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975" activeTab="3"/>
  </bookViews>
  <sheets>
    <sheet name="Функциональная" sheetId="1" r:id="rId1"/>
    <sheet name="Ведомственная" sheetId="2" r:id="rId2"/>
    <sheet name="Экономическая" sheetId="3" r:id="rId3"/>
    <sheet name="роспись" sheetId="4" r:id="rId4"/>
    <sheet name="Лист1" sheetId="5" r:id="rId5"/>
  </sheets>
  <definedNames>
    <definedName name="_xlnm.Print_Area" localSheetId="3">'роспись'!$A$1:$J$240</definedName>
  </definedNames>
  <calcPr fullCalcOnLoad="1"/>
</workbook>
</file>

<file path=xl/sharedStrings.xml><?xml version="1.0" encoding="utf-8"?>
<sst xmlns="http://schemas.openxmlformats.org/spreadsheetml/2006/main" count="2466" uniqueCount="386">
  <si>
    <t>(в тыс. руб.)</t>
  </si>
  <si>
    <t xml:space="preserve">Распределение  бюджетных ассигнований </t>
  </si>
  <si>
    <t>Наименование показателя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</si>
  <si>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</si>
  <si>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</si>
  <si>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</si>
  <si>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</si>
  <si>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</si>
  <si>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</si>
  <si>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</si>
  <si>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</si>
  <si>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</si>
  <si>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</si>
  <si>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</si>
  <si>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</si>
  <si>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</si>
  <si>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</si>
  <si>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</si>
  <si>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</si>
  <si>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</si>
  <si>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122</t>
  </si>
  <si>
    <t>Взносы по обязательному социальному страхованию на выплаты работникам учреждений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</si>
  <si>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</si>
  <si>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</si>
  <si>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</si>
  <si>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государственных нужд</t>
  </si>
  <si>
    <t>240</t>
  </si>
  <si>
    <t>Прочие работы, услуги</t>
  </si>
  <si>
    <t>244</t>
  </si>
  <si>
    <t>03</t>
  </si>
  <si>
    <t>Центральный аппарат</t>
  </si>
  <si>
    <t>00 0 00 20400</t>
  </si>
  <si>
    <t xml:space="preserve">Закупка товаров, работ, услуг в сфере информационно-коммуникационных технологий </t>
  </si>
  <si>
    <t>242</t>
  </si>
  <si>
    <t>Уплата прочих налогов, сборов и иных платежей</t>
  </si>
  <si>
    <t>852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</si>
  <si>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</si>
  <si>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</si>
  <si>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</si>
  <si>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</si>
  <si>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</si>
  <si>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</si>
  <si>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</si>
  <si>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</si>
  <si>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</si>
  <si>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</si>
  <si>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государственных нужд</t>
  </si>
  <si>
    <t>851</t>
  </si>
  <si>
    <t>500</t>
  </si>
  <si>
    <t>07</t>
  </si>
  <si>
    <t>Проведение выборов в представительные органы муниципального образования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</si>
  <si>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</si>
  <si>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</si>
  <si>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</si>
  <si>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</si>
  <si>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</si>
  <si>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</si>
  <si>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</si>
  <si>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</si>
  <si>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</si>
  <si>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</si>
  <si>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</si>
  <si>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</si>
  <si>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</si>
  <si>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</si>
  <si>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</si>
  <si>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</si>
  <si>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</si>
  <si>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00 0 00 51180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</si>
  <si>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</si>
  <si>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</si>
  <si>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</si>
  <si>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</si>
  <si>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08</t>
  </si>
  <si>
    <t>611</t>
  </si>
  <si>
    <t>853</t>
  </si>
  <si>
    <t>Культура,  кинематография</t>
  </si>
  <si>
    <t xml:space="preserve">Культура </t>
  </si>
  <si>
    <t>Библиотеки</t>
  </si>
  <si>
    <t>00 0 00 44299</t>
  </si>
  <si>
    <t>Культурно-досуговые учреждения</t>
  </si>
  <si>
    <t>00 0 00 44099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</si>
  <si>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</si>
  <si>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</si>
  <si>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</si>
  <si>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</t>
  </si>
  <si>
    <t>00 0 00 49101</t>
  </si>
  <si>
    <t>Социальное обеспечение и иные выплаты населению</t>
  </si>
  <si>
    <t>321</t>
  </si>
  <si>
    <t>14</t>
  </si>
  <si>
    <t>Прочие межбюджетные трансферты общего характера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</si>
  <si>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</si>
  <si>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</si>
  <si>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</si>
  <si>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</si>
  <si>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</si>
  <si>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</si>
  <si>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</si>
  <si>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14 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</si>
  <si>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</si>
  <si>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</si>
  <si>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</si>
  <si>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</si>
  <si>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</si>
  <si>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t>00 0 00 42169</t>
  </si>
  <si>
    <t>Перечисление другим бюджетам (контрольный орган)</t>
  </si>
  <si>
    <t>Итого расходов</t>
  </si>
  <si>
    <t xml:space="preserve"> по главным распорядителям бюджетных средств по ведомственной</t>
  </si>
  <si>
    <t>ЭКР</t>
  </si>
  <si>
    <t>Код ведомства</t>
  </si>
  <si>
    <t>000</t>
  </si>
  <si>
    <t>211</t>
  </si>
  <si>
    <t>213</t>
  </si>
  <si>
    <t>221</t>
  </si>
  <si>
    <t>225</t>
  </si>
  <si>
    <t>Прочие работы,услуги</t>
  </si>
  <si>
    <t>Транспортные услуги</t>
  </si>
  <si>
    <t>Коммунальные услуги</t>
  </si>
  <si>
    <t>Работы,услуги по содержанию имущества</t>
  </si>
  <si>
    <t>Поступление нефинасовых активов</t>
  </si>
  <si>
    <t>Увеличение стоимости основных средств</t>
  </si>
  <si>
    <t>Увеличение стоимости материальных запасов</t>
  </si>
  <si>
    <t>290</t>
  </si>
  <si>
    <t>870</t>
  </si>
  <si>
    <t>Услуги связи</t>
  </si>
  <si>
    <t>226</t>
  </si>
  <si>
    <t>340</t>
  </si>
  <si>
    <t>222</t>
  </si>
  <si>
    <t>223</t>
  </si>
  <si>
    <t>310</t>
  </si>
  <si>
    <t>Дворцы и дома культуры, другие учреждения культуры и средств массовой информации</t>
  </si>
  <si>
    <t>0 0 00 51180</t>
  </si>
  <si>
    <t>Национальная безопасность и правоохранительная деятельность</t>
  </si>
  <si>
    <t>00 0 00 24799</t>
  </si>
  <si>
    <t>Обеспечение пожарной безопасности</t>
  </si>
  <si>
    <t>Безвозмездные перечисления бюджетам</t>
  </si>
  <si>
    <t>251</t>
  </si>
  <si>
    <t>Благоустройство</t>
  </si>
  <si>
    <t>540</t>
  </si>
  <si>
    <t>Прочие расходы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</si>
  <si>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</si>
  <si>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</t>
  </si>
  <si>
    <t>Осуществление передаваемого полномочия по осуществлению мер по противодействию коррупции в границах поселения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</si>
  <si>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</si>
  <si>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</si>
  <si>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</si>
  <si>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</si>
  <si>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</si>
  <si>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Начисления на оплату труда</t>
  </si>
  <si>
    <t>Приобретение услуг</t>
  </si>
  <si>
    <t>Доставка угля</t>
  </si>
  <si>
    <t>Э/энергия</t>
  </si>
  <si>
    <t>Услуги по содержанию имуществом</t>
  </si>
  <si>
    <t>Прочие услуги</t>
  </si>
  <si>
    <t>Сопровождение программных средств</t>
  </si>
  <si>
    <t>автострахование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</si>
  <si>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</si>
  <si>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</si>
  <si>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</si>
  <si>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Перечисления другим бюджетам бюджетной</t>
  </si>
  <si>
    <t>системы РФ</t>
  </si>
  <si>
    <t>Социальное обеспечение</t>
  </si>
  <si>
    <t xml:space="preserve">Муниципальная Пенсия </t>
  </si>
  <si>
    <t>Поступление нефинансовых активов</t>
  </si>
  <si>
    <t>Приобретение ГСМ, з/частей</t>
  </si>
  <si>
    <t>Приобретение канцелярия, хоз.расходов</t>
  </si>
  <si>
    <t>Приобретение стройматериалов</t>
  </si>
  <si>
    <t>ВСЕГО РАСХОДОВ</t>
  </si>
  <si>
    <t>Р3</t>
  </si>
  <si>
    <t>Эк Ст</t>
  </si>
  <si>
    <t>ИТОГО РАСХОДОВ</t>
  </si>
  <si>
    <t>ОБЩЕГОСУДАРСТВЕННЫЕ ВОПРОСЫ</t>
  </si>
  <si>
    <t>00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</si>
  <si>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</si>
  <si>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</si>
  <si>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</si>
  <si>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</si>
  <si>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</si>
  <si>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</si>
  <si>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Начисления на выплаты по оплате труда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</si>
  <si>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</si>
  <si>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</si>
  <si>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0000020400</t>
  </si>
  <si>
    <t>РАСХОДЫ</t>
  </si>
  <si>
    <t>в том числе интернет</t>
  </si>
  <si>
    <t>- телефон</t>
  </si>
  <si>
    <t xml:space="preserve">Транспортные услуги </t>
  </si>
  <si>
    <t>- программное обеспечение</t>
  </si>
  <si>
    <t>- ЧитаИнфом</t>
  </si>
  <si>
    <t>- СБИС</t>
  </si>
  <si>
    <t>прочие расходы</t>
  </si>
  <si>
    <t>прохождение мед.комиссии</t>
  </si>
  <si>
    <t>- Земельный налог, налог на имущество</t>
  </si>
  <si>
    <t>-штрафы, пени</t>
  </si>
  <si>
    <t>- гсм</t>
  </si>
  <si>
    <t xml:space="preserve"> Проведенияе выборов и референдумов</t>
  </si>
  <si>
    <t>0000002002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</si>
  <si>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</si>
  <si>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</si>
  <si>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</si>
  <si>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</si>
  <si>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</si>
  <si>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</si>
  <si>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</si>
  <si>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</si>
  <si>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Прочие работы и услуги</t>
  </si>
  <si>
    <t>НАЦИОНАЛЬНАЯ ОБОРОНА</t>
  </si>
  <si>
    <t>0000000</t>
  </si>
  <si>
    <t>Оплата труда и начисления на выплаты по оплате труда</t>
  </si>
  <si>
    <t>0000051180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</si>
  <si>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</si>
  <si>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</si>
  <si>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</si>
  <si>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0000024799</t>
  </si>
  <si>
    <t>- противопожарные полосы</t>
  </si>
  <si>
    <t>- медикаменты, продукты питания, гсм и тп</t>
  </si>
  <si>
    <t>ЖИЛИЩНО-КОММУНАЛЬНОЕ ХОЗЯЙСТВО</t>
  </si>
  <si>
    <t>Уличное освещение</t>
  </si>
  <si>
    <t>0000060001</t>
  </si>
  <si>
    <t>0000060005</t>
  </si>
  <si>
    <t>КУЛЬТУРА</t>
  </si>
  <si>
    <t>0000044099</t>
  </si>
  <si>
    <t>241</t>
  </si>
  <si>
    <t>Расходы на выплаты персоналу в целях обеспечения выполнения функций органами местного самоуправления, бюджетными учреждениями</t>
  </si>
  <si>
    <t>- интернет</t>
  </si>
  <si>
    <t>Работы, услуги по содержанию имущества</t>
  </si>
  <si>
    <t>0000044090</t>
  </si>
  <si>
    <t>- дрова, уголь</t>
  </si>
  <si>
    <t>0000044299</t>
  </si>
  <si>
    <t xml:space="preserve"> - приобретение книжного фонда</t>
  </si>
  <si>
    <t>0000049101</t>
  </si>
  <si>
    <t>Перечисление другим бюджетам</t>
  </si>
  <si>
    <t>0000052160</t>
  </si>
  <si>
    <t>- контрольный орган</t>
  </si>
  <si>
    <t>Иные межбюжентые транферты</t>
  </si>
  <si>
    <t>Организация водоснабжения и водоотведения</t>
  </si>
  <si>
    <t>0000042161</t>
  </si>
  <si>
    <t>- эл/энергия водокачка</t>
  </si>
  <si>
    <t>- оплата по договорам водокачка (2 раб скважины+05ст водителя водовозной машины)</t>
  </si>
  <si>
    <t>- микробиологическое исследование воды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</si>
  <si>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</si>
  <si>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</si>
  <si>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</si>
  <si>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</si>
  <si>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</si>
  <si>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</si>
  <si>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</si>
  <si>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Сохранение, использование и поуляризация объектов культурного наследия (памятников)</t>
  </si>
  <si>
    <t>0000042165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</si>
  <si>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</si>
  <si>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</si>
  <si>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</si>
  <si>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-дератизация</t>
  </si>
  <si>
    <t>- аккарицидная обработка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</si>
  <si>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</si>
  <si>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</si>
  <si>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</si>
  <si>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</si>
  <si>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</si>
  <si>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000042168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</si>
  <si>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</si>
  <si>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</si>
  <si>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</si>
  <si>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</si>
  <si>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</si>
  <si>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</si>
  <si>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 xml:space="preserve">Переданные полномочия </t>
  </si>
  <si>
    <t>11 мес</t>
  </si>
  <si>
    <t>12 мес</t>
  </si>
  <si>
    <t xml:space="preserve">к решению Совета сельского </t>
  </si>
  <si>
    <t>"О бюджете сельского  поселения</t>
  </si>
  <si>
    <t xml:space="preserve">Экономическая структура расходов бюджета сельского поселения </t>
  </si>
  <si>
    <t>"О бюджете сельского поселения</t>
  </si>
  <si>
    <t>00 0 00 60001</t>
  </si>
  <si>
    <t xml:space="preserve"> по разделам, подразделам,  целевым статьям, группам и подгруппам видов расходов</t>
  </si>
  <si>
    <r>
      <t>Осуществление передаваемого полномочия по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осуществлению мер по противодействию коррупции в границах поселения</t>
    </r>
  </si>
  <si>
    <t>ПРИЛОЖЕНИЕ 10</t>
  </si>
  <si>
    <t>ПРИЛОЖЕНИЕ 11</t>
  </si>
  <si>
    <t>ПРИЛОЖЕНИЕ 12</t>
  </si>
  <si>
    <t>поселения "Закультинское"</t>
  </si>
  <si>
    <t>- приобретение ГСМ</t>
  </si>
  <si>
    <t>- приобретение угля</t>
  </si>
  <si>
    <t>- транспортный налог</t>
  </si>
  <si>
    <t>- пеня</t>
  </si>
  <si>
    <t>- членские вносы</t>
  </si>
  <si>
    <t>приобретение номерных знаков  на дома</t>
  </si>
  <si>
    <t>-установка пожарной сигнализации</t>
  </si>
  <si>
    <t>Противопожарные полосы</t>
  </si>
  <si>
    <t>Обслуживание водокачек</t>
  </si>
  <si>
    <t>Производственный контроль воды</t>
  </si>
  <si>
    <t>Прохождение медкомиссии</t>
  </si>
  <si>
    <t>Приобретение дров, угля</t>
  </si>
  <si>
    <t>Прочие</t>
  </si>
  <si>
    <t>000 00 52160</t>
  </si>
  <si>
    <t>Осуществление передаваемого полномочия по организации обеспечения населения водой для питья и хозяйственных нужд</t>
  </si>
  <si>
    <t>00 0 00 42161</t>
  </si>
  <si>
    <t>Осуществление передаваемого полномочия по обеспечению населения водой для питья и хозяйственных нужд</t>
  </si>
  <si>
    <t>00 0 00 52160</t>
  </si>
  <si>
    <t xml:space="preserve"> БЮДЖЕТ (проект)</t>
  </si>
  <si>
    <t>оплата суточных</t>
  </si>
  <si>
    <t>транспортные расходы</t>
  </si>
  <si>
    <t>Транспортные расходы</t>
  </si>
  <si>
    <t>в т.ч. оплата за проезд</t>
  </si>
  <si>
    <t>заправка картриджа</t>
  </si>
  <si>
    <t>найм транспорта</t>
  </si>
  <si>
    <t xml:space="preserve">-автострахование </t>
  </si>
  <si>
    <t>медкомиссия</t>
  </si>
  <si>
    <t>вывоз мусора</t>
  </si>
  <si>
    <t>-приобретение запчастей</t>
  </si>
  <si>
    <t>-приобретение канцтоваров</t>
  </si>
  <si>
    <t>приобретение пожарного инвентаря</t>
  </si>
  <si>
    <t>уборка территории</t>
  </si>
  <si>
    <t>оплата по договорам</t>
  </si>
  <si>
    <t>пеня</t>
  </si>
  <si>
    <t>кирпич</t>
  </si>
  <si>
    <t>пиломатериалы и цемент</t>
  </si>
  <si>
    <t>канцтовары</t>
  </si>
  <si>
    <t>хозтовары</t>
  </si>
  <si>
    <t>периодическая печать</t>
  </si>
  <si>
    <t>приобретение пиломатериалов и цемента</t>
  </si>
  <si>
    <t>0000044290</t>
  </si>
  <si>
    <t>264</t>
  </si>
  <si>
    <t>цемент и пиломатериалы</t>
  </si>
  <si>
    <t>кадастровые</t>
  </si>
  <si>
    <t>Транспорные расходы</t>
  </si>
  <si>
    <t>приобретение противопожарного инвентаря</t>
  </si>
  <si>
    <t>установка пожарной сигнализации</t>
  </si>
  <si>
    <t>работа по содержанию имущества</t>
  </si>
  <si>
    <t>Прочие выплаты</t>
  </si>
  <si>
    <t>- на приобретение котельно-печного топлива</t>
  </si>
  <si>
    <t>Угольно-печное</t>
  </si>
  <si>
    <t>212</t>
  </si>
  <si>
    <t>00000020300</t>
  </si>
  <si>
    <t>Прохождение мед.комиссии</t>
  </si>
  <si>
    <t>Медкомиссия</t>
  </si>
  <si>
    <t>медкокомиссия</t>
  </si>
  <si>
    <t>приобретение канцтоваров</t>
  </si>
  <si>
    <t>строительство 2 -х противопожарных резервуаров</t>
  </si>
  <si>
    <t xml:space="preserve">оплата по дговорам для уничтожения сухой травы </t>
  </si>
  <si>
    <t>приобретение спецодежды и спецоборудования</t>
  </si>
  <si>
    <t>приобретение зап.частей на технику</t>
  </si>
  <si>
    <t>Увеличение стоимости матриальных запасов</t>
  </si>
  <si>
    <t>-приобретение противопожарного оборудования</t>
  </si>
  <si>
    <t>приобретение номерных знаков</t>
  </si>
  <si>
    <t>уборка дворовых территорий</t>
  </si>
  <si>
    <t>строительство универсальной площадки с искусственным покрытием</t>
  </si>
  <si>
    <t>оплата по договорам ГПХ(строительство туалетов,печи)</t>
  </si>
  <si>
    <t>приобретение стройматериалов для строительства туалета и печи</t>
  </si>
  <si>
    <t>247</t>
  </si>
  <si>
    <t>мероприятия по предписанию</t>
  </si>
  <si>
    <t>установка аншлага</t>
  </si>
  <si>
    <t>приобретение канцелярии</t>
  </si>
  <si>
    <t>приобретение материалов для хоз.нужд</t>
  </si>
  <si>
    <t xml:space="preserve"> на 2024 год</t>
  </si>
  <si>
    <t>суточные</t>
  </si>
  <si>
    <t>мусор</t>
  </si>
  <si>
    <t>прочие</t>
  </si>
  <si>
    <t xml:space="preserve">"Закультинское" на 2023 год и </t>
  </si>
  <si>
    <t>плановый период 2024 и 2025 годов"</t>
  </si>
  <si>
    <t>от 19 сентября 2022 г. № (проект)</t>
  </si>
  <si>
    <t>классификации расходов бюджета поселения на 2023 год и плановый период 2024- 2025 гг.</t>
  </si>
  <si>
    <t>Утверждено на 2023 год</t>
  </si>
  <si>
    <t xml:space="preserve"> на 2025 год</t>
  </si>
  <si>
    <t>от  19 сентября 2022 г. № (проект)</t>
  </si>
  <si>
    <t>структуре расходов бюджета сельского поселения "Закультинское" на 2023 и плановый 2024-2025 годы</t>
  </si>
  <si>
    <t>на 2025 год</t>
  </si>
  <si>
    <t>"Закультинское" на 2023 год и плановый период 2024 и 2025 годов</t>
  </si>
  <si>
    <t xml:space="preserve">Бюджетная роспись сельского поселения "Закультинское" на 2023  год </t>
  </si>
  <si>
    <t xml:space="preserve">и плановый период 2024, г., 2025 г. по разделам, подразделам, целевым статьям и видам </t>
  </si>
  <si>
    <t>расходов  ведомственной классификации  расходов бюджетов Российской Федерации (проект решения от 19.09.2022 г.)</t>
  </si>
  <si>
    <t>Очередной год         2023</t>
  </si>
  <si>
    <t>1 год планового периода 2024</t>
  </si>
  <si>
    <t>2 год планового периода 2025</t>
  </si>
  <si>
    <t>услуги транспорта (подвоз угля)</t>
  </si>
  <si>
    <t>Налоги,пеня, штрафы</t>
  </si>
  <si>
    <t>наем транспорта</t>
  </si>
  <si>
    <t>Вывоз мусора</t>
  </si>
  <si>
    <t>строительство плоскостного сооружения</t>
  </si>
  <si>
    <t>Аккарицидная обработка</t>
  </si>
  <si>
    <t xml:space="preserve">Приобретение противопожарного оборудования </t>
  </si>
  <si>
    <t>Ж/д транспорт</t>
  </si>
  <si>
    <t>услуги по вывозу мусора</t>
  </si>
  <si>
    <t>- на приобретение котельно-печного топлива(уголь,дрова), олерон 8,7</t>
  </si>
  <si>
    <t>оплата строительство печи, туалетов</t>
  </si>
  <si>
    <t>проиобретение хозтоваров для хоз.нужд, пожарного оборудования</t>
  </si>
  <si>
    <t>2267,8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</si>
</sst>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wrapText="1"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3" fillId="0" borderId="1">
      <alignment horizontal="center" vertical="center"/>
      <protection/>
    </xf>
    <xf numFmtId="0" fontId="43" fillId="0" borderId="2">
      <alignment horizontal="left" wrapText="1"/>
      <protection/>
    </xf>
    <xf numFmtId="0" fontId="43" fillId="0" borderId="3">
      <alignment horizontal="left" wrapText="1"/>
      <protection/>
    </xf>
    <xf numFmtId="0" fontId="43" fillId="0" borderId="4">
      <alignment horizontal="left" wrapText="1" indent="2"/>
      <protection/>
    </xf>
    <xf numFmtId="0" fontId="44" fillId="0" borderId="0">
      <alignment/>
      <protection/>
    </xf>
    <xf numFmtId="0" fontId="43" fillId="0" borderId="5">
      <alignment horizontal="left"/>
      <protection/>
    </xf>
    <xf numFmtId="0" fontId="43" fillId="0" borderId="6">
      <alignment horizontal="center" vertical="center"/>
      <protection/>
    </xf>
    <xf numFmtId="49" fontId="43" fillId="0" borderId="7">
      <alignment horizontal="center"/>
      <protection/>
    </xf>
    <xf numFmtId="49" fontId="43" fillId="0" borderId="8">
      <alignment horizontal="center"/>
      <protection/>
    </xf>
    <xf numFmtId="49" fontId="43" fillId="0" borderId="9">
      <alignment horizontal="center"/>
      <protection/>
    </xf>
    <xf numFmtId="49" fontId="43" fillId="0" borderId="6">
      <alignment horizontal="center" vertical="center"/>
      <protection/>
    </xf>
    <xf numFmtId="4" fontId="43" fillId="0" borderId="7">
      <alignment horizontal="right" shrinkToFit="1"/>
      <protection/>
    </xf>
    <xf numFmtId="4" fontId="43" fillId="0" borderId="9">
      <alignment horizontal="right" shrinkToFit="1"/>
      <protection/>
    </xf>
    <xf numFmtId="0" fontId="45" fillId="0" borderId="10">
      <alignment horizontal="right"/>
      <protection/>
    </xf>
    <xf numFmtId="0" fontId="46" fillId="0" borderId="11">
      <alignment horizontal="center"/>
      <protection/>
    </xf>
    <xf numFmtId="0" fontId="42" fillId="0" borderId="12">
      <alignment/>
      <protection/>
    </xf>
    <xf numFmtId="0" fontId="42" fillId="0" borderId="13">
      <alignment/>
      <protection/>
    </xf>
    <xf numFmtId="49" fontId="45" fillId="0" borderId="0">
      <alignment/>
      <protection/>
    </xf>
    <xf numFmtId="0" fontId="46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7" fillId="26" borderId="14" applyNumberFormat="0" applyAlignment="0" applyProtection="0"/>
    <xf numFmtId="0" fontId="48" fillId="27" borderId="15" applyNumberFormat="0" applyAlignment="0" applyProtection="0"/>
    <xf numFmtId="0" fontId="49" fillId="27" borderId="1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28" borderId="20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21" applyNumberFormat="0" applyFont="0" applyAlignment="0" applyProtection="0"/>
    <xf numFmtId="9" fontId="0" fillId="0" borderId="0" applyFont="0" applyFill="0" applyBorder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61" fillId="0" borderId="0" applyFont="0" applyFill="0" applyBorder="0" applyAlignment="0" applyProtection="0"/>
    <xf numFmtId="171" fontId="6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0" fontId="4" fillId="33" borderId="0" xfId="85" applyFont="1" applyFill="1" applyBorder="1" applyAlignment="1">
      <alignment horizontal="center" vertical="justify" wrapText="1"/>
      <protection/>
    </xf>
    <xf numFmtId="0" fontId="5" fillId="33" borderId="0" xfId="85" applyFont="1" applyFill="1" applyBorder="1" applyAlignment="1">
      <alignment horizontal="center" vertical="justify" wrapText="1"/>
      <protection/>
    </xf>
    <xf numFmtId="0" fontId="5" fillId="33" borderId="0" xfId="85" applyFont="1" applyFill="1" applyBorder="1" applyAlignment="1">
      <alignment horizontal="center" vertical="center" wrapText="1"/>
      <protection/>
    </xf>
    <xf numFmtId="0" fontId="4" fillId="33" borderId="23" xfId="85" applyFont="1" applyFill="1" applyBorder="1" applyAlignment="1">
      <alignment horizontal="center" vertical="justify" wrapText="1"/>
      <protection/>
    </xf>
    <xf numFmtId="0" fontId="5" fillId="33" borderId="23" xfId="85" applyFont="1" applyFill="1" applyBorder="1" applyAlignment="1">
      <alignment horizontal="center" vertical="justify" wrapText="1"/>
      <protection/>
    </xf>
    <xf numFmtId="0" fontId="5" fillId="33" borderId="23" xfId="85" applyFont="1" applyFill="1" applyBorder="1" applyAlignment="1">
      <alignment horizontal="center" vertical="center" wrapText="1"/>
      <protection/>
    </xf>
    <xf numFmtId="49" fontId="5" fillId="33" borderId="23" xfId="85" applyNumberFormat="1" applyFont="1" applyFill="1" applyBorder="1" applyAlignment="1">
      <alignment horizontal="center" vertical="center" wrapText="1"/>
      <protection/>
    </xf>
    <xf numFmtId="172" fontId="4" fillId="33" borderId="23" xfId="85" applyNumberFormat="1" applyFont="1" applyFill="1" applyBorder="1" applyAlignment="1">
      <alignment horizontal="center" vertical="center" wrapText="1"/>
      <protection/>
    </xf>
    <xf numFmtId="49" fontId="4" fillId="33" borderId="24" xfId="82" applyNumberFormat="1" applyFont="1" applyFill="1" applyBorder="1" applyAlignment="1">
      <alignment horizontal="center"/>
      <protection/>
    </xf>
    <xf numFmtId="0" fontId="4" fillId="33" borderId="24" xfId="82" applyFont="1" applyFill="1" applyBorder="1" applyAlignment="1">
      <alignment horizontal="center"/>
      <protection/>
    </xf>
    <xf numFmtId="0" fontId="4" fillId="33" borderId="23" xfId="82" applyFont="1" applyFill="1" applyBorder="1" applyAlignment="1">
      <alignment horizontal="center"/>
      <protection/>
    </xf>
    <xf numFmtId="49" fontId="4" fillId="33" borderId="23" xfId="82" applyNumberFormat="1" applyFont="1" applyFill="1" applyBorder="1" applyAlignment="1">
      <alignment horizontal="center" vertical="center" wrapText="1"/>
      <protection/>
    </xf>
    <xf numFmtId="49" fontId="5" fillId="33" borderId="23" xfId="82" applyNumberFormat="1" applyFont="1" applyFill="1" applyBorder="1" applyAlignment="1">
      <alignment horizontal="center" vertical="center" wrapText="1"/>
      <protection/>
    </xf>
    <xf numFmtId="49" fontId="5" fillId="33" borderId="23" xfId="78" applyNumberFormat="1" applyFont="1" applyFill="1" applyBorder="1" applyAlignment="1">
      <alignment horizontal="center" vertical="center" wrapText="1"/>
      <protection/>
    </xf>
    <xf numFmtId="49" fontId="4" fillId="33" borderId="23" xfId="78" applyNumberFormat="1" applyFont="1" applyFill="1" applyBorder="1" applyAlignment="1">
      <alignment horizontal="center" vertical="center" wrapText="1"/>
      <protection/>
    </xf>
    <xf numFmtId="0" fontId="4" fillId="33" borderId="23" xfId="82" applyFont="1" applyFill="1" applyBorder="1" applyAlignment="1">
      <alignment horizontal="center" vertical="center" wrapText="1"/>
      <protection/>
    </xf>
    <xf numFmtId="172" fontId="5" fillId="33" borderId="0" xfId="85" applyNumberFormat="1" applyFont="1" applyFill="1" applyBorder="1" applyAlignment="1">
      <alignment horizontal="center" vertical="justify" wrapText="1"/>
      <protection/>
    </xf>
    <xf numFmtId="49" fontId="5" fillId="33" borderId="0" xfId="85" applyNumberFormat="1" applyFont="1" applyFill="1" applyBorder="1" applyAlignment="1">
      <alignment horizontal="center" vertical="center" wrapText="1"/>
      <protection/>
    </xf>
    <xf numFmtId="0" fontId="4" fillId="33" borderId="0" xfId="85" applyFont="1" applyFill="1" applyBorder="1" applyAlignment="1">
      <alignment vertical="justify" wrapText="1"/>
      <protection/>
    </xf>
    <xf numFmtId="0" fontId="5" fillId="33" borderId="23" xfId="85" applyFont="1" applyFill="1" applyBorder="1" applyAlignment="1">
      <alignment vertical="center" wrapText="1"/>
      <protection/>
    </xf>
    <xf numFmtId="0" fontId="4" fillId="33" borderId="23" xfId="82" applyFont="1" applyFill="1" applyBorder="1">
      <alignment/>
      <protection/>
    </xf>
    <xf numFmtId="0" fontId="45" fillId="33" borderId="23" xfId="82" applyFont="1" applyFill="1" applyBorder="1" applyAlignment="1">
      <alignment wrapText="1"/>
      <protection/>
    </xf>
    <xf numFmtId="0" fontId="4" fillId="33" borderId="23" xfId="85" applyFont="1" applyFill="1" applyBorder="1" applyAlignment="1">
      <alignment vertical="center" wrapText="1"/>
      <protection/>
    </xf>
    <xf numFmtId="0" fontId="4" fillId="33" borderId="23" xfId="100" applyNumberFormat="1" applyFont="1" applyFill="1" applyBorder="1" applyAlignment="1">
      <alignment vertical="center" wrapText="1"/>
    </xf>
    <xf numFmtId="0" fontId="45" fillId="33" borderId="23" xfId="82" applyFont="1" applyFill="1" applyBorder="1" applyAlignment="1">
      <alignment vertical="center"/>
      <protection/>
    </xf>
    <xf numFmtId="0" fontId="63" fillId="33" borderId="23" xfId="82" applyFont="1" applyFill="1" applyBorder="1" applyAlignment="1">
      <alignment horizontal="justify" vertical="center" wrapText="1"/>
      <protection/>
    </xf>
    <xf numFmtId="49" fontId="4" fillId="33" borderId="23" xfId="82" applyNumberFormat="1" applyFont="1" applyFill="1" applyBorder="1" applyAlignment="1">
      <alignment horizontal="left" vertical="center" wrapText="1"/>
      <protection/>
    </xf>
    <xf numFmtId="0" fontId="45" fillId="33" borderId="23" xfId="82" applyFont="1" applyFill="1" applyBorder="1" applyAlignment="1">
      <alignment horizontal="justify" vertical="center" wrapText="1"/>
      <protection/>
    </xf>
    <xf numFmtId="0" fontId="4" fillId="33" borderId="23" xfId="82" applyFont="1" applyFill="1" applyBorder="1" applyAlignment="1">
      <alignment wrapText="1"/>
      <protection/>
    </xf>
    <xf numFmtId="0" fontId="5" fillId="33" borderId="23" xfId="82" applyFont="1" applyFill="1" applyBorder="1">
      <alignment/>
      <protection/>
    </xf>
    <xf numFmtId="49" fontId="4" fillId="33" borderId="23" xfId="82" applyNumberFormat="1" applyFont="1" applyFill="1" applyBorder="1" applyAlignment="1">
      <alignment wrapText="1"/>
      <protection/>
    </xf>
    <xf numFmtId="0" fontId="4" fillId="33" borderId="23" xfId="82" applyFont="1" applyFill="1" applyBorder="1" applyAlignment="1">
      <alignment vertical="center" wrapText="1"/>
      <protection/>
    </xf>
    <xf numFmtId="0" fontId="63" fillId="33" borderId="23" xfId="82" applyFont="1" applyFill="1" applyBorder="1">
      <alignment/>
      <protection/>
    </xf>
    <xf numFmtId="0" fontId="4" fillId="33" borderId="23" xfId="82" applyFont="1" applyFill="1" applyBorder="1" applyAlignment="1" applyProtection="1">
      <alignment horizontal="left" vertical="center" wrapText="1"/>
      <protection hidden="1" locked="0"/>
    </xf>
    <xf numFmtId="0" fontId="4" fillId="33" borderId="23" xfId="85" applyFont="1" applyFill="1" applyBorder="1" applyAlignment="1">
      <alignment wrapText="1"/>
      <protection/>
    </xf>
    <xf numFmtId="0" fontId="4" fillId="33" borderId="23" xfId="82" applyFont="1" applyFill="1" applyBorder="1" applyAlignment="1">
      <alignment vertical="top" wrapText="1"/>
      <protection/>
    </xf>
    <xf numFmtId="0" fontId="5" fillId="33" borderId="0" xfId="85" applyFont="1" applyFill="1" applyBorder="1" applyAlignment="1">
      <alignment horizontal="left" vertical="justify" wrapText="1"/>
      <protection/>
    </xf>
    <xf numFmtId="0" fontId="2" fillId="0" borderId="0" xfId="84">
      <alignment/>
      <protection/>
    </xf>
    <xf numFmtId="2" fontId="6" fillId="0" borderId="0" xfId="80" applyNumberFormat="1" applyFont="1" applyAlignment="1">
      <alignment/>
      <protection/>
    </xf>
    <xf numFmtId="2" fontId="6" fillId="0" borderId="0" xfId="84" applyNumberFormat="1" applyFont="1" applyAlignment="1" applyProtection="1">
      <alignment/>
      <protection locked="0"/>
    </xf>
    <xf numFmtId="0" fontId="6" fillId="0" borderId="0" xfId="84" applyFont="1" applyProtection="1">
      <alignment/>
      <protection locked="0"/>
    </xf>
    <xf numFmtId="49" fontId="7" fillId="0" borderId="0" xfId="80" applyNumberFormat="1" applyFont="1" applyBorder="1" applyAlignment="1">
      <alignment horizontal="center" vertical="top" wrapText="1"/>
      <protection/>
    </xf>
    <xf numFmtId="49" fontId="7" fillId="0" borderId="0" xfId="80" applyNumberFormat="1" applyFont="1" applyBorder="1" applyAlignment="1">
      <alignment horizontal="center" vertical="center" wrapText="1"/>
      <protection/>
    </xf>
    <xf numFmtId="2" fontId="7" fillId="0" borderId="0" xfId="80" applyNumberFormat="1" applyFont="1" applyBorder="1" applyAlignment="1">
      <alignment vertical="top" wrapText="1"/>
      <protection/>
    </xf>
    <xf numFmtId="49" fontId="7" fillId="0" borderId="23" xfId="80" applyNumberFormat="1" applyFont="1" applyBorder="1" applyAlignment="1">
      <alignment horizontal="center" vertical="center" wrapText="1"/>
      <protection/>
    </xf>
    <xf numFmtId="49" fontId="7" fillId="0" borderId="25" xfId="80" applyNumberFormat="1" applyFont="1" applyBorder="1" applyAlignment="1">
      <alignment horizontal="center" vertical="center" wrapText="1"/>
      <protection/>
    </xf>
    <xf numFmtId="2" fontId="7" fillId="0" borderId="23" xfId="80" applyNumberFormat="1" applyFont="1" applyBorder="1" applyAlignment="1">
      <alignment horizontal="center" vertical="center" wrapText="1"/>
      <protection/>
    </xf>
    <xf numFmtId="2" fontId="7" fillId="0" borderId="23" xfId="84" applyNumberFormat="1" applyFont="1" applyBorder="1" applyAlignment="1" applyProtection="1">
      <alignment horizontal="center" vertical="center" wrapText="1"/>
      <protection locked="0"/>
    </xf>
    <xf numFmtId="49" fontId="7" fillId="15" borderId="26" xfId="80" applyNumberFormat="1" applyFont="1" applyFill="1" applyBorder="1" applyAlignment="1">
      <alignment horizontal="center" vertical="center" wrapText="1"/>
      <protection/>
    </xf>
    <xf numFmtId="49" fontId="7" fillId="15" borderId="25" xfId="80" applyNumberFormat="1" applyFont="1" applyFill="1" applyBorder="1" applyAlignment="1">
      <alignment horizontal="center" vertical="center" wrapText="1"/>
      <protection/>
    </xf>
    <xf numFmtId="49" fontId="7" fillId="15" borderId="23" xfId="80" applyNumberFormat="1" applyFont="1" applyFill="1" applyBorder="1" applyAlignment="1">
      <alignment horizontal="center" vertical="center" wrapText="1"/>
      <protection/>
    </xf>
    <xf numFmtId="49" fontId="7" fillId="9" borderId="26" xfId="80" applyNumberFormat="1" applyFont="1" applyFill="1" applyBorder="1" applyAlignment="1">
      <alignment horizontal="left" wrapText="1"/>
      <protection/>
    </xf>
    <xf numFmtId="49" fontId="7" fillId="9" borderId="25" xfId="80" applyNumberFormat="1" applyFont="1" applyFill="1" applyBorder="1" applyAlignment="1">
      <alignment horizontal="center" vertical="center" wrapText="1"/>
      <protection/>
    </xf>
    <xf numFmtId="49" fontId="7" fillId="9" borderId="23" xfId="80" applyNumberFormat="1" applyFont="1" applyFill="1" applyBorder="1" applyAlignment="1">
      <alignment horizontal="center" vertical="center"/>
      <protection/>
    </xf>
    <xf numFmtId="49" fontId="7" fillId="9" borderId="27" xfId="80" applyNumberFormat="1" applyFont="1" applyFill="1" applyBorder="1" applyAlignment="1">
      <alignment wrapText="1"/>
      <protection/>
    </xf>
    <xf numFmtId="49" fontId="7" fillId="9" borderId="28" xfId="80" applyNumberFormat="1" applyFont="1" applyFill="1" applyBorder="1" applyAlignment="1">
      <alignment wrapText="1"/>
      <protection/>
    </xf>
    <xf numFmtId="49" fontId="6" fillId="9" borderId="28" xfId="80" applyNumberFormat="1" applyFont="1" applyFill="1" applyBorder="1" applyAlignment="1">
      <alignment horizontal="left" wrapText="1"/>
      <protection/>
    </xf>
    <xf numFmtId="49" fontId="6" fillId="0" borderId="28" xfId="80" applyNumberFormat="1" applyFont="1" applyBorder="1" applyAlignment="1">
      <alignment horizontal="left" wrapText="1"/>
      <protection/>
    </xf>
    <xf numFmtId="49" fontId="7" fillId="0" borderId="25" xfId="80" applyNumberFormat="1" applyFont="1" applyFill="1" applyBorder="1" applyAlignment="1">
      <alignment horizontal="center" vertical="center" wrapText="1"/>
      <protection/>
    </xf>
    <xf numFmtId="49" fontId="7" fillId="0" borderId="23" xfId="80" applyNumberFormat="1" applyFont="1" applyBorder="1" applyAlignment="1">
      <alignment horizontal="center" vertical="center"/>
      <protection/>
    </xf>
    <xf numFmtId="49" fontId="6" fillId="0" borderId="29" xfId="80" applyNumberFormat="1" applyFont="1" applyBorder="1" applyAlignment="1">
      <alignment horizontal="left" wrapText="1"/>
      <protection/>
    </xf>
    <xf numFmtId="49" fontId="6" fillId="0" borderId="23" xfId="80" applyNumberFormat="1" applyFont="1" applyBorder="1" applyAlignment="1">
      <alignment wrapText="1"/>
      <protection/>
    </xf>
    <xf numFmtId="49" fontId="6" fillId="0" borderId="27" xfId="80" applyNumberFormat="1" applyFont="1" applyBorder="1" applyAlignment="1">
      <alignment horizontal="left" wrapText="1"/>
      <protection/>
    </xf>
    <xf numFmtId="49" fontId="6" fillId="3" borderId="28" xfId="80" applyNumberFormat="1" applyFont="1" applyFill="1" applyBorder="1" applyAlignment="1">
      <alignment horizontal="left" wrapText="1"/>
      <protection/>
    </xf>
    <xf numFmtId="49" fontId="7" fillId="3" borderId="25" xfId="80" applyNumberFormat="1" applyFont="1" applyFill="1" applyBorder="1" applyAlignment="1">
      <alignment horizontal="center" vertical="center" wrapText="1"/>
      <protection/>
    </xf>
    <xf numFmtId="49" fontId="7" fillId="3" borderId="23" xfId="80" applyNumberFormat="1" applyFont="1" applyFill="1" applyBorder="1" applyAlignment="1">
      <alignment horizontal="center" vertical="center"/>
      <protection/>
    </xf>
    <xf numFmtId="49" fontId="8" fillId="0" borderId="28" xfId="80" applyNumberFormat="1" applyFont="1" applyBorder="1" applyAlignment="1">
      <alignment horizontal="left" wrapText="1"/>
      <protection/>
    </xf>
    <xf numFmtId="49" fontId="6" fillId="0" borderId="25" xfId="80" applyNumberFormat="1" applyFont="1" applyFill="1" applyBorder="1" applyAlignment="1">
      <alignment horizontal="center" vertical="center" wrapText="1"/>
      <protection/>
    </xf>
    <xf numFmtId="49" fontId="6" fillId="0" borderId="23" xfId="80" applyNumberFormat="1" applyFont="1" applyBorder="1" applyAlignment="1">
      <alignment horizontal="center" vertical="center"/>
      <protection/>
    </xf>
    <xf numFmtId="49" fontId="7" fillId="33" borderId="23" xfId="80" applyNumberFormat="1" applyFont="1" applyFill="1" applyBorder="1" applyAlignment="1">
      <alignment horizontal="center" vertical="center"/>
      <protection/>
    </xf>
    <xf numFmtId="49" fontId="8" fillId="33" borderId="28" xfId="80" applyNumberFormat="1" applyFont="1" applyFill="1" applyBorder="1" applyAlignment="1">
      <alignment horizontal="left" wrapText="1"/>
      <protection/>
    </xf>
    <xf numFmtId="49" fontId="6" fillId="33" borderId="23" xfId="80" applyNumberFormat="1" applyFont="1" applyFill="1" applyBorder="1" applyAlignment="1">
      <alignment horizontal="center" vertical="center"/>
      <protection/>
    </xf>
    <xf numFmtId="0" fontId="6" fillId="33" borderId="0" xfId="84" applyFont="1" applyFill="1" applyProtection="1">
      <alignment/>
      <protection locked="0"/>
    </xf>
    <xf numFmtId="49" fontId="9" fillId="3" borderId="28" xfId="80" applyNumberFormat="1" applyFont="1" applyFill="1" applyBorder="1" applyAlignment="1">
      <alignment wrapText="1"/>
      <protection/>
    </xf>
    <xf numFmtId="49" fontId="8" fillId="0" borderId="29" xfId="80" applyNumberFormat="1" applyFont="1" applyBorder="1" applyAlignment="1">
      <alignment horizontal="left" wrapText="1"/>
      <protection/>
    </xf>
    <xf numFmtId="49" fontId="8" fillId="0" borderId="23" xfId="80" applyNumberFormat="1" applyFont="1" applyBorder="1" applyAlignment="1">
      <alignment horizontal="left" wrapText="1"/>
      <protection/>
    </xf>
    <xf numFmtId="49" fontId="6" fillId="0" borderId="23" xfId="80" applyNumberFormat="1" applyFont="1" applyBorder="1" applyAlignment="1">
      <alignment horizontal="left" wrapText="1"/>
      <protection/>
    </xf>
    <xf numFmtId="49" fontId="8" fillId="0" borderId="0" xfId="80" applyNumberFormat="1" applyFont="1" applyBorder="1">
      <alignment/>
      <protection/>
    </xf>
    <xf numFmtId="49" fontId="7" fillId="9" borderId="23" xfId="80" applyNumberFormat="1" applyFont="1" applyFill="1" applyBorder="1">
      <alignment/>
      <protection/>
    </xf>
    <xf numFmtId="49" fontId="6" fillId="0" borderId="28" xfId="80" applyNumberFormat="1" applyFont="1" applyBorder="1" applyAlignment="1">
      <alignment wrapText="1"/>
      <protection/>
    </xf>
    <xf numFmtId="49" fontId="7" fillId="9" borderId="24" xfId="80" applyNumberFormat="1" applyFont="1" applyFill="1" applyBorder="1">
      <alignment/>
      <protection/>
    </xf>
    <xf numFmtId="49" fontId="6" fillId="0" borderId="24" xfId="80" applyNumberFormat="1" applyFont="1" applyBorder="1">
      <alignment/>
      <protection/>
    </xf>
    <xf numFmtId="49" fontId="9" fillId="34" borderId="23" xfId="80" applyNumberFormat="1" applyFont="1" applyFill="1" applyBorder="1" applyAlignment="1" applyProtection="1">
      <alignment horizontal="left" vertical="center" wrapText="1"/>
      <protection/>
    </xf>
    <xf numFmtId="49" fontId="6" fillId="3" borderId="24" xfId="80" applyNumberFormat="1" applyFont="1" applyFill="1" applyBorder="1">
      <alignment/>
      <protection/>
    </xf>
    <xf numFmtId="49" fontId="6" fillId="3" borderId="23" xfId="80" applyNumberFormat="1" applyFont="1" applyFill="1" applyBorder="1" applyAlignment="1">
      <alignment horizontal="left" wrapText="1"/>
      <protection/>
    </xf>
    <xf numFmtId="0" fontId="6" fillId="0" borderId="0" xfId="80" applyFont="1">
      <alignment/>
      <protection/>
    </xf>
    <xf numFmtId="173" fontId="6" fillId="0" borderId="0" xfId="80" applyNumberFormat="1" applyFont="1" applyFill="1">
      <alignment/>
      <protection/>
    </xf>
    <xf numFmtId="49" fontId="8" fillId="0" borderId="0" xfId="80" applyNumberFormat="1" applyFont="1" applyBorder="1" applyAlignment="1">
      <alignment horizontal="left" wrapText="1"/>
      <protection/>
    </xf>
    <xf numFmtId="49" fontId="10" fillId="9" borderId="27" xfId="80" applyNumberFormat="1" applyFont="1" applyFill="1" applyBorder="1" applyAlignment="1">
      <alignment wrapText="1"/>
      <protection/>
    </xf>
    <xf numFmtId="49" fontId="10" fillId="3" borderId="28" xfId="80" applyNumberFormat="1" applyFont="1" applyFill="1" applyBorder="1" applyAlignment="1">
      <alignment wrapText="1"/>
      <protection/>
    </xf>
    <xf numFmtId="49" fontId="8" fillId="0" borderId="28" xfId="80" applyNumberFormat="1" applyFont="1" applyBorder="1" applyAlignment="1">
      <alignment wrapText="1"/>
      <protection/>
    </xf>
    <xf numFmtId="49" fontId="11" fillId="0" borderId="28" xfId="80" applyNumberFormat="1" applyFont="1" applyBorder="1" applyAlignment="1">
      <alignment wrapText="1"/>
      <protection/>
    </xf>
    <xf numFmtId="49" fontId="11" fillId="34" borderId="23" xfId="80" applyNumberFormat="1" applyFont="1" applyFill="1" applyBorder="1" applyAlignment="1" applyProtection="1">
      <alignment horizontal="left" vertical="center" wrapText="1"/>
      <protection/>
    </xf>
    <xf numFmtId="49" fontId="10" fillId="9" borderId="30" xfId="80" applyNumberFormat="1" applyFont="1" applyFill="1" applyBorder="1" applyAlignment="1">
      <alignment horizontal="left" wrapText="1"/>
      <protection/>
    </xf>
    <xf numFmtId="49" fontId="9" fillId="33" borderId="28" xfId="80" applyNumberFormat="1" applyFont="1" applyFill="1" applyBorder="1" applyAlignment="1">
      <alignment wrapText="1"/>
      <protection/>
    </xf>
    <xf numFmtId="49" fontId="9" fillId="0" borderId="31" xfId="80" applyNumberFormat="1" applyFont="1" applyBorder="1" applyAlignment="1">
      <alignment wrapText="1"/>
      <protection/>
    </xf>
    <xf numFmtId="49" fontId="10" fillId="15" borderId="0" xfId="80" applyNumberFormat="1" applyFont="1" applyFill="1" applyBorder="1" applyAlignment="1">
      <alignment wrapText="1"/>
      <protection/>
    </xf>
    <xf numFmtId="49" fontId="7" fillId="15" borderId="23" xfId="80" applyNumberFormat="1" applyFont="1" applyFill="1" applyBorder="1" applyAlignment="1">
      <alignment horizontal="center" vertical="center"/>
      <protection/>
    </xf>
    <xf numFmtId="49" fontId="9" fillId="3" borderId="23" xfId="80" applyNumberFormat="1" applyFont="1" applyFill="1" applyBorder="1" applyAlignment="1" applyProtection="1">
      <alignment horizontal="left" vertical="center" wrapText="1"/>
      <protection/>
    </xf>
    <xf numFmtId="49" fontId="6" fillId="0" borderId="32" xfId="80" applyNumberFormat="1" applyFont="1" applyBorder="1" applyAlignment="1">
      <alignment wrapText="1"/>
      <protection/>
    </xf>
    <xf numFmtId="0" fontId="6" fillId="33" borderId="0" xfId="80" applyFont="1" applyFill="1">
      <alignment/>
      <protection/>
    </xf>
    <xf numFmtId="49" fontId="6" fillId="3" borderId="32" xfId="80" applyNumberFormat="1" applyFont="1" applyFill="1" applyBorder="1" applyAlignment="1">
      <alignment wrapText="1"/>
      <protection/>
    </xf>
    <xf numFmtId="49" fontId="8" fillId="0" borderId="32" xfId="80" applyNumberFormat="1" applyFont="1" applyBorder="1" applyAlignment="1">
      <alignment wrapText="1"/>
      <protection/>
    </xf>
    <xf numFmtId="49" fontId="9" fillId="3" borderId="32" xfId="80" applyNumberFormat="1" applyFont="1" applyFill="1" applyBorder="1" applyAlignment="1">
      <alignment wrapText="1"/>
      <protection/>
    </xf>
    <xf numFmtId="49" fontId="11" fillId="0" borderId="32" xfId="80" applyNumberFormat="1" applyFont="1" applyBorder="1" applyAlignment="1">
      <alignment wrapText="1"/>
      <protection/>
    </xf>
    <xf numFmtId="49" fontId="6" fillId="3" borderId="31" xfId="80" applyNumberFormat="1" applyFont="1" applyFill="1" applyBorder="1" applyAlignment="1">
      <alignment wrapText="1"/>
      <protection/>
    </xf>
    <xf numFmtId="49" fontId="7" fillId="15" borderId="28" xfId="80" applyNumberFormat="1" applyFont="1" applyFill="1" applyBorder="1" applyAlignment="1">
      <alignment wrapText="1"/>
      <protection/>
    </xf>
    <xf numFmtId="49" fontId="7" fillId="15" borderId="23" xfId="80" applyNumberFormat="1" applyFont="1" applyFill="1" applyBorder="1" applyAlignment="1">
      <alignment wrapText="1"/>
      <protection/>
    </xf>
    <xf numFmtId="49" fontId="7" fillId="15" borderId="23" xfId="80" applyNumberFormat="1" applyFont="1" applyFill="1" applyBorder="1" applyAlignment="1">
      <alignment horizontal="center"/>
      <protection/>
    </xf>
    <xf numFmtId="49" fontId="6" fillId="0" borderId="23" xfId="80" applyNumberFormat="1" applyFont="1" applyBorder="1">
      <alignment/>
      <protection/>
    </xf>
    <xf numFmtId="49" fontId="7" fillId="0" borderId="23" xfId="80" applyNumberFormat="1" applyFont="1" applyBorder="1" applyAlignment="1">
      <alignment horizontal="center"/>
      <protection/>
    </xf>
    <xf numFmtId="49" fontId="6" fillId="15" borderId="23" xfId="80" applyNumberFormat="1" applyFont="1" applyFill="1" applyBorder="1" applyAlignment="1">
      <alignment horizontal="left"/>
      <protection/>
    </xf>
    <xf numFmtId="49" fontId="8" fillId="0" borderId="23" xfId="80" applyNumberFormat="1" applyFont="1" applyFill="1" applyBorder="1" applyAlignment="1">
      <alignment horizontal="left"/>
      <protection/>
    </xf>
    <xf numFmtId="49" fontId="7" fillId="33" borderId="23" xfId="80" applyNumberFormat="1" applyFont="1" applyFill="1" applyBorder="1" applyAlignment="1">
      <alignment horizontal="center"/>
      <protection/>
    </xf>
    <xf numFmtId="49" fontId="7" fillId="0" borderId="23" xfId="84" applyNumberFormat="1" applyFont="1" applyBorder="1" applyAlignment="1" applyProtection="1">
      <alignment horizontal="center" vertical="center"/>
      <protection locked="0"/>
    </xf>
    <xf numFmtId="49" fontId="64" fillId="15" borderId="33" xfId="33" applyNumberFormat="1" applyFont="1" applyFill="1" applyBorder="1" applyAlignment="1" applyProtection="1">
      <alignment horizontal="center" wrapText="1"/>
      <protection locked="0"/>
    </xf>
    <xf numFmtId="49" fontId="64" fillId="9" borderId="23" xfId="33" applyNumberFormat="1" applyFont="1" applyFill="1" applyBorder="1" applyAlignment="1" applyProtection="1">
      <alignment wrapText="1"/>
      <protection locked="0"/>
    </xf>
    <xf numFmtId="49" fontId="65" fillId="9" borderId="23" xfId="33" applyNumberFormat="1" applyFont="1" applyFill="1" applyBorder="1" applyAlignment="1" applyProtection="1">
      <alignment horizontal="center" wrapText="1"/>
      <protection locked="0"/>
    </xf>
    <xf numFmtId="49" fontId="65" fillId="9" borderId="23" xfId="33" applyNumberFormat="1" applyFont="1" applyFill="1" applyBorder="1" applyAlignment="1" applyProtection="1">
      <alignment horizontal="center" vertical="center" wrapText="1"/>
      <protection locked="0"/>
    </xf>
    <xf numFmtId="49" fontId="65" fillId="3" borderId="24" xfId="33" applyNumberFormat="1" applyFont="1" applyFill="1" applyBorder="1" applyAlignment="1" applyProtection="1">
      <alignment horizontal="left" wrapText="1"/>
      <protection locked="0"/>
    </xf>
    <xf numFmtId="49" fontId="7" fillId="3" borderId="24" xfId="84" applyNumberFormat="1" applyFont="1" applyFill="1" applyBorder="1" applyAlignment="1" applyProtection="1">
      <alignment horizontal="center"/>
      <protection locked="0"/>
    </xf>
    <xf numFmtId="49" fontId="7" fillId="3" borderId="24" xfId="84" applyNumberFormat="1" applyFont="1" applyFill="1" applyBorder="1" applyAlignment="1" applyProtection="1">
      <alignment horizontal="center" vertical="center"/>
      <protection locked="0"/>
    </xf>
    <xf numFmtId="49" fontId="8" fillId="0" borderId="23" xfId="80" applyNumberFormat="1" applyFont="1" applyBorder="1" applyAlignment="1">
      <alignment horizontal="left"/>
      <protection/>
    </xf>
    <xf numFmtId="49" fontId="66" fillId="0" borderId="23" xfId="33" applyNumberFormat="1" applyFont="1" applyBorder="1" applyAlignment="1" applyProtection="1">
      <alignment horizontal="left" wrapText="1"/>
      <protection locked="0"/>
    </xf>
    <xf numFmtId="49" fontId="66" fillId="0" borderId="23" xfId="33" applyNumberFormat="1" applyFont="1" applyBorder="1" applyProtection="1">
      <alignment wrapText="1"/>
      <protection locked="0"/>
    </xf>
    <xf numFmtId="49" fontId="65" fillId="3" borderId="23" xfId="33" applyNumberFormat="1" applyFont="1" applyFill="1" applyBorder="1" applyProtection="1">
      <alignment wrapText="1"/>
      <protection locked="0"/>
    </xf>
    <xf numFmtId="49" fontId="7" fillId="3" borderId="23" xfId="84" applyNumberFormat="1" applyFont="1" applyFill="1" applyBorder="1" applyAlignment="1" applyProtection="1">
      <alignment horizontal="center" vertical="center"/>
      <protection locked="0"/>
    </xf>
    <xf numFmtId="49" fontId="64" fillId="0" borderId="23" xfId="33" applyNumberFormat="1" applyFont="1" applyBorder="1" applyProtection="1">
      <alignment wrapText="1"/>
      <protection locked="0"/>
    </xf>
    <xf numFmtId="49" fontId="7" fillId="3" borderId="23" xfId="84" applyNumberFormat="1" applyFont="1" applyFill="1" applyBorder="1" applyAlignment="1" applyProtection="1">
      <alignment horizontal="center"/>
      <protection locked="0"/>
    </xf>
    <xf numFmtId="49" fontId="65" fillId="3" borderId="23" xfId="34" applyNumberFormat="1" applyFont="1" applyFill="1" applyBorder="1" applyAlignment="1" applyProtection="1">
      <alignment wrapText="1"/>
      <protection locked="0"/>
    </xf>
    <xf numFmtId="49" fontId="8" fillId="0" borderId="23" xfId="84" applyNumberFormat="1" applyFont="1" applyBorder="1" applyProtection="1">
      <alignment/>
      <protection locked="0"/>
    </xf>
    <xf numFmtId="49" fontId="7" fillId="3" borderId="23" xfId="84" applyNumberFormat="1" applyFont="1" applyFill="1" applyBorder="1" applyAlignment="1" applyProtection="1">
      <alignment wrapText="1"/>
      <protection locked="0"/>
    </xf>
    <xf numFmtId="49" fontId="12" fillId="15" borderId="23" xfId="84" applyNumberFormat="1" applyFont="1" applyFill="1" applyBorder="1" applyProtection="1">
      <alignment/>
      <protection locked="0"/>
    </xf>
    <xf numFmtId="49" fontId="12" fillId="15" borderId="23" xfId="84" applyNumberFormat="1" applyFont="1" applyFill="1" applyBorder="1" applyAlignment="1" applyProtection="1">
      <alignment horizontal="center"/>
      <protection locked="0"/>
    </xf>
    <xf numFmtId="49" fontId="12" fillId="15" borderId="23" xfId="84" applyNumberFormat="1" applyFont="1" applyFill="1" applyBorder="1" applyAlignment="1" applyProtection="1">
      <alignment horizontal="center" vertical="center"/>
      <protection locked="0"/>
    </xf>
    <xf numFmtId="49" fontId="6" fillId="0" borderId="0" xfId="84" applyNumberFormat="1" applyFont="1" applyBorder="1" applyProtection="1">
      <alignment/>
      <protection locked="0"/>
    </xf>
    <xf numFmtId="49" fontId="7" fillId="0" borderId="0" xfId="84" applyNumberFormat="1" applyFont="1" applyBorder="1" applyAlignment="1" applyProtection="1">
      <alignment horizontal="center"/>
      <protection locked="0"/>
    </xf>
    <xf numFmtId="49" fontId="7" fillId="0" borderId="0" xfId="84" applyNumberFormat="1" applyFont="1" applyBorder="1" applyAlignment="1" applyProtection="1">
      <alignment horizontal="center" vertical="center"/>
      <protection locked="0"/>
    </xf>
    <xf numFmtId="2" fontId="6" fillId="0" borderId="0" xfId="84" applyNumberFormat="1" applyFont="1" applyBorder="1" applyAlignment="1" applyProtection="1">
      <alignment/>
      <protection locked="0"/>
    </xf>
    <xf numFmtId="49" fontId="6" fillId="0" borderId="0" xfId="84" applyNumberFormat="1" applyFont="1" applyProtection="1">
      <alignment/>
      <protection locked="0"/>
    </xf>
    <xf numFmtId="49" fontId="7" fillId="0" borderId="0" xfId="84" applyNumberFormat="1" applyFont="1" applyAlignment="1" applyProtection="1">
      <alignment horizontal="center"/>
      <protection locked="0"/>
    </xf>
    <xf numFmtId="49" fontId="7" fillId="0" borderId="0" xfId="84" applyNumberFormat="1" applyFont="1" applyAlignment="1" applyProtection="1">
      <alignment horizontal="center" vertical="center"/>
      <protection locked="0"/>
    </xf>
    <xf numFmtId="173" fontId="8" fillId="0" borderId="0" xfId="80" applyNumberFormat="1" applyFont="1" applyFill="1" applyBorder="1" applyAlignment="1">
      <alignment horizontal="right"/>
      <protection/>
    </xf>
    <xf numFmtId="173" fontId="6" fillId="0" borderId="0" xfId="80" applyNumberFormat="1" applyFont="1" applyFill="1" applyAlignment="1">
      <alignment/>
      <protection/>
    </xf>
    <xf numFmtId="0" fontId="6" fillId="0" borderId="0" xfId="84" applyFont="1" applyBorder="1" applyProtection="1">
      <alignment/>
      <protection locked="0"/>
    </xf>
    <xf numFmtId="49" fontId="64" fillId="33" borderId="0" xfId="33" applyNumberFormat="1" applyFont="1" applyFill="1" applyBorder="1" applyAlignment="1" applyProtection="1">
      <alignment wrapText="1"/>
      <protection locked="0"/>
    </xf>
    <xf numFmtId="49" fontId="8" fillId="3" borderId="28" xfId="80" applyNumberFormat="1" applyFont="1" applyFill="1" applyBorder="1" applyAlignment="1">
      <alignment horizontal="left" wrapText="1"/>
      <protection/>
    </xf>
    <xf numFmtId="49" fontId="8" fillId="3" borderId="23" xfId="80" applyNumberFormat="1" applyFont="1" applyFill="1" applyBorder="1" applyAlignment="1">
      <alignment horizontal="left" wrapText="1"/>
      <protection/>
    </xf>
    <xf numFmtId="0" fontId="0" fillId="35" borderId="0" xfId="0" applyFill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33" borderId="23" xfId="100" applyNumberFormat="1" applyFont="1" applyFill="1" applyBorder="1" applyAlignment="1">
      <alignment vertical="center" wrapText="1"/>
    </xf>
    <xf numFmtId="0" fontId="4" fillId="0" borderId="0" xfId="85" applyFont="1" applyFill="1" applyBorder="1" applyAlignment="1">
      <alignment horizontal="right" vertical="center" wrapText="1"/>
      <protection/>
    </xf>
    <xf numFmtId="0" fontId="4" fillId="0" borderId="0" xfId="85" applyFont="1" applyFill="1" applyBorder="1" applyAlignment="1">
      <alignment horizontal="center" vertical="center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0" fontId="4" fillId="33" borderId="0" xfId="85" applyFont="1" applyFill="1" applyBorder="1" applyAlignment="1">
      <alignment horizontal="center" vertical="center" wrapText="1"/>
      <protection/>
    </xf>
    <xf numFmtId="0" fontId="5" fillId="0" borderId="0" xfId="85" applyFont="1" applyFill="1" applyBorder="1" applyAlignment="1">
      <alignment horizontal="center" vertical="justify" wrapText="1"/>
      <protection/>
    </xf>
    <xf numFmtId="0" fontId="4" fillId="33" borderId="23" xfId="85" applyFont="1" applyFill="1" applyBorder="1" applyAlignment="1">
      <alignment horizontal="center" vertical="center" wrapText="1"/>
      <protection/>
    </xf>
    <xf numFmtId="0" fontId="4" fillId="0" borderId="0" xfId="85" applyFont="1" applyFill="1" applyBorder="1" applyAlignment="1">
      <alignment vertical="center" wrapText="1"/>
      <protection/>
    </xf>
    <xf numFmtId="0" fontId="67" fillId="0" borderId="0" xfId="0" applyFont="1" applyAlignment="1">
      <alignment/>
    </xf>
    <xf numFmtId="0" fontId="13" fillId="0" borderId="0" xfId="82" applyFont="1">
      <alignment/>
      <protection/>
    </xf>
    <xf numFmtId="49" fontId="5" fillId="33" borderId="23" xfId="80" applyNumberFormat="1" applyFont="1" applyFill="1" applyBorder="1" applyAlignment="1">
      <alignment horizontal="center" vertical="center" wrapText="1"/>
      <protection/>
    </xf>
    <xf numFmtId="0" fontId="13" fillId="33" borderId="0" xfId="82" applyFont="1" applyFill="1">
      <alignment/>
      <protection/>
    </xf>
    <xf numFmtId="0" fontId="67" fillId="33" borderId="0" xfId="0" applyFont="1" applyFill="1" applyAlignment="1">
      <alignment/>
    </xf>
    <xf numFmtId="0" fontId="4" fillId="0" borderId="0" xfId="85" applyFont="1" applyFill="1" applyBorder="1" applyAlignment="1">
      <alignment horizontal="right" vertical="justify" wrapText="1"/>
      <protection/>
    </xf>
    <xf numFmtId="0" fontId="13" fillId="0" borderId="0" xfId="81" applyFont="1" applyAlignment="1">
      <alignment horizontal="right"/>
      <protection/>
    </xf>
    <xf numFmtId="0" fontId="5" fillId="0" borderId="0" xfId="85" applyFont="1" applyFill="1" applyBorder="1" applyAlignment="1">
      <alignment horizontal="center" vertical="center" wrapText="1"/>
      <protection/>
    </xf>
    <xf numFmtId="0" fontId="13" fillId="0" borderId="0" xfId="81" applyFont="1">
      <alignment/>
      <protection/>
    </xf>
    <xf numFmtId="0" fontId="4" fillId="0" borderId="23" xfId="85" applyFont="1" applyFill="1" applyBorder="1" applyAlignment="1">
      <alignment horizontal="center" vertical="justify" wrapText="1"/>
      <protection/>
    </xf>
    <xf numFmtId="0" fontId="4" fillId="0" borderId="23" xfId="85" applyFont="1" applyFill="1" applyBorder="1" applyAlignment="1">
      <alignment horizontal="center" vertical="center" wrapText="1"/>
      <protection/>
    </xf>
    <xf numFmtId="0" fontId="5" fillId="0" borderId="23" xfId="85" applyFont="1" applyFill="1" applyBorder="1" applyAlignment="1">
      <alignment vertical="center" wrapText="1"/>
      <protection/>
    </xf>
    <xf numFmtId="49" fontId="5" fillId="0" borderId="23" xfId="85" applyNumberFormat="1" applyFont="1" applyFill="1" applyBorder="1" applyAlignment="1">
      <alignment horizontal="center" vertical="center" wrapText="1"/>
      <protection/>
    </xf>
    <xf numFmtId="0" fontId="4" fillId="33" borderId="23" xfId="81" applyFont="1" applyFill="1" applyBorder="1">
      <alignment/>
      <protection/>
    </xf>
    <xf numFmtId="49" fontId="4" fillId="33" borderId="23" xfId="85" applyNumberFormat="1" applyFont="1" applyFill="1" applyBorder="1" applyAlignment="1">
      <alignment horizontal="left" vertical="center" wrapText="1"/>
      <protection/>
    </xf>
    <xf numFmtId="172" fontId="4" fillId="0" borderId="0" xfId="85" applyNumberFormat="1" applyFont="1" applyFill="1" applyBorder="1">
      <alignment/>
      <protection/>
    </xf>
    <xf numFmtId="0" fontId="45" fillId="33" borderId="23" xfId="81" applyFont="1" applyFill="1" applyBorder="1" applyAlignment="1">
      <alignment wrapText="1"/>
      <protection/>
    </xf>
    <xf numFmtId="0" fontId="4" fillId="33" borderId="23" xfId="99" applyNumberFormat="1" applyFont="1" applyFill="1" applyBorder="1" applyAlignment="1">
      <alignment vertical="center" wrapText="1"/>
    </xf>
    <xf numFmtId="0" fontId="63" fillId="33" borderId="23" xfId="81" applyFont="1" applyFill="1" applyBorder="1" applyAlignment="1">
      <alignment horizontal="justify" vertical="center" wrapText="1"/>
      <protection/>
    </xf>
    <xf numFmtId="0" fontId="5" fillId="0" borderId="0" xfId="85" applyFont="1" applyFill="1" applyBorder="1">
      <alignment/>
      <protection/>
    </xf>
    <xf numFmtId="49" fontId="4" fillId="33" borderId="23" xfId="81" applyNumberFormat="1" applyFont="1" applyFill="1" applyBorder="1" applyAlignment="1">
      <alignment horizontal="left" vertical="center" wrapText="1"/>
      <protection/>
    </xf>
    <xf numFmtId="0" fontId="45" fillId="33" borderId="23" xfId="81" applyFont="1" applyFill="1" applyBorder="1" applyAlignment="1">
      <alignment horizontal="justify" vertical="center" wrapText="1"/>
      <protection/>
    </xf>
    <xf numFmtId="49" fontId="4" fillId="33" borderId="23" xfId="85" applyNumberFormat="1" applyFont="1" applyFill="1" applyBorder="1" applyAlignment="1">
      <alignment vertical="center" wrapText="1"/>
      <protection/>
    </xf>
    <xf numFmtId="0" fontId="45" fillId="33" borderId="23" xfId="81" applyFont="1" applyFill="1" applyBorder="1" applyAlignment="1">
      <alignment vertical="center"/>
      <protection/>
    </xf>
    <xf numFmtId="49" fontId="45" fillId="33" borderId="23" xfId="81" applyNumberFormat="1" applyFont="1" applyFill="1" applyBorder="1" applyAlignment="1">
      <alignment wrapText="1"/>
      <protection/>
    </xf>
    <xf numFmtId="49" fontId="5" fillId="33" borderId="23" xfId="81" applyNumberFormat="1" applyFont="1" applyFill="1" applyBorder="1" applyAlignment="1">
      <alignment horizontal="center" vertical="center" wrapText="1"/>
      <protection/>
    </xf>
    <xf numFmtId="49" fontId="5" fillId="33" borderId="23" xfId="77" applyNumberFormat="1" applyFont="1" applyFill="1" applyBorder="1" applyAlignment="1">
      <alignment horizontal="center" vertical="center" wrapText="1"/>
      <protection/>
    </xf>
    <xf numFmtId="49" fontId="4" fillId="33" borderId="23" xfId="77" applyNumberFormat="1" applyFont="1" applyFill="1" applyBorder="1" applyAlignment="1">
      <alignment horizontal="center" vertical="center" wrapText="1"/>
      <protection/>
    </xf>
    <xf numFmtId="0" fontId="45" fillId="33" borderId="23" xfId="81" applyFont="1" applyFill="1" applyBorder="1" applyAlignment="1">
      <alignment horizontal="left" vertical="center" wrapText="1"/>
      <protection/>
    </xf>
    <xf numFmtId="0" fontId="13" fillId="33" borderId="23" xfId="81" applyFont="1" applyFill="1" applyBorder="1" applyAlignment="1">
      <alignment horizontal="left" vertical="center" wrapText="1"/>
      <protection/>
    </xf>
    <xf numFmtId="49" fontId="4" fillId="33" borderId="23" xfId="80" applyNumberFormat="1" applyFont="1" applyFill="1" applyBorder="1" applyAlignment="1">
      <alignment horizontal="left" wrapText="1"/>
      <protection/>
    </xf>
    <xf numFmtId="49" fontId="5" fillId="33" borderId="23" xfId="85" applyNumberFormat="1" applyFont="1" applyFill="1" applyBorder="1" applyAlignment="1">
      <alignment horizontal="left" vertical="center" wrapText="1"/>
      <protection/>
    </xf>
    <xf numFmtId="0" fontId="63" fillId="33" borderId="23" xfId="81" applyFont="1" applyFill="1" applyBorder="1">
      <alignment/>
      <protection/>
    </xf>
    <xf numFmtId="0" fontId="5" fillId="33" borderId="23" xfId="99" applyNumberFormat="1" applyFont="1" applyFill="1" applyBorder="1" applyAlignment="1">
      <alignment vertical="center" wrapText="1"/>
    </xf>
    <xf numFmtId="49" fontId="4" fillId="33" borderId="23" xfId="81" applyNumberFormat="1" applyFont="1" applyFill="1" applyBorder="1" applyAlignment="1">
      <alignment horizontal="center" vertical="center" wrapText="1"/>
      <protection/>
    </xf>
    <xf numFmtId="0" fontId="4" fillId="33" borderId="23" xfId="81" applyFont="1" applyFill="1" applyBorder="1" applyAlignment="1">
      <alignment vertical="center" wrapText="1"/>
      <protection/>
    </xf>
    <xf numFmtId="0" fontId="4" fillId="33" borderId="23" xfId="81" applyFont="1" applyFill="1" applyBorder="1" applyAlignment="1">
      <alignment wrapText="1"/>
      <protection/>
    </xf>
    <xf numFmtId="0" fontId="4" fillId="33" borderId="23" xfId="81" applyFont="1" applyFill="1" applyBorder="1" applyAlignment="1">
      <alignment vertical="top" wrapText="1"/>
      <protection/>
    </xf>
    <xf numFmtId="0" fontId="4" fillId="0" borderId="0" xfId="85" applyFont="1" applyFill="1" applyBorder="1" applyAlignment="1">
      <alignment horizontal="center" vertical="justify" wrapText="1"/>
      <protection/>
    </xf>
    <xf numFmtId="172" fontId="5" fillId="0" borderId="0" xfId="85" applyNumberFormat="1" applyFont="1" applyFill="1" applyBorder="1" applyAlignment="1">
      <alignment horizontal="center" vertical="justify" wrapText="1"/>
      <protection/>
    </xf>
    <xf numFmtId="172" fontId="5" fillId="0" borderId="0" xfId="85" applyNumberFormat="1" applyFont="1" applyFill="1" applyBorder="1" applyAlignment="1">
      <alignment horizontal="right" vertical="justify" wrapText="1"/>
      <protection/>
    </xf>
    <xf numFmtId="0" fontId="5" fillId="0" borderId="0" xfId="85" applyFont="1" applyFill="1" applyBorder="1" applyAlignment="1">
      <alignment horizontal="left" vertical="justify" wrapText="1"/>
      <protection/>
    </xf>
    <xf numFmtId="49" fontId="5" fillId="0" borderId="0" xfId="85" applyNumberFormat="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0" fontId="4" fillId="0" borderId="0" xfId="85" applyFont="1" applyFill="1" applyBorder="1" applyAlignment="1">
      <alignment vertical="justify" wrapText="1"/>
      <protection/>
    </xf>
    <xf numFmtId="0" fontId="4" fillId="0" borderId="0" xfId="83" applyFont="1">
      <alignment/>
      <protection/>
    </xf>
    <xf numFmtId="0" fontId="4" fillId="0" borderId="0" xfId="83" applyFont="1" applyAlignment="1">
      <alignment horizontal="right"/>
      <protection/>
    </xf>
    <xf numFmtId="0" fontId="4" fillId="0" borderId="34" xfId="83" applyFont="1" applyBorder="1" applyAlignment="1">
      <alignment horizontal="center"/>
      <protection/>
    </xf>
    <xf numFmtId="0" fontId="4" fillId="0" borderId="35" xfId="83" applyFont="1" applyBorder="1" applyAlignment="1">
      <alignment horizontal="center"/>
      <protection/>
    </xf>
    <xf numFmtId="0" fontId="5" fillId="0" borderId="26" xfId="83" applyFont="1" applyBorder="1" applyAlignment="1">
      <alignment horizontal="center"/>
      <protection/>
    </xf>
    <xf numFmtId="0" fontId="4" fillId="0" borderId="26" xfId="83" applyFont="1" applyBorder="1" applyAlignment="1">
      <alignment horizontal="center"/>
      <protection/>
    </xf>
    <xf numFmtId="0" fontId="4" fillId="0" borderId="25" xfId="83" applyFont="1" applyBorder="1" applyAlignment="1">
      <alignment/>
      <protection/>
    </xf>
    <xf numFmtId="0" fontId="4" fillId="0" borderId="36" xfId="83" applyFont="1" applyBorder="1" applyAlignment="1">
      <alignment/>
      <protection/>
    </xf>
    <xf numFmtId="0" fontId="4" fillId="0" borderId="26" xfId="83" applyFont="1" applyBorder="1" applyAlignment="1">
      <alignment/>
      <protection/>
    </xf>
    <xf numFmtId="0" fontId="4" fillId="0" borderId="37" xfId="83" applyFont="1" applyBorder="1">
      <alignment/>
      <protection/>
    </xf>
    <xf numFmtId="0" fontId="4" fillId="0" borderId="0" xfId="83" applyFont="1" applyBorder="1">
      <alignment/>
      <protection/>
    </xf>
    <xf numFmtId="0" fontId="5" fillId="0" borderId="36" xfId="83" applyFont="1" applyBorder="1" applyAlignment="1">
      <alignment/>
      <protection/>
    </xf>
    <xf numFmtId="0" fontId="5" fillId="0" borderId="26" xfId="83" applyFont="1" applyBorder="1" applyAlignment="1">
      <alignment/>
      <protection/>
    </xf>
    <xf numFmtId="173" fontId="4" fillId="0" borderId="0" xfId="83" applyNumberFormat="1" applyFont="1">
      <alignment/>
      <protection/>
    </xf>
    <xf numFmtId="0" fontId="4" fillId="0" borderId="38" xfId="83" applyFont="1" applyBorder="1" applyAlignment="1">
      <alignment/>
      <protection/>
    </xf>
    <xf numFmtId="0" fontId="5" fillId="0" borderId="33" xfId="83" applyFont="1" applyBorder="1" applyAlignment="1">
      <alignment/>
      <protection/>
    </xf>
    <xf numFmtId="0" fontId="5" fillId="0" borderId="39" xfId="83" applyFont="1" applyBorder="1" applyAlignment="1">
      <alignment/>
      <protection/>
    </xf>
    <xf numFmtId="0" fontId="4" fillId="0" borderId="39" xfId="83" applyFont="1" applyBorder="1" applyAlignment="1">
      <alignment horizontal="center"/>
      <protection/>
    </xf>
    <xf numFmtId="0" fontId="5" fillId="0" borderId="34" xfId="83" applyFont="1" applyBorder="1" applyAlignment="1">
      <alignment horizontal="center"/>
      <protection/>
    </xf>
    <xf numFmtId="0" fontId="5" fillId="0" borderId="35" xfId="83" applyFont="1" applyBorder="1" applyAlignment="1">
      <alignment horizontal="center"/>
      <protection/>
    </xf>
    <xf numFmtId="0" fontId="4" fillId="0" borderId="37" xfId="83" applyFont="1" applyBorder="1" applyAlignment="1">
      <alignment horizontal="center"/>
      <protection/>
    </xf>
    <xf numFmtId="173" fontId="5" fillId="0" borderId="0" xfId="83" applyNumberFormat="1" applyFont="1" applyBorder="1">
      <alignment/>
      <protection/>
    </xf>
    <xf numFmtId="0" fontId="4" fillId="0" borderId="25" xfId="83" applyFont="1" applyBorder="1" applyAlignment="1">
      <alignment horizontal="left" wrapText="1"/>
      <protection/>
    </xf>
    <xf numFmtId="0" fontId="4" fillId="0" borderId="36" xfId="83" applyFont="1" applyBorder="1" applyAlignment="1">
      <alignment horizontal="left" wrapText="1"/>
      <protection/>
    </xf>
    <xf numFmtId="0" fontId="4" fillId="0" borderId="26" xfId="83" applyFont="1" applyBorder="1" applyAlignment="1">
      <alignment horizontal="left" wrapText="1"/>
      <protection/>
    </xf>
    <xf numFmtId="49" fontId="6" fillId="3" borderId="23" xfId="80" applyNumberFormat="1" applyFont="1" applyFill="1" applyBorder="1" applyAlignment="1">
      <alignment horizontal="center" vertical="center"/>
      <protection/>
    </xf>
    <xf numFmtId="49" fontId="9" fillId="33" borderId="0" xfId="80" applyNumberFormat="1" applyFont="1" applyFill="1" applyBorder="1" applyAlignment="1">
      <alignment wrapText="1"/>
      <protection/>
    </xf>
    <xf numFmtId="49" fontId="6" fillId="33" borderId="25" xfId="80" applyNumberFormat="1" applyFont="1" applyFill="1" applyBorder="1" applyAlignment="1">
      <alignment horizontal="center" vertical="center" wrapText="1"/>
      <protection/>
    </xf>
    <xf numFmtId="49" fontId="11" fillId="34" borderId="0" xfId="80" applyNumberFormat="1" applyFont="1" applyFill="1" applyBorder="1" applyAlignment="1" applyProtection="1">
      <alignment horizontal="left" vertical="center" wrapText="1"/>
      <protection/>
    </xf>
    <xf numFmtId="49" fontId="6" fillId="0" borderId="23" xfId="80" applyNumberFormat="1" applyFont="1" applyBorder="1" applyAlignment="1">
      <alignment horizontal="center"/>
      <protection/>
    </xf>
    <xf numFmtId="49" fontId="6" fillId="33" borderId="24" xfId="84" applyNumberFormat="1" applyFont="1" applyFill="1" applyBorder="1" applyAlignment="1" applyProtection="1">
      <alignment horizontal="center" vertical="center"/>
      <protection locked="0"/>
    </xf>
    <xf numFmtId="49" fontId="6" fillId="0" borderId="23" xfId="84" applyNumberFormat="1" applyFont="1" applyBorder="1" applyAlignment="1" applyProtection="1">
      <alignment horizontal="center" vertical="center"/>
      <protection locked="0"/>
    </xf>
    <xf numFmtId="49" fontId="6" fillId="0" borderId="23" xfId="84" applyNumberFormat="1" applyFont="1" applyBorder="1" applyAlignment="1" applyProtection="1">
      <alignment horizontal="center"/>
      <protection locked="0"/>
    </xf>
    <xf numFmtId="49" fontId="6" fillId="33" borderId="23" xfId="84" applyNumberFormat="1" applyFont="1" applyFill="1" applyBorder="1" applyAlignment="1" applyProtection="1">
      <alignment horizontal="center" vertical="center"/>
      <protection locked="0"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49" fontId="7" fillId="33" borderId="25" xfId="80" applyNumberFormat="1" applyFont="1" applyFill="1" applyBorder="1" applyAlignment="1">
      <alignment horizontal="center" vertical="center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49" fontId="9" fillId="0" borderId="32" xfId="80" applyNumberFormat="1" applyFont="1" applyFill="1" applyBorder="1" applyAlignment="1">
      <alignment wrapText="1"/>
      <protection/>
    </xf>
    <xf numFmtId="49" fontId="9" fillId="25" borderId="32" xfId="80" applyNumberFormat="1" applyFont="1" applyFill="1" applyBorder="1" applyAlignment="1">
      <alignment wrapText="1"/>
      <protection/>
    </xf>
    <xf numFmtId="49" fontId="7" fillId="25" borderId="25" xfId="80" applyNumberFormat="1" applyFont="1" applyFill="1" applyBorder="1" applyAlignment="1">
      <alignment horizontal="center" vertical="center" wrapText="1"/>
      <protection/>
    </xf>
    <xf numFmtId="49" fontId="7" fillId="25" borderId="23" xfId="80" applyNumberFormat="1" applyFont="1" applyFill="1" applyBorder="1" applyAlignment="1">
      <alignment horizontal="center" vertical="center"/>
      <protection/>
    </xf>
    <xf numFmtId="49" fontId="6" fillId="0" borderId="23" xfId="80" applyNumberFormat="1" applyFont="1" applyFill="1" applyBorder="1" applyAlignment="1">
      <alignment horizontal="center" vertical="center"/>
      <protection/>
    </xf>
    <xf numFmtId="49" fontId="9" fillId="36" borderId="32" xfId="80" applyNumberFormat="1" applyFont="1" applyFill="1" applyBorder="1" applyAlignment="1">
      <alignment wrapText="1"/>
      <protection/>
    </xf>
    <xf numFmtId="49" fontId="6" fillId="36" borderId="25" xfId="80" applyNumberFormat="1" applyFont="1" applyFill="1" applyBorder="1" applyAlignment="1">
      <alignment horizontal="center" vertical="center" wrapText="1"/>
      <protection/>
    </xf>
    <xf numFmtId="49" fontId="6" fillId="36" borderId="23" xfId="80" applyNumberFormat="1" applyFont="1" applyFill="1" applyBorder="1" applyAlignment="1">
      <alignment horizontal="center" vertical="center"/>
      <protection/>
    </xf>
    <xf numFmtId="49" fontId="9" fillId="34" borderId="24" xfId="80" applyNumberFormat="1" applyFont="1" applyFill="1" applyBorder="1" applyAlignment="1" applyProtection="1">
      <alignment horizontal="left" vertical="center" wrapText="1"/>
      <protection/>
    </xf>
    <xf numFmtId="49" fontId="9" fillId="25" borderId="23" xfId="80" applyNumberFormat="1" applyFont="1" applyFill="1" applyBorder="1" applyAlignment="1" applyProtection="1">
      <alignment horizontal="left" vertical="center" wrapText="1"/>
      <protection/>
    </xf>
    <xf numFmtId="49" fontId="6" fillId="25" borderId="25" xfId="80" applyNumberFormat="1" applyFont="1" applyFill="1" applyBorder="1" applyAlignment="1">
      <alignment horizontal="center" vertical="center" wrapText="1"/>
      <protection/>
    </xf>
    <xf numFmtId="49" fontId="6" fillId="25" borderId="23" xfId="80" applyNumberFormat="1" applyFont="1" applyFill="1" applyBorder="1" applyAlignment="1">
      <alignment horizontal="center" vertical="center"/>
      <protection/>
    </xf>
    <xf numFmtId="49" fontId="6" fillId="0" borderId="40" xfId="80" applyNumberFormat="1" applyFont="1" applyFill="1" applyBorder="1" applyAlignment="1">
      <alignment horizontal="left" wrapText="1"/>
      <protection/>
    </xf>
    <xf numFmtId="49" fontId="9" fillId="0" borderId="31" xfId="80" applyNumberFormat="1" applyFont="1" applyFill="1" applyBorder="1" applyAlignment="1">
      <alignment wrapText="1"/>
      <protection/>
    </xf>
    <xf numFmtId="49" fontId="11" fillId="0" borderId="31" xfId="80" applyNumberFormat="1" applyFont="1" applyBorder="1" applyAlignment="1">
      <alignment wrapText="1"/>
      <protection/>
    </xf>
    <xf numFmtId="49" fontId="8" fillId="0" borderId="0" xfId="80" applyNumberFormat="1" applyFont="1" applyBorder="1" applyAlignment="1">
      <alignment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0" fontId="63" fillId="33" borderId="23" xfId="81" applyFont="1" applyFill="1" applyBorder="1" applyAlignment="1">
      <alignment wrapText="1"/>
      <protection/>
    </xf>
    <xf numFmtId="49" fontId="5" fillId="33" borderId="23" xfId="85" applyNumberFormat="1" applyFont="1" applyFill="1" applyBorder="1" applyAlignment="1">
      <alignment vertical="center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2" fontId="6" fillId="0" borderId="0" xfId="84" applyNumberFormat="1" applyFont="1" applyFill="1" applyBorder="1" applyAlignment="1" applyProtection="1">
      <alignment/>
      <protection locked="0"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49" fontId="8" fillId="36" borderId="28" xfId="80" applyNumberFormat="1" applyFont="1" applyFill="1" applyBorder="1" applyAlignment="1">
      <alignment wrapText="1"/>
      <protection/>
    </xf>
    <xf numFmtId="49" fontId="6" fillId="36" borderId="40" xfId="80" applyNumberFormat="1" applyFont="1" applyFill="1" applyBorder="1" applyAlignment="1">
      <alignment horizontal="left" wrapText="1"/>
      <protection/>
    </xf>
    <xf numFmtId="49" fontId="9" fillId="0" borderId="0" xfId="80" applyNumberFormat="1" applyFont="1" applyBorder="1" applyAlignment="1">
      <alignment wrapText="1"/>
      <protection/>
    </xf>
    <xf numFmtId="49" fontId="11" fillId="0" borderId="0" xfId="80" applyNumberFormat="1" applyFont="1" applyBorder="1" applyAlignment="1">
      <alignment wrapText="1"/>
      <protection/>
    </xf>
    <xf numFmtId="49" fontId="65" fillId="15" borderId="38" xfId="33" applyNumberFormat="1" applyFont="1" applyFill="1" applyBorder="1" applyAlignment="1" applyProtection="1">
      <alignment horizontal="center" wrapText="1"/>
      <protection locked="0"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4" fontId="69" fillId="0" borderId="23" xfId="85" applyNumberFormat="1" applyFont="1" applyFill="1" applyBorder="1" applyAlignment="1">
      <alignment horizontal="right" vertical="center" wrapText="1"/>
      <protection/>
    </xf>
    <xf numFmtId="0" fontId="69" fillId="33" borderId="0" xfId="85" applyFont="1" applyFill="1" applyBorder="1" applyAlignment="1">
      <alignment horizontal="center" vertical="justify" wrapText="1"/>
      <protection/>
    </xf>
    <xf numFmtId="0" fontId="70" fillId="33" borderId="0" xfId="82" applyFont="1" applyFill="1">
      <alignment/>
      <protection/>
    </xf>
    <xf numFmtId="2" fontId="69" fillId="33" borderId="23" xfId="85" applyNumberFormat="1" applyFont="1" applyFill="1" applyBorder="1" applyAlignment="1">
      <alignment vertical="center" wrapText="1"/>
      <protection/>
    </xf>
    <xf numFmtId="2" fontId="71" fillId="0" borderId="35" xfId="83" applyNumberFormat="1" applyFont="1" applyBorder="1">
      <alignment/>
      <protection/>
    </xf>
    <xf numFmtId="2" fontId="71" fillId="0" borderId="24" xfId="83" applyNumberFormat="1" applyFont="1" applyBorder="1" applyAlignment="1">
      <alignment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2" fontId="72" fillId="15" borderId="23" xfId="80" applyNumberFormat="1" applyFont="1" applyFill="1" applyBorder="1" applyAlignment="1">
      <alignment horizontal="center" vertical="center" wrapText="1"/>
      <protection/>
    </xf>
    <xf numFmtId="2" fontId="72" fillId="9" borderId="23" xfId="80" applyNumberFormat="1" applyFont="1" applyFill="1" applyBorder="1" applyAlignment="1">
      <alignment/>
      <protection/>
    </xf>
    <xf numFmtId="2" fontId="73" fillId="0" borderId="23" xfId="80" applyNumberFormat="1" applyFont="1" applyBorder="1" applyAlignment="1">
      <alignment/>
      <protection/>
    </xf>
    <xf numFmtId="2" fontId="72" fillId="3" borderId="23" xfId="80" applyNumberFormat="1" applyFont="1" applyFill="1" applyBorder="1" applyAlignment="1">
      <alignment/>
      <protection/>
    </xf>
    <xf numFmtId="2" fontId="72" fillId="25" borderId="23" xfId="80" applyNumberFormat="1" applyFont="1" applyFill="1" applyBorder="1" applyAlignment="1">
      <alignment/>
      <protection/>
    </xf>
    <xf numFmtId="2" fontId="73" fillId="36" borderId="23" xfId="80" applyNumberFormat="1" applyFont="1" applyFill="1" applyBorder="1" applyAlignment="1">
      <alignment/>
      <protection/>
    </xf>
    <xf numFmtId="2" fontId="73" fillId="3" borderId="23" xfId="80" applyNumberFormat="1" applyFont="1" applyFill="1" applyBorder="1" applyAlignment="1">
      <alignment/>
      <protection/>
    </xf>
    <xf numFmtId="2" fontId="73" fillId="33" borderId="23" xfId="80" applyNumberFormat="1" applyFont="1" applyFill="1" applyBorder="1" applyAlignment="1">
      <alignment/>
      <protection/>
    </xf>
    <xf numFmtId="2" fontId="73" fillId="25" borderId="23" xfId="80" applyNumberFormat="1" applyFont="1" applyFill="1" applyBorder="1" applyAlignment="1">
      <alignment/>
      <protection/>
    </xf>
    <xf numFmtId="2" fontId="73" fillId="0" borderId="23" xfId="80" applyNumberFormat="1" applyFont="1" applyFill="1" applyBorder="1" applyAlignment="1">
      <alignment/>
      <protection/>
    </xf>
    <xf numFmtId="2" fontId="72" fillId="0" borderId="23" xfId="80" applyNumberFormat="1" applyFont="1" applyFill="1" applyBorder="1" applyAlignment="1">
      <alignment/>
      <protection/>
    </xf>
    <xf numFmtId="2" fontId="72" fillId="36" borderId="23" xfId="80" applyNumberFormat="1" applyFont="1" applyFill="1" applyBorder="1" applyAlignment="1">
      <alignment/>
      <protection/>
    </xf>
    <xf numFmtId="2" fontId="72" fillId="15" borderId="23" xfId="80" applyNumberFormat="1" applyFont="1" applyFill="1" applyBorder="1" applyAlignment="1">
      <alignment/>
      <protection/>
    </xf>
    <xf numFmtId="2" fontId="72" fillId="15" borderId="23" xfId="84" applyNumberFormat="1" applyFont="1" applyFill="1" applyBorder="1" applyAlignment="1" applyProtection="1">
      <alignment/>
      <protection locked="0"/>
    </xf>
    <xf numFmtId="2" fontId="73" fillId="0" borderId="23" xfId="84" applyNumberFormat="1" applyFont="1" applyBorder="1" applyAlignment="1" applyProtection="1">
      <alignment/>
      <protection locked="0"/>
    </xf>
    <xf numFmtId="49" fontId="72" fillId="15" borderId="23" xfId="33" applyNumberFormat="1" applyFont="1" applyFill="1" applyBorder="1" applyAlignment="1" applyProtection="1">
      <alignment horizontal="center" wrapText="1"/>
      <protection locked="0"/>
    </xf>
    <xf numFmtId="2" fontId="72" fillId="3" borderId="24" xfId="84" applyNumberFormat="1" applyFont="1" applyFill="1" applyBorder="1" applyAlignment="1" applyProtection="1">
      <alignment/>
      <protection locked="0"/>
    </xf>
    <xf numFmtId="2" fontId="72" fillId="3" borderId="23" xfId="84" applyNumberFormat="1" applyFont="1" applyFill="1" applyBorder="1" applyAlignment="1" applyProtection="1">
      <alignment/>
      <protection locked="0"/>
    </xf>
    <xf numFmtId="2" fontId="74" fillId="15" borderId="23" xfId="84" applyNumberFormat="1" applyFont="1" applyFill="1" applyBorder="1" applyAlignment="1" applyProtection="1">
      <alignment/>
      <protection locked="0"/>
    </xf>
    <xf numFmtId="4" fontId="4" fillId="33" borderId="23" xfId="85" applyNumberFormat="1" applyFont="1" applyFill="1" applyBorder="1" applyAlignment="1">
      <alignment horizontal="right" vertical="center" wrapText="1"/>
      <protection/>
    </xf>
    <xf numFmtId="4" fontId="4" fillId="0" borderId="23" xfId="85" applyNumberFormat="1" applyFont="1" applyFill="1" applyBorder="1" applyAlignment="1">
      <alignment horizontal="right" vertical="center" wrapText="1"/>
      <protection/>
    </xf>
    <xf numFmtId="4" fontId="5" fillId="33" borderId="23" xfId="85" applyNumberFormat="1" applyFont="1" applyFill="1" applyBorder="1" applyAlignment="1">
      <alignment horizontal="right" vertical="center" wrapText="1"/>
      <protection/>
    </xf>
    <xf numFmtId="4" fontId="5" fillId="0" borderId="23" xfId="85" applyNumberFormat="1" applyFont="1" applyFill="1" applyBorder="1" applyAlignment="1">
      <alignment horizontal="right" vertical="center" wrapText="1"/>
      <protection/>
    </xf>
    <xf numFmtId="4" fontId="4" fillId="33" borderId="23" xfId="85" applyNumberFormat="1" applyFont="1" applyFill="1" applyBorder="1" applyAlignment="1">
      <alignment horizontal="center" vertical="center" wrapText="1"/>
      <protection/>
    </xf>
    <xf numFmtId="4" fontId="4" fillId="33" borderId="23" xfId="85" applyNumberFormat="1" applyFont="1" applyFill="1" applyBorder="1" applyAlignment="1">
      <alignment horizontal="right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172" fontId="5" fillId="33" borderId="23" xfId="85" applyNumberFormat="1" applyFont="1" applyFill="1" applyBorder="1" applyAlignment="1">
      <alignment horizontal="center" vertical="center" wrapText="1"/>
      <protection/>
    </xf>
    <xf numFmtId="2" fontId="4" fillId="33" borderId="23" xfId="82" applyNumberFormat="1" applyFont="1" applyFill="1" applyBorder="1" applyAlignment="1">
      <alignment horizontal="center"/>
      <protection/>
    </xf>
    <xf numFmtId="173" fontId="4" fillId="33" borderId="23" xfId="85" applyNumberFormat="1" applyFont="1" applyFill="1" applyBorder="1" applyAlignment="1">
      <alignment horizontal="center" vertical="center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172" fontId="4" fillId="33" borderId="23" xfId="85" applyNumberFormat="1" applyFont="1" applyFill="1" applyBorder="1" applyAlignment="1">
      <alignment horizontal="center" wrapText="1"/>
      <protection/>
    </xf>
    <xf numFmtId="4" fontId="4" fillId="33" borderId="23" xfId="85" applyNumberFormat="1" applyFont="1" applyFill="1" applyBorder="1" applyAlignment="1">
      <alignment horizontal="center" wrapText="1"/>
      <protection/>
    </xf>
    <xf numFmtId="2" fontId="6" fillId="33" borderId="23" xfId="80" applyNumberFormat="1" applyFont="1" applyFill="1" applyBorder="1" applyAlignment="1">
      <alignment horizontal="center"/>
      <protection/>
    </xf>
    <xf numFmtId="0" fontId="5" fillId="33" borderId="23" xfId="82" applyFont="1" applyFill="1" applyBorder="1" applyAlignment="1">
      <alignment horizontal="justify" vertical="center" wrapText="1"/>
      <protection/>
    </xf>
    <xf numFmtId="0" fontId="4" fillId="33" borderId="23" xfId="82" applyFont="1" applyFill="1" applyBorder="1" applyAlignment="1">
      <alignment horizontal="justify" vertical="center" wrapText="1"/>
      <protection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49" fontId="4" fillId="0" borderId="23" xfId="85" applyNumberFormat="1" applyFont="1" applyFill="1" applyBorder="1" applyAlignment="1">
      <alignment horizontal="center" vertical="center" wrapText="1"/>
      <protection/>
    </xf>
    <xf numFmtId="0" fontId="5" fillId="0" borderId="0" xfId="81" applyFont="1" applyFill="1" applyAlignment="1">
      <alignment horizontal="center" vertical="justify"/>
      <protection/>
    </xf>
    <xf numFmtId="0" fontId="5" fillId="0" borderId="0" xfId="85" applyFont="1" applyFill="1" applyBorder="1" applyAlignment="1">
      <alignment horizontal="center" vertical="justify" wrapText="1"/>
      <protection/>
    </xf>
    <xf numFmtId="0" fontId="4" fillId="0" borderId="23" xfId="85" applyFont="1" applyFill="1" applyBorder="1" applyAlignment="1">
      <alignment horizontal="center" vertical="center"/>
      <protection/>
    </xf>
    <xf numFmtId="0" fontId="4" fillId="0" borderId="23" xfId="85" applyFont="1" applyFill="1" applyBorder="1" applyAlignment="1">
      <alignment horizontal="center" vertical="center" wrapText="1"/>
      <protection/>
    </xf>
    <xf numFmtId="0" fontId="4" fillId="0" borderId="0" xfId="85" applyFont="1" applyFill="1" applyBorder="1" applyAlignment="1">
      <alignment horizontal="right" vertical="center" wrapText="1"/>
      <protection/>
    </xf>
    <xf numFmtId="0" fontId="5" fillId="0" borderId="0" xfId="85" applyFont="1" applyFill="1" applyBorder="1" applyAlignment="1">
      <alignment horizontal="right" vertical="center"/>
      <protection/>
    </xf>
    <xf numFmtId="0" fontId="67" fillId="0" borderId="41" xfId="0" applyFont="1" applyBorder="1" applyAlignment="1">
      <alignment/>
    </xf>
    <xf numFmtId="0" fontId="0" fillId="0" borderId="0" xfId="0" applyAlignment="1">
      <alignment/>
    </xf>
    <xf numFmtId="49" fontId="4" fillId="33" borderId="23" xfId="85" applyNumberFormat="1" applyFont="1" applyFill="1" applyBorder="1" applyAlignment="1">
      <alignment horizontal="center" vertical="center" wrapText="1"/>
      <protection/>
    </xf>
    <xf numFmtId="0" fontId="4" fillId="33" borderId="34" xfId="85" applyFont="1" applyFill="1" applyBorder="1" applyAlignment="1">
      <alignment horizontal="center" vertical="center" wrapText="1"/>
      <protection/>
    </xf>
    <xf numFmtId="0" fontId="4" fillId="33" borderId="42" xfId="85" applyFont="1" applyFill="1" applyBorder="1" applyAlignment="1">
      <alignment horizontal="center" vertical="center" wrapText="1"/>
      <protection/>
    </xf>
    <xf numFmtId="0" fontId="4" fillId="33" borderId="24" xfId="85" applyFont="1" applyFill="1" applyBorder="1" applyAlignment="1">
      <alignment horizontal="center" vertical="center" wrapText="1"/>
      <protection/>
    </xf>
    <xf numFmtId="0" fontId="4" fillId="33" borderId="23" xfId="85" applyFont="1" applyFill="1" applyBorder="1" applyAlignment="1">
      <alignment horizontal="center" vertical="center"/>
      <protection/>
    </xf>
    <xf numFmtId="0" fontId="5" fillId="0" borderId="0" xfId="82" applyFont="1" applyFill="1" applyAlignment="1">
      <alignment horizontal="center" vertical="justify"/>
      <protection/>
    </xf>
    <xf numFmtId="0" fontId="4" fillId="33" borderId="0" xfId="85" applyFont="1" applyFill="1" applyBorder="1" applyAlignment="1">
      <alignment horizontal="center" vertical="center" wrapText="1"/>
      <protection/>
    </xf>
    <xf numFmtId="0" fontId="4" fillId="33" borderId="23" xfId="85" applyFont="1" applyFill="1" applyBorder="1" applyAlignment="1">
      <alignment horizontal="center" vertical="center" wrapText="1"/>
      <protection/>
    </xf>
    <xf numFmtId="0" fontId="5" fillId="0" borderId="25" xfId="83" applyFont="1" applyBorder="1" applyAlignment="1">
      <alignment/>
      <protection/>
    </xf>
    <xf numFmtId="0" fontId="5" fillId="0" borderId="36" xfId="83" applyFont="1" applyBorder="1" applyAlignment="1">
      <alignment/>
      <protection/>
    </xf>
    <xf numFmtId="0" fontId="5" fillId="0" borderId="26" xfId="83" applyFont="1" applyBorder="1" applyAlignment="1">
      <alignment/>
      <protection/>
    </xf>
    <xf numFmtId="0" fontId="4" fillId="0" borderId="25" xfId="83" applyFont="1" applyBorder="1" applyAlignment="1">
      <alignment/>
      <protection/>
    </xf>
    <xf numFmtId="0" fontId="4" fillId="0" borderId="36" xfId="83" applyFont="1" applyBorder="1" applyAlignment="1">
      <alignment/>
      <protection/>
    </xf>
    <xf numFmtId="0" fontId="4" fillId="0" borderId="26" xfId="83" applyFont="1" applyBorder="1" applyAlignment="1">
      <alignment/>
      <protection/>
    </xf>
    <xf numFmtId="0" fontId="0" fillId="0" borderId="36" xfId="0" applyBorder="1" applyAlignment="1">
      <alignment/>
    </xf>
    <xf numFmtId="0" fontId="5" fillId="0" borderId="38" xfId="83" applyFont="1" applyBorder="1" applyAlignment="1">
      <alignment/>
      <protection/>
    </xf>
    <xf numFmtId="0" fontId="5" fillId="0" borderId="33" xfId="83" applyFont="1" applyBorder="1" applyAlignment="1">
      <alignment/>
      <protection/>
    </xf>
    <xf numFmtId="0" fontId="5" fillId="0" borderId="39" xfId="83" applyFont="1" applyBorder="1" applyAlignment="1">
      <alignment/>
      <protection/>
    </xf>
    <xf numFmtId="0" fontId="5" fillId="0" borderId="43" xfId="83" applyFont="1" applyBorder="1" applyAlignment="1">
      <alignment/>
      <protection/>
    </xf>
    <xf numFmtId="0" fontId="5" fillId="0" borderId="44" xfId="83" applyFont="1" applyBorder="1" applyAlignment="1">
      <alignment/>
      <protection/>
    </xf>
    <xf numFmtId="0" fontId="5" fillId="0" borderId="35" xfId="83" applyFont="1" applyBorder="1" applyAlignment="1">
      <alignment/>
      <protection/>
    </xf>
    <xf numFmtId="49" fontId="4" fillId="0" borderId="25" xfId="83" applyNumberFormat="1" applyFont="1" applyBorder="1" applyAlignment="1">
      <alignment wrapText="1"/>
      <protection/>
    </xf>
    <xf numFmtId="49" fontId="4" fillId="0" borderId="36" xfId="83" applyNumberFormat="1" applyFont="1" applyBorder="1" applyAlignment="1">
      <alignment wrapText="1"/>
      <protection/>
    </xf>
    <xf numFmtId="49" fontId="4" fillId="0" borderId="26" xfId="83" applyNumberFormat="1" applyFont="1" applyBorder="1" applyAlignment="1">
      <alignment wrapText="1"/>
      <protection/>
    </xf>
    <xf numFmtId="0" fontId="4" fillId="0" borderId="38" xfId="83" applyFont="1" applyBorder="1" applyAlignment="1">
      <alignment/>
      <protection/>
    </xf>
    <xf numFmtId="0" fontId="4" fillId="0" borderId="33" xfId="83" applyFont="1" applyBorder="1">
      <alignment/>
      <protection/>
    </xf>
    <xf numFmtId="0" fontId="4" fillId="0" borderId="39" xfId="83" applyFont="1" applyBorder="1">
      <alignment/>
      <protection/>
    </xf>
    <xf numFmtId="0" fontId="4" fillId="0" borderId="43" xfId="83" applyFont="1" applyBorder="1" applyAlignment="1">
      <alignment/>
      <protection/>
    </xf>
    <xf numFmtId="0" fontId="4" fillId="0" borderId="44" xfId="83" applyFont="1" applyBorder="1">
      <alignment/>
      <protection/>
    </xf>
    <xf numFmtId="0" fontId="4" fillId="0" borderId="35" xfId="83" applyFont="1" applyBorder="1">
      <alignment/>
      <protection/>
    </xf>
    <xf numFmtId="0" fontId="4" fillId="0" borderId="25" xfId="83" applyFont="1" applyBorder="1" applyAlignment="1">
      <alignment wrapText="1"/>
      <protection/>
    </xf>
    <xf numFmtId="0" fontId="4" fillId="0" borderId="36" xfId="83" applyFont="1" applyBorder="1" applyAlignment="1">
      <alignment wrapText="1"/>
      <protection/>
    </xf>
    <xf numFmtId="0" fontId="4" fillId="0" borderId="26" xfId="83" applyFont="1" applyBorder="1" applyAlignment="1">
      <alignment wrapText="1"/>
      <protection/>
    </xf>
    <xf numFmtId="0" fontId="4" fillId="0" borderId="25" xfId="83" applyFont="1" applyBorder="1" applyAlignment="1">
      <alignment horizontal="left" wrapText="1"/>
      <protection/>
    </xf>
    <xf numFmtId="0" fontId="4" fillId="0" borderId="36" xfId="83" applyFont="1" applyBorder="1" applyAlignment="1">
      <alignment horizontal="left" wrapText="1"/>
      <protection/>
    </xf>
    <xf numFmtId="0" fontId="4" fillId="0" borderId="26" xfId="83" applyFont="1" applyBorder="1" applyAlignment="1">
      <alignment horizontal="left" wrapText="1"/>
      <protection/>
    </xf>
    <xf numFmtId="0" fontId="4" fillId="0" borderId="0" xfId="85" applyFont="1" applyFill="1" applyBorder="1" applyAlignment="1">
      <alignment horizontal="center" vertical="center" wrapText="1"/>
      <protection/>
    </xf>
    <xf numFmtId="0" fontId="4" fillId="0" borderId="0" xfId="83" applyFont="1" applyAlignment="1">
      <alignment horizontal="center"/>
      <protection/>
    </xf>
    <xf numFmtId="0" fontId="5" fillId="0" borderId="0" xfId="83" applyFont="1" applyAlignment="1">
      <alignment horizontal="center"/>
      <protection/>
    </xf>
    <xf numFmtId="49" fontId="4" fillId="33" borderId="34" xfId="85" applyNumberFormat="1" applyFont="1" applyFill="1" applyBorder="1" applyAlignment="1">
      <alignment horizontal="center" vertical="center" wrapText="1"/>
      <protection/>
    </xf>
    <xf numFmtId="49" fontId="4" fillId="33" borderId="24" xfId="85" applyNumberFormat="1" applyFont="1" applyFill="1" applyBorder="1" applyAlignment="1">
      <alignment horizontal="center" vertical="center" wrapText="1"/>
      <protection/>
    </xf>
    <xf numFmtId="0" fontId="4" fillId="0" borderId="38" xfId="83" applyFont="1" applyBorder="1" applyAlignment="1">
      <alignment horizontal="center"/>
      <protection/>
    </xf>
    <xf numFmtId="0" fontId="4" fillId="0" borderId="33" xfId="83" applyFont="1" applyBorder="1" applyAlignment="1">
      <alignment horizontal="center"/>
      <protection/>
    </xf>
    <xf numFmtId="0" fontId="4" fillId="0" borderId="39" xfId="83" applyFont="1" applyBorder="1" applyAlignment="1">
      <alignment horizontal="center"/>
      <protection/>
    </xf>
    <xf numFmtId="0" fontId="4" fillId="0" borderId="43" xfId="83" applyFont="1" applyBorder="1" applyAlignment="1">
      <alignment horizontal="center"/>
      <protection/>
    </xf>
    <xf numFmtId="0" fontId="4" fillId="0" borderId="44" xfId="83" applyFont="1" applyBorder="1" applyAlignment="1">
      <alignment horizontal="center"/>
      <protection/>
    </xf>
    <xf numFmtId="0" fontId="4" fillId="0" borderId="35" xfId="83" applyFont="1" applyBorder="1" applyAlignment="1">
      <alignment horizontal="center"/>
      <protection/>
    </xf>
    <xf numFmtId="0" fontId="7" fillId="0" borderId="0" xfId="80" applyFont="1" applyAlignment="1">
      <alignment horizontal="center" vertical="top" wrapText="1"/>
      <protection/>
    </xf>
    <xf numFmtId="0" fontId="7" fillId="0" borderId="0" xfId="80" applyFont="1" applyAlignment="1">
      <alignment horizontal="center"/>
      <protection/>
    </xf>
    <xf numFmtId="49" fontId="7" fillId="0" borderId="0" xfId="80" applyNumberFormat="1" applyFont="1" applyBorder="1" applyAlignment="1">
      <alignment horizontal="center" vertical="top" wrapText="1"/>
      <protection/>
    </xf>
    <xf numFmtId="4" fontId="5" fillId="33" borderId="23" xfId="85" applyNumberFormat="1" applyFont="1" applyFill="1" applyBorder="1" applyAlignment="1">
      <alignment horizontal="center" vertical="center" wrapText="1"/>
      <protection/>
    </xf>
    <xf numFmtId="2" fontId="5" fillId="0" borderId="39" xfId="83" applyNumberFormat="1" applyFont="1" applyBorder="1">
      <alignment/>
      <protection/>
    </xf>
    <xf numFmtId="2" fontId="5" fillId="33" borderId="23" xfId="85" applyNumberFormat="1" applyFont="1" applyFill="1" applyBorder="1" applyAlignment="1">
      <alignment vertical="center" wrapText="1"/>
      <protection/>
    </xf>
    <xf numFmtId="172" fontId="4" fillId="33" borderId="23" xfId="85" applyNumberFormat="1" applyFont="1" applyFill="1" applyBorder="1" applyAlignment="1">
      <alignment horizontal="left" vertical="center" wrapText="1"/>
      <protection/>
    </xf>
    <xf numFmtId="2" fontId="4" fillId="0" borderId="37" xfId="83" applyNumberFormat="1" applyFont="1" applyBorder="1">
      <alignment/>
      <protection/>
    </xf>
    <xf numFmtId="2" fontId="4" fillId="33" borderId="23" xfId="85" applyNumberFormat="1" applyFont="1" applyFill="1" applyBorder="1" applyAlignment="1">
      <alignment vertical="center" wrapText="1"/>
      <protection/>
    </xf>
    <xf numFmtId="2" fontId="5" fillId="0" borderId="26" xfId="83" applyNumberFormat="1" applyFont="1" applyBorder="1">
      <alignment/>
      <protection/>
    </xf>
    <xf numFmtId="2" fontId="4" fillId="0" borderId="34" xfId="83" applyNumberFormat="1" applyFont="1" applyBorder="1" applyAlignment="1">
      <alignment/>
      <protection/>
    </xf>
    <xf numFmtId="2" fontId="4" fillId="0" borderId="26" xfId="83" applyNumberFormat="1" applyFont="1" applyBorder="1">
      <alignment/>
      <protection/>
    </xf>
    <xf numFmtId="2" fontId="5" fillId="0" borderId="35" xfId="83" applyNumberFormat="1" applyFont="1" applyBorder="1">
      <alignment/>
      <protection/>
    </xf>
    <xf numFmtId="2" fontId="4" fillId="0" borderId="35" xfId="83" applyNumberFormat="1" applyFont="1" applyBorder="1">
      <alignment/>
      <protection/>
    </xf>
    <xf numFmtId="2" fontId="5" fillId="34" borderId="23" xfId="83" applyNumberFormat="1" applyFont="1" applyFill="1" applyBorder="1">
      <alignment/>
      <protection/>
    </xf>
    <xf numFmtId="2" fontId="4" fillId="34" borderId="23" xfId="83" applyNumberFormat="1" applyFont="1" applyFill="1" applyBorder="1">
      <alignment/>
      <protection/>
    </xf>
    <xf numFmtId="2" fontId="5" fillId="0" borderId="23" xfId="83" applyNumberFormat="1" applyFont="1" applyBorder="1">
      <alignment/>
      <protection/>
    </xf>
    <xf numFmtId="2" fontId="4" fillId="33" borderId="39" xfId="83" applyNumberFormat="1" applyFont="1" applyFill="1" applyBorder="1">
      <alignment/>
      <protection/>
    </xf>
    <xf numFmtId="2" fontId="4" fillId="0" borderId="39" xfId="83" applyNumberFormat="1" applyFont="1" applyBorder="1">
      <alignment/>
      <protection/>
    </xf>
    <xf numFmtId="2" fontId="4" fillId="0" borderId="23" xfId="83" applyNumberFormat="1" applyFont="1" applyBorder="1">
      <alignment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22" xfId="34"/>
    <cellStyle name="xl25" xfId="35"/>
    <cellStyle name="xl26" xfId="36"/>
    <cellStyle name="xl29" xfId="37"/>
    <cellStyle name="xl30" xfId="38"/>
    <cellStyle name="xl31" xfId="39"/>
    <cellStyle name="xl32" xfId="40"/>
    <cellStyle name="xl34" xfId="41"/>
    <cellStyle name="xl37" xfId="42"/>
    <cellStyle name="xl38" xfId="43"/>
    <cellStyle name="xl43" xfId="44"/>
    <cellStyle name="xl44" xfId="45"/>
    <cellStyle name="xl45" xfId="46"/>
    <cellStyle name="xl49" xfId="47"/>
    <cellStyle name="xl50" xfId="48"/>
    <cellStyle name="xl52" xfId="49"/>
    <cellStyle name="xl67" xfId="50"/>
    <cellStyle name="xl68" xfId="51"/>
    <cellStyle name="xl69" xfId="52"/>
    <cellStyle name="xl70" xfId="53"/>
    <cellStyle name="xl71" xfId="54"/>
    <cellStyle name="xl72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 3" xfId="77"/>
    <cellStyle name="Обычный 2 4" xfId="78"/>
    <cellStyle name="Обычный 2 5" xfId="79"/>
    <cellStyle name="Обычный 2 6" xfId="80"/>
    <cellStyle name="Обычный 3" xfId="81"/>
    <cellStyle name="Обычный 4" xfId="82"/>
    <cellStyle name="Обычный 5" xfId="83"/>
    <cellStyle name="Обычный 6" xfId="84"/>
    <cellStyle name="Обычный_Приложения 8, 9, 10 (1)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3" xfId="99"/>
    <cellStyle name="Финансовый 4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5"/>
  <sheetViews>
    <sheetView zoomScalePageLayoutView="0" workbookViewId="0" topLeftCell="A73">
      <selection activeCell="G82" sqref="G82"/>
    </sheetView>
  </sheetViews>
  <sheetFormatPr defaultColWidth="9.140625" defaultRowHeight="15"/>
  <cols>
    <col min="1" max="1" width="12.7109375" style="160" customWidth="1"/>
    <col min="2" max="2" width="62.140625" style="160" customWidth="1"/>
    <col min="3" max="6" width="12.7109375" style="160" customWidth="1"/>
    <col min="7" max="7" width="11.7109375" style="160" customWidth="1"/>
    <col min="8" max="8" width="14.7109375" style="160" customWidth="1"/>
    <col min="9" max="11" width="12.7109375" style="160" customWidth="1"/>
    <col min="12" max="16384" width="9.140625" style="160" customWidth="1"/>
  </cols>
  <sheetData>
    <row r="1" spans="2:9" ht="15.75">
      <c r="B1" s="324" t="s">
        <v>276</v>
      </c>
      <c r="C1" s="324"/>
      <c r="D1" s="324"/>
      <c r="E1" s="324"/>
      <c r="F1" s="324"/>
      <c r="G1" s="324"/>
      <c r="H1" s="324"/>
      <c r="I1" s="324"/>
    </row>
    <row r="2" spans="2:11" ht="15.75">
      <c r="B2" s="323" t="s">
        <v>269</v>
      </c>
      <c r="C2" s="323"/>
      <c r="D2" s="323"/>
      <c r="E2" s="323"/>
      <c r="F2" s="323"/>
      <c r="G2" s="323"/>
      <c r="H2" s="323"/>
      <c r="I2" s="323"/>
      <c r="J2" s="159"/>
      <c r="K2" s="159"/>
    </row>
    <row r="3" spans="2:11" ht="15.75">
      <c r="B3" s="323" t="s">
        <v>279</v>
      </c>
      <c r="C3" s="323"/>
      <c r="D3" s="323"/>
      <c r="E3" s="323"/>
      <c r="F3" s="323"/>
      <c r="G3" s="323"/>
      <c r="H3" s="323"/>
      <c r="I3" s="323"/>
      <c r="J3" s="159"/>
      <c r="K3" s="159"/>
    </row>
    <row r="4" spans="2:11" ht="15.75">
      <c r="B4" s="323" t="s">
        <v>272</v>
      </c>
      <c r="C4" s="323"/>
      <c r="D4" s="323"/>
      <c r="E4" s="323"/>
      <c r="F4" s="323"/>
      <c r="G4" s="323"/>
      <c r="H4" s="323"/>
      <c r="I4" s="323"/>
      <c r="J4" s="159"/>
      <c r="K4" s="159"/>
    </row>
    <row r="5" spans="2:11" ht="15.75">
      <c r="B5" s="323" t="s">
        <v>357</v>
      </c>
      <c r="C5" s="323"/>
      <c r="D5" s="323"/>
      <c r="E5" s="323"/>
      <c r="F5" s="323"/>
      <c r="G5" s="323"/>
      <c r="H5" s="323"/>
      <c r="I5" s="323"/>
      <c r="J5" s="159"/>
      <c r="K5" s="159"/>
    </row>
    <row r="6" spans="2:11" ht="15.75">
      <c r="B6" s="323" t="s">
        <v>358</v>
      </c>
      <c r="C6" s="323"/>
      <c r="D6" s="323"/>
      <c r="E6" s="323"/>
      <c r="F6" s="323"/>
      <c r="G6" s="323"/>
      <c r="H6" s="323"/>
      <c r="I6" s="323"/>
      <c r="J6" s="159"/>
      <c r="K6" s="159"/>
    </row>
    <row r="7" spans="2:11" ht="15.75">
      <c r="B7" s="323" t="s">
        <v>359</v>
      </c>
      <c r="C7" s="323"/>
      <c r="D7" s="323"/>
      <c r="E7" s="323"/>
      <c r="F7" s="323"/>
      <c r="G7" s="323"/>
      <c r="H7" s="323"/>
      <c r="I7" s="323"/>
      <c r="J7" s="159"/>
      <c r="K7" s="159"/>
    </row>
    <row r="8" spans="2:9" ht="15.75">
      <c r="B8" s="165"/>
      <c r="C8" s="153"/>
      <c r="D8" s="153"/>
      <c r="E8" s="153"/>
      <c r="F8" s="153"/>
      <c r="G8" s="153"/>
      <c r="H8" s="153"/>
      <c r="I8" s="166"/>
    </row>
    <row r="9" spans="2:9" ht="15.75">
      <c r="B9" s="319" t="s">
        <v>1</v>
      </c>
      <c r="C9" s="319"/>
      <c r="D9" s="319"/>
      <c r="E9" s="319"/>
      <c r="F9" s="319"/>
      <c r="G9" s="319"/>
      <c r="H9" s="319"/>
      <c r="I9" s="319"/>
    </row>
    <row r="10" spans="2:9" ht="15.75">
      <c r="B10" s="319" t="s">
        <v>274</v>
      </c>
      <c r="C10" s="319"/>
      <c r="D10" s="319"/>
      <c r="E10" s="319"/>
      <c r="F10" s="319"/>
      <c r="G10" s="319"/>
      <c r="H10" s="319"/>
      <c r="I10" s="319"/>
    </row>
    <row r="11" spans="2:9" ht="15.75" customHeight="1">
      <c r="B11" s="319" t="s">
        <v>360</v>
      </c>
      <c r="C11" s="319"/>
      <c r="D11" s="319"/>
      <c r="E11" s="319"/>
      <c r="F11" s="319"/>
      <c r="G11" s="319"/>
      <c r="H11" s="319"/>
      <c r="I11" s="319"/>
    </row>
    <row r="12" spans="2:10" ht="15.75">
      <c r="B12" s="157"/>
      <c r="C12" s="167"/>
      <c r="D12" s="167"/>
      <c r="E12" s="167"/>
      <c r="F12" s="167"/>
      <c r="G12" s="167"/>
      <c r="H12" s="167"/>
      <c r="I12" s="168"/>
      <c r="J12" s="168"/>
    </row>
    <row r="13" spans="2:10" ht="15.75">
      <c r="B13" s="321" t="s">
        <v>2</v>
      </c>
      <c r="C13" s="322" t="s">
        <v>3</v>
      </c>
      <c r="D13" s="322"/>
      <c r="E13" s="322"/>
      <c r="F13" s="322"/>
      <c r="G13" s="318" t="s">
        <v>361</v>
      </c>
      <c r="H13" s="318" t="s">
        <v>353</v>
      </c>
      <c r="I13" s="318" t="s">
        <v>362</v>
      </c>
      <c r="J13" s="168"/>
    </row>
    <row r="14" spans="2:10" ht="15.75">
      <c r="B14" s="321"/>
      <c r="C14" s="322" t="s">
        <v>4</v>
      </c>
      <c r="D14" s="322" t="s">
        <v>5</v>
      </c>
      <c r="E14" s="322" t="s">
        <v>6</v>
      </c>
      <c r="F14" s="322" t="s">
        <v>7</v>
      </c>
      <c r="G14" s="318"/>
      <c r="H14" s="318"/>
      <c r="I14" s="318"/>
      <c r="J14" s="168"/>
    </row>
    <row r="15" spans="2:10" ht="15.75">
      <c r="B15" s="321"/>
      <c r="C15" s="322"/>
      <c r="D15" s="322"/>
      <c r="E15" s="322"/>
      <c r="F15" s="322"/>
      <c r="G15" s="318"/>
      <c r="H15" s="318"/>
      <c r="I15" s="318"/>
      <c r="J15" s="168"/>
    </row>
    <row r="16" spans="2:10" ht="15.75">
      <c r="B16" s="169">
        <v>1</v>
      </c>
      <c r="C16" s="170">
        <v>2</v>
      </c>
      <c r="D16" s="170">
        <v>3</v>
      </c>
      <c r="E16" s="170">
        <v>4</v>
      </c>
      <c r="F16" s="170">
        <v>5</v>
      </c>
      <c r="G16" s="170">
        <v>6</v>
      </c>
      <c r="H16" s="170">
        <v>7</v>
      </c>
      <c r="I16" s="170">
        <v>8</v>
      </c>
      <c r="J16" s="168"/>
    </row>
    <row r="17" spans="2:10" ht="24.75" customHeight="1">
      <c r="B17" s="171" t="s">
        <v>8</v>
      </c>
      <c r="C17" s="172" t="s">
        <v>9</v>
      </c>
      <c r="D17" s="172"/>
      <c r="E17" s="172"/>
      <c r="F17" s="172"/>
      <c r="G17" s="304">
        <v>7226.2</v>
      </c>
      <c r="H17" s="304">
        <f>G17*1.05</f>
        <v>7587.51</v>
      </c>
      <c r="I17" s="304">
        <v>7754.56</v>
      </c>
      <c r="J17" s="168"/>
    </row>
    <row r="18" spans="2:10" ht="44.25" customHeight="1">
      <c r="B18" s="20" t="s">
        <v>10</v>
      </c>
      <c r="C18" s="7" t="s">
        <v>9</v>
      </c>
      <c r="D18" s="7" t="s">
        <v>11</v>
      </c>
      <c r="E18" s="155"/>
      <c r="F18" s="155"/>
      <c r="G18" s="303">
        <v>768</v>
      </c>
      <c r="H18" s="304">
        <f aca="true" t="shared" si="0" ref="H18:I37">G18+10%</f>
        <v>768.1</v>
      </c>
      <c r="I18" s="304">
        <f t="shared" si="0"/>
        <v>768.2</v>
      </c>
      <c r="J18" s="168"/>
    </row>
    <row r="19" spans="2:10" ht="31.5">
      <c r="B19" s="173" t="s">
        <v>12</v>
      </c>
      <c r="C19" s="155" t="s">
        <v>9</v>
      </c>
      <c r="D19" s="155" t="s">
        <v>11</v>
      </c>
      <c r="E19" s="174" t="s">
        <v>13</v>
      </c>
      <c r="F19" s="155"/>
      <c r="G19" s="301">
        <v>768</v>
      </c>
      <c r="H19" s="302">
        <f t="shared" si="0"/>
        <v>768.1</v>
      </c>
      <c r="I19" s="302">
        <f t="shared" si="0"/>
        <v>768.2</v>
      </c>
      <c r="J19" s="175"/>
    </row>
    <row r="20" spans="2:10" ht="63.75" customHeight="1">
      <c r="B20" s="176" t="s">
        <v>14</v>
      </c>
      <c r="C20" s="155" t="s">
        <v>9</v>
      </c>
      <c r="D20" s="155" t="s">
        <v>11</v>
      </c>
      <c r="E20" s="174" t="s">
        <v>13</v>
      </c>
      <c r="F20" s="155" t="s">
        <v>15</v>
      </c>
      <c r="G20" s="301">
        <v>768</v>
      </c>
      <c r="H20" s="302">
        <f t="shared" si="0"/>
        <v>768.1</v>
      </c>
      <c r="I20" s="302">
        <f t="shared" si="0"/>
        <v>768.2</v>
      </c>
      <c r="J20" s="168"/>
    </row>
    <row r="21" spans="2:10" ht="45.75" customHeight="1">
      <c r="B21" s="23" t="s">
        <v>16</v>
      </c>
      <c r="C21" s="155" t="s">
        <v>9</v>
      </c>
      <c r="D21" s="155" t="s">
        <v>11</v>
      </c>
      <c r="E21" s="174" t="s">
        <v>13</v>
      </c>
      <c r="F21" s="155" t="s">
        <v>17</v>
      </c>
      <c r="G21" s="301">
        <v>768</v>
      </c>
      <c r="H21" s="302">
        <f t="shared" si="0"/>
        <v>768.1</v>
      </c>
      <c r="I21" s="302">
        <f t="shared" si="0"/>
        <v>768.2</v>
      </c>
      <c r="J21" s="168"/>
    </row>
    <row r="22" spans="2:10" ht="36" customHeight="1">
      <c r="B22" s="23" t="s">
        <v>18</v>
      </c>
      <c r="C22" s="155" t="s">
        <v>9</v>
      </c>
      <c r="D22" s="155" t="s">
        <v>11</v>
      </c>
      <c r="E22" s="174" t="s">
        <v>13</v>
      </c>
      <c r="F22" s="155" t="s">
        <v>19</v>
      </c>
      <c r="G22" s="301">
        <v>589.9</v>
      </c>
      <c r="H22" s="302">
        <f t="shared" si="0"/>
        <v>590</v>
      </c>
      <c r="I22" s="302">
        <f t="shared" si="0"/>
        <v>590.1</v>
      </c>
      <c r="J22" s="168"/>
    </row>
    <row r="23" spans="2:10" ht="50.25" customHeight="1">
      <c r="B23" s="177" t="s">
        <v>21</v>
      </c>
      <c r="C23" s="155" t="s">
        <v>9</v>
      </c>
      <c r="D23" s="155" t="s">
        <v>11</v>
      </c>
      <c r="E23" s="174" t="s">
        <v>13</v>
      </c>
      <c r="F23" s="155" t="s">
        <v>22</v>
      </c>
      <c r="G23" s="301">
        <v>178.1</v>
      </c>
      <c r="H23" s="302">
        <f t="shared" si="0"/>
        <v>178.2</v>
      </c>
      <c r="I23" s="302">
        <f t="shared" si="0"/>
        <v>178.29999999999998</v>
      </c>
      <c r="J23" s="168"/>
    </row>
    <row r="24" spans="2:10" ht="50.25" customHeight="1">
      <c r="B24" s="177" t="s">
        <v>299</v>
      </c>
      <c r="C24" s="259" t="s">
        <v>9</v>
      </c>
      <c r="D24" s="259" t="s">
        <v>11</v>
      </c>
      <c r="E24" s="174" t="s">
        <v>13</v>
      </c>
      <c r="F24" s="259" t="s">
        <v>63</v>
      </c>
      <c r="G24" s="301">
        <v>0</v>
      </c>
      <c r="H24" s="302">
        <v>0</v>
      </c>
      <c r="I24" s="302">
        <v>0</v>
      </c>
      <c r="J24" s="168"/>
    </row>
    <row r="25" spans="2:10" ht="50.25" customHeight="1">
      <c r="B25" s="177" t="s">
        <v>324</v>
      </c>
      <c r="C25" s="259" t="s">
        <v>9</v>
      </c>
      <c r="D25" s="259" t="s">
        <v>11</v>
      </c>
      <c r="E25" s="174" t="s">
        <v>13</v>
      </c>
      <c r="F25" s="259" t="s">
        <v>28</v>
      </c>
      <c r="G25" s="301">
        <v>0</v>
      </c>
      <c r="H25" s="302">
        <v>0</v>
      </c>
      <c r="I25" s="302">
        <v>0</v>
      </c>
      <c r="J25" s="168"/>
    </row>
    <row r="26" spans="2:10" ht="50.25" customHeight="1">
      <c r="B26" s="177" t="s">
        <v>306</v>
      </c>
      <c r="C26" s="272" t="s">
        <v>9</v>
      </c>
      <c r="D26" s="272" t="s">
        <v>11</v>
      </c>
      <c r="E26" s="174" t="s">
        <v>13</v>
      </c>
      <c r="F26" s="272" t="s">
        <v>28</v>
      </c>
      <c r="G26" s="301">
        <v>0</v>
      </c>
      <c r="H26" s="302">
        <v>0</v>
      </c>
      <c r="I26" s="302">
        <v>0</v>
      </c>
      <c r="J26" s="168"/>
    </row>
    <row r="27" spans="2:10" ht="63">
      <c r="B27" s="178" t="s">
        <v>40</v>
      </c>
      <c r="C27" s="7" t="s">
        <v>9</v>
      </c>
      <c r="D27" s="7" t="s">
        <v>41</v>
      </c>
      <c r="E27" s="7"/>
      <c r="F27" s="7"/>
      <c r="G27" s="303">
        <v>1016.1</v>
      </c>
      <c r="H27" s="304">
        <f t="shared" si="0"/>
        <v>1016.2</v>
      </c>
      <c r="I27" s="304">
        <f t="shared" si="0"/>
        <v>1016.3000000000001</v>
      </c>
      <c r="J27" s="179"/>
    </row>
    <row r="28" spans="2:10" ht="31.5">
      <c r="B28" s="180" t="s">
        <v>42</v>
      </c>
      <c r="C28" s="155" t="s">
        <v>43</v>
      </c>
      <c r="D28" s="155" t="s">
        <v>41</v>
      </c>
      <c r="E28" s="174"/>
      <c r="F28" s="155"/>
      <c r="G28" s="301">
        <v>1016.1</v>
      </c>
      <c r="H28" s="302">
        <f t="shared" si="0"/>
        <v>1016.2</v>
      </c>
      <c r="I28" s="302">
        <f t="shared" si="0"/>
        <v>1016.3000000000001</v>
      </c>
      <c r="J28" s="168"/>
    </row>
    <row r="29" spans="2:10" ht="78.75">
      <c r="B29" s="181" t="s">
        <v>14</v>
      </c>
      <c r="C29" s="155" t="s">
        <v>9</v>
      </c>
      <c r="D29" s="155" t="s">
        <v>41</v>
      </c>
      <c r="E29" s="182" t="s">
        <v>31</v>
      </c>
      <c r="F29" s="155" t="s">
        <v>15</v>
      </c>
      <c r="G29" s="301">
        <f>G30</f>
        <v>894.3</v>
      </c>
      <c r="H29" s="302">
        <f t="shared" si="0"/>
        <v>894.4</v>
      </c>
      <c r="I29" s="302">
        <f t="shared" si="0"/>
        <v>894.5</v>
      </c>
      <c r="J29" s="168"/>
    </row>
    <row r="30" spans="2:10" ht="31.5">
      <c r="B30" s="181" t="s">
        <v>44</v>
      </c>
      <c r="C30" s="155" t="s">
        <v>9</v>
      </c>
      <c r="D30" s="155" t="s">
        <v>41</v>
      </c>
      <c r="E30" s="182" t="s">
        <v>31</v>
      </c>
      <c r="F30" s="155" t="s">
        <v>17</v>
      </c>
      <c r="G30" s="301">
        <f>G31+G33</f>
        <v>894.3</v>
      </c>
      <c r="H30" s="302">
        <f t="shared" si="0"/>
        <v>894.4</v>
      </c>
      <c r="I30" s="302">
        <f t="shared" si="0"/>
        <v>894.5</v>
      </c>
      <c r="J30" s="168"/>
    </row>
    <row r="31" spans="2:10" ht="31.5">
      <c r="B31" s="23" t="s">
        <v>18</v>
      </c>
      <c r="C31" s="155" t="s">
        <v>9</v>
      </c>
      <c r="D31" s="155" t="s">
        <v>41</v>
      </c>
      <c r="E31" s="182" t="s">
        <v>31</v>
      </c>
      <c r="F31" s="155" t="s">
        <v>19</v>
      </c>
      <c r="G31" s="301">
        <v>686.9</v>
      </c>
      <c r="H31" s="302">
        <f t="shared" si="0"/>
        <v>687</v>
      </c>
      <c r="I31" s="302">
        <f t="shared" si="0"/>
        <v>687.1</v>
      </c>
      <c r="J31" s="168"/>
    </row>
    <row r="32" spans="2:10" ht="15.75">
      <c r="B32" s="23" t="s">
        <v>354</v>
      </c>
      <c r="C32" s="273" t="s">
        <v>9</v>
      </c>
      <c r="D32" s="273" t="s">
        <v>41</v>
      </c>
      <c r="E32" s="182" t="s">
        <v>182</v>
      </c>
      <c r="F32" s="273" t="s">
        <v>20</v>
      </c>
      <c r="G32" s="301">
        <v>0</v>
      </c>
      <c r="H32" s="302">
        <v>0</v>
      </c>
      <c r="I32" s="302">
        <v>0</v>
      </c>
      <c r="J32" s="168"/>
    </row>
    <row r="33" spans="2:9" ht="31.5">
      <c r="B33" s="177" t="s">
        <v>21</v>
      </c>
      <c r="C33" s="155" t="s">
        <v>9</v>
      </c>
      <c r="D33" s="155" t="s">
        <v>41</v>
      </c>
      <c r="E33" s="182" t="s">
        <v>31</v>
      </c>
      <c r="F33" s="155" t="s">
        <v>22</v>
      </c>
      <c r="G33" s="301">
        <v>207.4</v>
      </c>
      <c r="H33" s="302">
        <f t="shared" si="0"/>
        <v>207.5</v>
      </c>
      <c r="I33" s="302">
        <f t="shared" si="0"/>
        <v>207.6</v>
      </c>
    </row>
    <row r="34" spans="2:9" ht="31.5">
      <c r="B34" s="261" t="s">
        <v>23</v>
      </c>
      <c r="C34" s="7" t="s">
        <v>9</v>
      </c>
      <c r="D34" s="7" t="s">
        <v>41</v>
      </c>
      <c r="E34" s="262" t="s">
        <v>31</v>
      </c>
      <c r="F34" s="7" t="s">
        <v>24</v>
      </c>
      <c r="G34" s="301">
        <v>109.5</v>
      </c>
      <c r="H34" s="302">
        <f t="shared" si="0"/>
        <v>109.6</v>
      </c>
      <c r="I34" s="302">
        <f t="shared" si="0"/>
        <v>109.69999999999999</v>
      </c>
    </row>
    <row r="35" spans="2:9" ht="31.5">
      <c r="B35" s="181" t="s">
        <v>45</v>
      </c>
      <c r="C35" s="155" t="s">
        <v>9</v>
      </c>
      <c r="D35" s="155" t="s">
        <v>41</v>
      </c>
      <c r="E35" s="182" t="s">
        <v>31</v>
      </c>
      <c r="F35" s="155" t="s">
        <v>26</v>
      </c>
      <c r="G35" s="301">
        <v>109.5</v>
      </c>
      <c r="H35" s="302">
        <f t="shared" si="0"/>
        <v>109.6</v>
      </c>
      <c r="I35" s="302">
        <f t="shared" si="0"/>
        <v>109.69999999999999</v>
      </c>
    </row>
    <row r="36" spans="2:9" ht="31.5">
      <c r="B36" s="177" t="s">
        <v>32</v>
      </c>
      <c r="C36" s="155" t="s">
        <v>9</v>
      </c>
      <c r="D36" s="155" t="s">
        <v>41</v>
      </c>
      <c r="E36" s="182" t="s">
        <v>31</v>
      </c>
      <c r="F36" s="155" t="s">
        <v>33</v>
      </c>
      <c r="G36" s="301">
        <v>106.7</v>
      </c>
      <c r="H36" s="302">
        <f t="shared" si="0"/>
        <v>106.8</v>
      </c>
      <c r="I36" s="302">
        <f t="shared" si="0"/>
        <v>106.89999999999999</v>
      </c>
    </row>
    <row r="37" spans="2:9" ht="31.5">
      <c r="B37" s="23" t="s">
        <v>46</v>
      </c>
      <c r="C37" s="155" t="s">
        <v>9</v>
      </c>
      <c r="D37" s="155" t="s">
        <v>41</v>
      </c>
      <c r="E37" s="182" t="s">
        <v>31</v>
      </c>
      <c r="F37" s="155" t="s">
        <v>28</v>
      </c>
      <c r="G37" s="301">
        <v>2.8</v>
      </c>
      <c r="H37" s="302">
        <f t="shared" si="0"/>
        <v>2.9</v>
      </c>
      <c r="I37" s="302">
        <f t="shared" si="0"/>
        <v>3</v>
      </c>
    </row>
    <row r="38" spans="2:9" ht="31.5">
      <c r="B38" s="183" t="s">
        <v>36</v>
      </c>
      <c r="C38" s="155" t="s">
        <v>9</v>
      </c>
      <c r="D38" s="155" t="s">
        <v>41</v>
      </c>
      <c r="E38" s="182" t="s">
        <v>31</v>
      </c>
      <c r="F38" s="155" t="s">
        <v>37</v>
      </c>
      <c r="G38" s="301">
        <f>G39</f>
        <v>12.3</v>
      </c>
      <c r="H38" s="302">
        <f aca="true" t="shared" si="1" ref="H38:I57">G38+10%</f>
        <v>12.4</v>
      </c>
      <c r="I38" s="302">
        <f t="shared" si="1"/>
        <v>12.5</v>
      </c>
    </row>
    <row r="39" spans="2:9" ht="31.5">
      <c r="B39" s="177" t="s">
        <v>34</v>
      </c>
      <c r="C39" s="155" t="s">
        <v>9</v>
      </c>
      <c r="D39" s="155" t="s">
        <v>41</v>
      </c>
      <c r="E39" s="182" t="s">
        <v>31</v>
      </c>
      <c r="F39" s="155" t="s">
        <v>35</v>
      </c>
      <c r="G39" s="301">
        <v>12.3</v>
      </c>
      <c r="H39" s="302">
        <f t="shared" si="1"/>
        <v>12.4</v>
      </c>
      <c r="I39" s="302">
        <f t="shared" si="1"/>
        <v>12.5</v>
      </c>
    </row>
    <row r="40" spans="2:9" ht="15.75">
      <c r="B40" s="20" t="s">
        <v>51</v>
      </c>
      <c r="C40" s="7" t="s">
        <v>9</v>
      </c>
      <c r="D40" s="7" t="s">
        <v>52</v>
      </c>
      <c r="E40" s="7"/>
      <c r="F40" s="7"/>
      <c r="G40" s="303">
        <f>G41</f>
        <v>10</v>
      </c>
      <c r="H40" s="304">
        <f t="shared" si="1"/>
        <v>10.1</v>
      </c>
      <c r="I40" s="304">
        <f t="shared" si="1"/>
        <v>10.2</v>
      </c>
    </row>
    <row r="41" spans="2:9" ht="31.5">
      <c r="B41" s="23" t="s">
        <v>53</v>
      </c>
      <c r="C41" s="155" t="s">
        <v>9</v>
      </c>
      <c r="D41" s="155" t="s">
        <v>52</v>
      </c>
      <c r="E41" s="174" t="s">
        <v>54</v>
      </c>
      <c r="F41" s="155"/>
      <c r="G41" s="301">
        <f>G42</f>
        <v>10</v>
      </c>
      <c r="H41" s="302">
        <f t="shared" si="1"/>
        <v>10.1</v>
      </c>
      <c r="I41" s="302">
        <f t="shared" si="1"/>
        <v>10.2</v>
      </c>
    </row>
    <row r="42" spans="2:9" ht="31.5">
      <c r="B42" s="176" t="s">
        <v>23</v>
      </c>
      <c r="C42" s="155" t="s">
        <v>9</v>
      </c>
      <c r="D42" s="155" t="s">
        <v>52</v>
      </c>
      <c r="E42" s="174" t="s">
        <v>54</v>
      </c>
      <c r="F42" s="239" t="s">
        <v>37</v>
      </c>
      <c r="G42" s="301">
        <v>10</v>
      </c>
      <c r="H42" s="302">
        <f t="shared" si="1"/>
        <v>10.1</v>
      </c>
      <c r="I42" s="302">
        <f t="shared" si="1"/>
        <v>10.2</v>
      </c>
    </row>
    <row r="43" spans="2:9" ht="31.5">
      <c r="B43" s="23" t="s">
        <v>25</v>
      </c>
      <c r="C43" s="155" t="s">
        <v>9</v>
      </c>
      <c r="D43" s="155" t="s">
        <v>52</v>
      </c>
      <c r="E43" s="174" t="s">
        <v>54</v>
      </c>
      <c r="F43" s="239" t="s">
        <v>123</v>
      </c>
      <c r="G43" s="301">
        <v>10</v>
      </c>
      <c r="H43" s="302">
        <f t="shared" si="1"/>
        <v>10.1</v>
      </c>
      <c r="I43" s="302">
        <f t="shared" si="1"/>
        <v>10.2</v>
      </c>
    </row>
    <row r="44" spans="2:9" ht="15.75">
      <c r="B44" s="20" t="s">
        <v>55</v>
      </c>
      <c r="C44" s="7" t="s">
        <v>9</v>
      </c>
      <c r="D44" s="7" t="s">
        <v>56</v>
      </c>
      <c r="E44" s="155"/>
      <c r="F44" s="7"/>
      <c r="G44" s="303">
        <f>G45</f>
        <v>5432.1</v>
      </c>
      <c r="H44" s="304">
        <f t="shared" si="1"/>
        <v>5432.200000000001</v>
      </c>
      <c r="I44" s="304">
        <f t="shared" si="1"/>
        <v>5432.300000000001</v>
      </c>
    </row>
    <row r="45" spans="2:9" ht="78.75">
      <c r="B45" s="184" t="s">
        <v>14</v>
      </c>
      <c r="C45" s="155" t="s">
        <v>9</v>
      </c>
      <c r="D45" s="155" t="s">
        <v>56</v>
      </c>
      <c r="E45" s="174" t="s">
        <v>57</v>
      </c>
      <c r="F45" s="155" t="s">
        <v>15</v>
      </c>
      <c r="G45" s="305">
        <f>G46+G48+G50+G53</f>
        <v>5432.1</v>
      </c>
      <c r="H45" s="302">
        <f t="shared" si="1"/>
        <v>5432.200000000001</v>
      </c>
      <c r="I45" s="302">
        <f t="shared" si="1"/>
        <v>5432.300000000001</v>
      </c>
    </row>
    <row r="46" spans="2:9" ht="31.5">
      <c r="B46" s="184" t="s">
        <v>58</v>
      </c>
      <c r="C46" s="155" t="s">
        <v>9</v>
      </c>
      <c r="D46" s="155" t="s">
        <v>56</v>
      </c>
      <c r="E46" s="174" t="s">
        <v>57</v>
      </c>
      <c r="F46" s="155" t="s">
        <v>59</v>
      </c>
      <c r="G46" s="306">
        <f>G47+G49</f>
        <v>4914.8</v>
      </c>
      <c r="H46" s="302">
        <f t="shared" si="1"/>
        <v>4914.900000000001</v>
      </c>
      <c r="I46" s="302">
        <f t="shared" si="1"/>
        <v>4915.000000000001</v>
      </c>
    </row>
    <row r="47" spans="2:9" ht="31.5">
      <c r="B47" s="184" t="s">
        <v>60</v>
      </c>
      <c r="C47" s="155" t="s">
        <v>9</v>
      </c>
      <c r="D47" s="155" t="s">
        <v>56</v>
      </c>
      <c r="E47" s="174" t="s">
        <v>57</v>
      </c>
      <c r="F47" s="155" t="s">
        <v>61</v>
      </c>
      <c r="G47" s="306">
        <v>3774.8</v>
      </c>
      <c r="H47" s="302">
        <f t="shared" si="1"/>
        <v>3774.9</v>
      </c>
      <c r="I47" s="302">
        <f t="shared" si="1"/>
        <v>3775</v>
      </c>
    </row>
    <row r="48" spans="2:9" ht="31.5">
      <c r="B48" s="184" t="s">
        <v>62</v>
      </c>
      <c r="C48" s="155" t="s">
        <v>9</v>
      </c>
      <c r="D48" s="155" t="s">
        <v>56</v>
      </c>
      <c r="E48" s="174" t="s">
        <v>57</v>
      </c>
      <c r="F48" s="155" t="s">
        <v>63</v>
      </c>
      <c r="G48" s="306">
        <v>0</v>
      </c>
      <c r="H48" s="302">
        <v>0</v>
      </c>
      <c r="I48" s="302">
        <v>0</v>
      </c>
    </row>
    <row r="49" spans="2:9" ht="31.5">
      <c r="B49" s="184" t="s">
        <v>21</v>
      </c>
      <c r="C49" s="155" t="s">
        <v>9</v>
      </c>
      <c r="D49" s="155" t="s">
        <v>56</v>
      </c>
      <c r="E49" s="174" t="s">
        <v>57</v>
      </c>
      <c r="F49" s="155" t="s">
        <v>64</v>
      </c>
      <c r="G49" s="306">
        <v>1140</v>
      </c>
      <c r="H49" s="302">
        <f t="shared" si="1"/>
        <v>1140.1</v>
      </c>
      <c r="I49" s="302">
        <f t="shared" si="1"/>
        <v>1140.1999999999998</v>
      </c>
    </row>
    <row r="50" spans="2:9" ht="31.5">
      <c r="B50" s="176" t="s">
        <v>23</v>
      </c>
      <c r="C50" s="155" t="s">
        <v>9</v>
      </c>
      <c r="D50" s="155" t="s">
        <v>56</v>
      </c>
      <c r="E50" s="174" t="s">
        <v>57</v>
      </c>
      <c r="F50" s="155" t="s">
        <v>24</v>
      </c>
      <c r="G50" s="306">
        <f>G51</f>
        <v>396.7</v>
      </c>
      <c r="H50" s="302">
        <f t="shared" si="1"/>
        <v>396.8</v>
      </c>
      <c r="I50" s="302">
        <f t="shared" si="1"/>
        <v>396.90000000000003</v>
      </c>
    </row>
    <row r="51" spans="2:9" ht="31.5">
      <c r="B51" s="23" t="s">
        <v>25</v>
      </c>
      <c r="C51" s="155" t="s">
        <v>9</v>
      </c>
      <c r="D51" s="155" t="s">
        <v>56</v>
      </c>
      <c r="E51" s="174" t="s">
        <v>57</v>
      </c>
      <c r="F51" s="155" t="s">
        <v>26</v>
      </c>
      <c r="G51" s="306">
        <f>G52</f>
        <v>396.7</v>
      </c>
      <c r="H51" s="302">
        <f t="shared" si="1"/>
        <v>396.8</v>
      </c>
      <c r="I51" s="302">
        <f t="shared" si="1"/>
        <v>396.90000000000003</v>
      </c>
    </row>
    <row r="52" spans="2:9" ht="31.5">
      <c r="B52" s="23" t="s">
        <v>46</v>
      </c>
      <c r="C52" s="155" t="s">
        <v>9</v>
      </c>
      <c r="D52" s="155" t="s">
        <v>56</v>
      </c>
      <c r="E52" s="174" t="s">
        <v>57</v>
      </c>
      <c r="F52" s="155" t="s">
        <v>28</v>
      </c>
      <c r="G52" s="306">
        <v>396.7</v>
      </c>
      <c r="H52" s="302">
        <f t="shared" si="1"/>
        <v>396.8</v>
      </c>
      <c r="I52" s="302">
        <f t="shared" si="1"/>
        <v>396.90000000000003</v>
      </c>
    </row>
    <row r="53" spans="2:9" ht="31.5">
      <c r="B53" s="176" t="s">
        <v>23</v>
      </c>
      <c r="C53" s="239" t="s">
        <v>9</v>
      </c>
      <c r="D53" s="239" t="s">
        <v>56</v>
      </c>
      <c r="E53" s="174" t="s">
        <v>57</v>
      </c>
      <c r="F53" s="239" t="s">
        <v>37</v>
      </c>
      <c r="G53" s="306">
        <v>120.6</v>
      </c>
      <c r="H53" s="302">
        <f t="shared" si="1"/>
        <v>120.69999999999999</v>
      </c>
      <c r="I53" s="302">
        <f t="shared" si="1"/>
        <v>120.79999999999998</v>
      </c>
    </row>
    <row r="54" spans="2:9" ht="31.5">
      <c r="B54" s="183" t="s">
        <v>36</v>
      </c>
      <c r="C54" s="239" t="s">
        <v>9</v>
      </c>
      <c r="D54" s="239" t="s">
        <v>56</v>
      </c>
      <c r="E54" s="174" t="s">
        <v>57</v>
      </c>
      <c r="F54" s="239" t="s">
        <v>39</v>
      </c>
      <c r="G54" s="306">
        <v>120.6</v>
      </c>
      <c r="H54" s="302">
        <f t="shared" si="1"/>
        <v>120.69999999999999</v>
      </c>
      <c r="I54" s="302">
        <f t="shared" si="1"/>
        <v>120.79999999999998</v>
      </c>
    </row>
    <row r="55" spans="2:9" ht="31.5">
      <c r="B55" s="177" t="s">
        <v>34</v>
      </c>
      <c r="C55" s="239" t="s">
        <v>9</v>
      </c>
      <c r="D55" s="239" t="s">
        <v>56</v>
      </c>
      <c r="E55" s="174" t="s">
        <v>57</v>
      </c>
      <c r="F55" s="239" t="s">
        <v>35</v>
      </c>
      <c r="G55" s="306">
        <v>120.6</v>
      </c>
      <c r="H55" s="302">
        <f t="shared" si="1"/>
        <v>120.69999999999999</v>
      </c>
      <c r="I55" s="302">
        <f t="shared" si="1"/>
        <v>120.79999999999998</v>
      </c>
    </row>
    <row r="56" spans="2:9" ht="15.75">
      <c r="B56" s="178" t="s">
        <v>65</v>
      </c>
      <c r="C56" s="185" t="s">
        <v>11</v>
      </c>
      <c r="D56" s="185"/>
      <c r="E56" s="185"/>
      <c r="F56" s="185"/>
      <c r="G56" s="303">
        <f>G57+G64</f>
        <v>143.1</v>
      </c>
      <c r="H56" s="304">
        <f t="shared" si="1"/>
        <v>143.2</v>
      </c>
      <c r="I56" s="304">
        <f t="shared" si="1"/>
        <v>143.29999999999998</v>
      </c>
    </row>
    <row r="57" spans="2:9" ht="15.75">
      <c r="B57" s="181" t="s">
        <v>66</v>
      </c>
      <c r="C57" s="186" t="s">
        <v>11</v>
      </c>
      <c r="D57" s="186" t="s">
        <v>29</v>
      </c>
      <c r="E57" s="186"/>
      <c r="F57" s="185"/>
      <c r="G57" s="301">
        <f>G58</f>
        <v>139.6</v>
      </c>
      <c r="H57" s="302">
        <f t="shared" si="1"/>
        <v>139.7</v>
      </c>
      <c r="I57" s="302">
        <f t="shared" si="1"/>
        <v>139.79999999999998</v>
      </c>
    </row>
    <row r="58" spans="2:9" ht="31.5">
      <c r="B58" s="181" t="s">
        <v>67</v>
      </c>
      <c r="C58" s="187" t="s">
        <v>11</v>
      </c>
      <c r="D58" s="187" t="s">
        <v>29</v>
      </c>
      <c r="E58" s="188" t="s">
        <v>68</v>
      </c>
      <c r="F58" s="189"/>
      <c r="G58" s="301">
        <f>G59</f>
        <v>139.6</v>
      </c>
      <c r="H58" s="302">
        <f aca="true" t="shared" si="2" ref="H58:I77">G58+10%</f>
        <v>139.7</v>
      </c>
      <c r="I58" s="302">
        <f t="shared" si="2"/>
        <v>139.79999999999998</v>
      </c>
    </row>
    <row r="59" spans="2:9" ht="31.5">
      <c r="B59" s="190" t="s">
        <v>208</v>
      </c>
      <c r="C59" s="187" t="s">
        <v>11</v>
      </c>
      <c r="D59" s="187" t="s">
        <v>29</v>
      </c>
      <c r="E59" s="174" t="s">
        <v>68</v>
      </c>
      <c r="F59" s="155" t="s">
        <v>15</v>
      </c>
      <c r="G59" s="301">
        <f>G60+G61+G62</f>
        <v>139.6</v>
      </c>
      <c r="H59" s="302">
        <f t="shared" si="2"/>
        <v>139.7</v>
      </c>
      <c r="I59" s="302">
        <f t="shared" si="2"/>
        <v>139.79999999999998</v>
      </c>
    </row>
    <row r="60" spans="2:9" ht="31.5">
      <c r="B60" s="184" t="s">
        <v>60</v>
      </c>
      <c r="C60" s="187" t="s">
        <v>11</v>
      </c>
      <c r="D60" s="187" t="s">
        <v>29</v>
      </c>
      <c r="E60" s="188" t="s">
        <v>68</v>
      </c>
      <c r="F60" s="155" t="s">
        <v>19</v>
      </c>
      <c r="G60" s="306">
        <v>106</v>
      </c>
      <c r="H60" s="302">
        <f t="shared" si="2"/>
        <v>106.1</v>
      </c>
      <c r="I60" s="302">
        <f t="shared" si="2"/>
        <v>106.19999999999999</v>
      </c>
    </row>
    <row r="61" spans="2:9" ht="31.5">
      <c r="B61" s="184" t="s">
        <v>62</v>
      </c>
      <c r="C61" s="187" t="s">
        <v>11</v>
      </c>
      <c r="D61" s="187" t="s">
        <v>29</v>
      </c>
      <c r="E61" s="188" t="s">
        <v>68</v>
      </c>
      <c r="F61" s="265" t="s">
        <v>20</v>
      </c>
      <c r="G61" s="306">
        <v>1.6</v>
      </c>
      <c r="H61" s="302">
        <f t="shared" si="2"/>
        <v>1.7000000000000002</v>
      </c>
      <c r="I61" s="302">
        <f t="shared" si="2"/>
        <v>1.8000000000000003</v>
      </c>
    </row>
    <row r="62" spans="2:9" ht="31.5">
      <c r="B62" s="184" t="s">
        <v>21</v>
      </c>
      <c r="C62" s="187" t="s">
        <v>11</v>
      </c>
      <c r="D62" s="187" t="s">
        <v>29</v>
      </c>
      <c r="E62" s="188" t="s">
        <v>68</v>
      </c>
      <c r="F62" s="155" t="s">
        <v>22</v>
      </c>
      <c r="G62" s="306">
        <v>32</v>
      </c>
      <c r="H62" s="302">
        <f t="shared" si="2"/>
        <v>32.1</v>
      </c>
      <c r="I62" s="302">
        <f t="shared" si="2"/>
        <v>32.2</v>
      </c>
    </row>
    <row r="63" spans="2:9" ht="31.5">
      <c r="B63" s="176" t="s">
        <v>23</v>
      </c>
      <c r="C63" s="187" t="s">
        <v>11</v>
      </c>
      <c r="D63" s="187" t="s">
        <v>29</v>
      </c>
      <c r="E63" s="188" t="s">
        <v>68</v>
      </c>
      <c r="F63" s="155" t="s">
        <v>24</v>
      </c>
      <c r="G63" s="306">
        <v>3.5</v>
      </c>
      <c r="H63" s="302">
        <f t="shared" si="2"/>
        <v>3.6</v>
      </c>
      <c r="I63" s="302">
        <f t="shared" si="2"/>
        <v>3.7</v>
      </c>
    </row>
    <row r="64" spans="2:9" ht="31.5">
      <c r="B64" s="23" t="s">
        <v>25</v>
      </c>
      <c r="C64" s="187" t="s">
        <v>11</v>
      </c>
      <c r="D64" s="187" t="s">
        <v>29</v>
      </c>
      <c r="E64" s="188" t="s">
        <v>68</v>
      </c>
      <c r="F64" s="155" t="s">
        <v>26</v>
      </c>
      <c r="G64" s="306">
        <v>3.5</v>
      </c>
      <c r="H64" s="302">
        <f t="shared" si="2"/>
        <v>3.6</v>
      </c>
      <c r="I64" s="302">
        <f t="shared" si="2"/>
        <v>3.7</v>
      </c>
    </row>
    <row r="65" spans="2:9" ht="31.5">
      <c r="B65" s="23" t="s">
        <v>46</v>
      </c>
      <c r="C65" s="187" t="s">
        <v>11</v>
      </c>
      <c r="D65" s="187" t="s">
        <v>29</v>
      </c>
      <c r="E65" s="188" t="s">
        <v>68</v>
      </c>
      <c r="F65" s="155" t="s">
        <v>28</v>
      </c>
      <c r="G65" s="306">
        <v>3.5</v>
      </c>
      <c r="H65" s="302">
        <f t="shared" si="2"/>
        <v>3.6</v>
      </c>
      <c r="I65" s="302">
        <f t="shared" si="2"/>
        <v>3.7</v>
      </c>
    </row>
    <row r="66" spans="2:9" ht="31.5">
      <c r="B66" s="23" t="s">
        <v>69</v>
      </c>
      <c r="C66" s="7" t="s">
        <v>29</v>
      </c>
      <c r="D66" s="7" t="s">
        <v>83</v>
      </c>
      <c r="E66" s="155"/>
      <c r="F66" s="155"/>
      <c r="G66" s="303">
        <f>G67</f>
        <v>822</v>
      </c>
      <c r="H66" s="304">
        <f t="shared" si="2"/>
        <v>822.1</v>
      </c>
      <c r="I66" s="304">
        <f t="shared" si="2"/>
        <v>822.2</v>
      </c>
    </row>
    <row r="67" spans="2:9" ht="31.5">
      <c r="B67" s="176" t="s">
        <v>23</v>
      </c>
      <c r="C67" s="155" t="s">
        <v>29</v>
      </c>
      <c r="D67" s="155" t="s">
        <v>83</v>
      </c>
      <c r="E67" s="174" t="s">
        <v>133</v>
      </c>
      <c r="F67" s="155" t="s">
        <v>24</v>
      </c>
      <c r="G67" s="301">
        <f>G68</f>
        <v>822</v>
      </c>
      <c r="H67" s="302">
        <f t="shared" si="2"/>
        <v>822.1</v>
      </c>
      <c r="I67" s="302">
        <f t="shared" si="2"/>
        <v>822.2</v>
      </c>
    </row>
    <row r="68" spans="2:9" ht="31.5">
      <c r="B68" s="23" t="s">
        <v>25</v>
      </c>
      <c r="C68" s="155" t="s">
        <v>29</v>
      </c>
      <c r="D68" s="155" t="s">
        <v>83</v>
      </c>
      <c r="E68" s="174" t="s">
        <v>133</v>
      </c>
      <c r="F68" s="155" t="s">
        <v>26</v>
      </c>
      <c r="G68" s="301">
        <f>G69</f>
        <v>822</v>
      </c>
      <c r="H68" s="302">
        <f t="shared" si="2"/>
        <v>822.1</v>
      </c>
      <c r="I68" s="302">
        <f t="shared" si="2"/>
        <v>822.2</v>
      </c>
    </row>
    <row r="69" spans="2:9" ht="31.5">
      <c r="B69" s="23" t="s">
        <v>46</v>
      </c>
      <c r="C69" s="155" t="s">
        <v>29</v>
      </c>
      <c r="D69" s="155" t="s">
        <v>83</v>
      </c>
      <c r="E69" s="174" t="s">
        <v>133</v>
      </c>
      <c r="F69" s="155" t="s">
        <v>28</v>
      </c>
      <c r="G69" s="301">
        <v>822</v>
      </c>
      <c r="H69" s="302">
        <f t="shared" si="2"/>
        <v>822.1</v>
      </c>
      <c r="I69" s="302">
        <f t="shared" si="2"/>
        <v>822.2</v>
      </c>
    </row>
    <row r="70" spans="2:10" ht="15.75">
      <c r="B70" s="178" t="s">
        <v>71</v>
      </c>
      <c r="C70" s="7" t="s">
        <v>72</v>
      </c>
      <c r="D70" s="7"/>
      <c r="E70" s="191"/>
      <c r="F70" s="7"/>
      <c r="G70" s="303">
        <f>G71</f>
        <v>1359.5</v>
      </c>
      <c r="H70" s="304">
        <f t="shared" si="2"/>
        <v>1359.6</v>
      </c>
      <c r="I70" s="304">
        <f t="shared" si="2"/>
        <v>1359.6999999999998</v>
      </c>
      <c r="J70" s="179"/>
    </row>
    <row r="71" spans="2:10" ht="15.75">
      <c r="B71" s="193" t="s">
        <v>137</v>
      </c>
      <c r="C71" s="155" t="s">
        <v>72</v>
      </c>
      <c r="D71" s="155" t="s">
        <v>29</v>
      </c>
      <c r="E71" s="174"/>
      <c r="F71" s="155"/>
      <c r="G71" s="301">
        <f>G72</f>
        <v>1359.5</v>
      </c>
      <c r="H71" s="302">
        <f t="shared" si="2"/>
        <v>1359.6</v>
      </c>
      <c r="I71" s="302">
        <f t="shared" si="2"/>
        <v>1359.6999999999998</v>
      </c>
      <c r="J71" s="168"/>
    </row>
    <row r="72" spans="2:10" ht="31.5">
      <c r="B72" s="176" t="s">
        <v>23</v>
      </c>
      <c r="C72" s="155" t="s">
        <v>72</v>
      </c>
      <c r="D72" s="155" t="s">
        <v>29</v>
      </c>
      <c r="E72" s="174" t="s">
        <v>273</v>
      </c>
      <c r="F72" s="239" t="s">
        <v>24</v>
      </c>
      <c r="G72" s="301">
        <f>G73</f>
        <v>1359.5</v>
      </c>
      <c r="H72" s="302">
        <f t="shared" si="2"/>
        <v>1359.6</v>
      </c>
      <c r="I72" s="302">
        <f t="shared" si="2"/>
        <v>1359.6999999999998</v>
      </c>
      <c r="J72" s="168"/>
    </row>
    <row r="73" spans="2:10" ht="31.5">
      <c r="B73" s="23" t="s">
        <v>25</v>
      </c>
      <c r="C73" s="239" t="s">
        <v>72</v>
      </c>
      <c r="D73" s="239" t="s">
        <v>29</v>
      </c>
      <c r="E73" s="174" t="s">
        <v>273</v>
      </c>
      <c r="F73" s="239" t="s">
        <v>26</v>
      </c>
      <c r="G73" s="301">
        <f>G74</f>
        <v>1359.5</v>
      </c>
      <c r="H73" s="302">
        <f t="shared" si="2"/>
        <v>1359.6</v>
      </c>
      <c r="I73" s="302">
        <f t="shared" si="2"/>
        <v>1359.6999999999998</v>
      </c>
      <c r="J73" s="168"/>
    </row>
    <row r="74" spans="2:10" ht="31.5">
      <c r="B74" s="23" t="s">
        <v>46</v>
      </c>
      <c r="C74" s="239" t="s">
        <v>72</v>
      </c>
      <c r="D74" s="239" t="s">
        <v>29</v>
      </c>
      <c r="E74" s="174" t="s">
        <v>273</v>
      </c>
      <c r="F74" s="239" t="s">
        <v>28</v>
      </c>
      <c r="G74" s="301">
        <v>1359.5</v>
      </c>
      <c r="H74" s="302">
        <f t="shared" si="2"/>
        <v>1359.6</v>
      </c>
      <c r="I74" s="302">
        <f t="shared" si="2"/>
        <v>1359.6999999999998</v>
      </c>
      <c r="J74" s="168"/>
    </row>
    <row r="75" spans="2:10" ht="15.75">
      <c r="B75" s="20" t="s">
        <v>76</v>
      </c>
      <c r="C75" s="7" t="s">
        <v>73</v>
      </c>
      <c r="D75" s="7"/>
      <c r="E75" s="7"/>
      <c r="F75" s="7"/>
      <c r="G75" s="303">
        <f>G76</f>
        <v>4337.4</v>
      </c>
      <c r="H75" s="304">
        <f t="shared" si="2"/>
        <v>4337.5</v>
      </c>
      <c r="I75" s="304">
        <f t="shared" si="2"/>
        <v>4337.6</v>
      </c>
      <c r="J75" s="168"/>
    </row>
    <row r="76" spans="2:10" ht="15.75">
      <c r="B76" s="20" t="s">
        <v>77</v>
      </c>
      <c r="C76" s="7" t="s">
        <v>73</v>
      </c>
      <c r="D76" s="7" t="s">
        <v>9</v>
      </c>
      <c r="E76" s="7"/>
      <c r="F76" s="7" t="s">
        <v>24</v>
      </c>
      <c r="G76" s="301">
        <v>4337.4</v>
      </c>
      <c r="H76" s="302">
        <f t="shared" si="2"/>
        <v>4337.5</v>
      </c>
      <c r="I76" s="302">
        <f t="shared" si="2"/>
        <v>4337.6</v>
      </c>
      <c r="J76" s="179"/>
    </row>
    <row r="77" spans="2:10" ht="31.5">
      <c r="B77" s="193" t="s">
        <v>78</v>
      </c>
      <c r="C77" s="317" t="s">
        <v>73</v>
      </c>
      <c r="D77" s="317" t="s">
        <v>9</v>
      </c>
      <c r="E77" s="380" t="s">
        <v>79</v>
      </c>
      <c r="F77" s="317" t="s">
        <v>24</v>
      </c>
      <c r="G77" s="301">
        <v>1039.7</v>
      </c>
      <c r="H77" s="302">
        <f t="shared" si="2"/>
        <v>1039.8</v>
      </c>
      <c r="I77" s="302">
        <f t="shared" si="2"/>
        <v>1039.8999999999999</v>
      </c>
      <c r="J77" s="168"/>
    </row>
    <row r="78" spans="2:10" ht="31.5">
      <c r="B78" s="173" t="s">
        <v>80</v>
      </c>
      <c r="C78" s="155" t="s">
        <v>73</v>
      </c>
      <c r="D78" s="155" t="s">
        <v>9</v>
      </c>
      <c r="E78" s="174" t="s">
        <v>81</v>
      </c>
      <c r="F78" s="155" t="s">
        <v>24</v>
      </c>
      <c r="G78" s="301">
        <v>3297.7</v>
      </c>
      <c r="H78" s="302">
        <f aca="true" t="shared" si="3" ref="H78:I97">G78+10%</f>
        <v>3297.7999999999997</v>
      </c>
      <c r="I78" s="302">
        <f t="shared" si="3"/>
        <v>3297.8999999999996</v>
      </c>
      <c r="J78" s="168"/>
    </row>
    <row r="79" spans="2:10" ht="15.75">
      <c r="B79" s="20" t="s">
        <v>82</v>
      </c>
      <c r="C79" s="7" t="s">
        <v>83</v>
      </c>
      <c r="D79" s="7"/>
      <c r="E79" s="7"/>
      <c r="F79" s="7"/>
      <c r="G79" s="303">
        <f>G80</f>
        <v>171</v>
      </c>
      <c r="H79" s="304">
        <f t="shared" si="3"/>
        <v>171.1</v>
      </c>
      <c r="I79" s="304">
        <f t="shared" si="3"/>
        <v>171.2</v>
      </c>
      <c r="J79" s="168"/>
    </row>
    <row r="80" spans="2:10" ht="15.75">
      <c r="B80" s="20" t="s">
        <v>84</v>
      </c>
      <c r="C80" s="7" t="s">
        <v>83</v>
      </c>
      <c r="D80" s="7" t="s">
        <v>9</v>
      </c>
      <c r="E80" s="7"/>
      <c r="F80" s="7"/>
      <c r="G80" s="301">
        <f>G81</f>
        <v>171</v>
      </c>
      <c r="H80" s="302">
        <f t="shared" si="3"/>
        <v>171.1</v>
      </c>
      <c r="I80" s="302">
        <f t="shared" si="3"/>
        <v>171.2</v>
      </c>
      <c r="J80" s="179"/>
    </row>
    <row r="81" spans="2:10" ht="31.5">
      <c r="B81" s="23" t="s">
        <v>85</v>
      </c>
      <c r="C81" s="155" t="s">
        <v>83</v>
      </c>
      <c r="D81" s="155" t="s">
        <v>9</v>
      </c>
      <c r="E81" s="174" t="s">
        <v>86</v>
      </c>
      <c r="F81" s="155" t="s">
        <v>88</v>
      </c>
      <c r="G81" s="301">
        <v>171</v>
      </c>
      <c r="H81" s="302">
        <f t="shared" si="3"/>
        <v>171.1</v>
      </c>
      <c r="I81" s="302">
        <f t="shared" si="3"/>
        <v>171.2</v>
      </c>
      <c r="J81" s="168"/>
    </row>
    <row r="82" spans="2:10" ht="15.75">
      <c r="B82" s="192" t="s">
        <v>90</v>
      </c>
      <c r="C82" s="7"/>
      <c r="D82" s="7"/>
      <c r="E82" s="191"/>
      <c r="F82" s="7"/>
      <c r="G82" s="303">
        <v>1228.1</v>
      </c>
      <c r="H82" s="304">
        <f t="shared" si="3"/>
        <v>1228.1999999999998</v>
      </c>
      <c r="I82" s="304">
        <f t="shared" si="3"/>
        <v>1228.2999999999997</v>
      </c>
      <c r="J82" s="168"/>
    </row>
    <row r="83" spans="2:10" ht="31.5">
      <c r="B83" s="35" t="s">
        <v>296</v>
      </c>
      <c r="C83" s="239" t="s">
        <v>9</v>
      </c>
      <c r="D83" s="239" t="s">
        <v>56</v>
      </c>
      <c r="E83" s="174" t="s">
        <v>295</v>
      </c>
      <c r="F83" s="7"/>
      <c r="G83" s="303">
        <f>G84</f>
        <v>1175.6</v>
      </c>
      <c r="H83" s="304">
        <f t="shared" si="3"/>
        <v>1175.6999999999998</v>
      </c>
      <c r="I83" s="304">
        <f t="shared" si="3"/>
        <v>1175.7999999999997</v>
      </c>
      <c r="J83" s="168"/>
    </row>
    <row r="84" spans="2:10" ht="31.5">
      <c r="B84" s="176" t="s">
        <v>23</v>
      </c>
      <c r="C84" s="239" t="s">
        <v>9</v>
      </c>
      <c r="D84" s="239" t="s">
        <v>56</v>
      </c>
      <c r="E84" s="174" t="s">
        <v>295</v>
      </c>
      <c r="F84" s="239" t="s">
        <v>24</v>
      </c>
      <c r="G84" s="301">
        <f>G85</f>
        <v>1175.6</v>
      </c>
      <c r="H84" s="302">
        <f t="shared" si="3"/>
        <v>1175.6999999999998</v>
      </c>
      <c r="I84" s="302">
        <f t="shared" si="3"/>
        <v>1175.7999999999997</v>
      </c>
      <c r="J84" s="168"/>
    </row>
    <row r="85" spans="2:10" ht="31.5">
      <c r="B85" s="177" t="s">
        <v>46</v>
      </c>
      <c r="C85" s="239" t="s">
        <v>9</v>
      </c>
      <c r="D85" s="239" t="s">
        <v>56</v>
      </c>
      <c r="E85" s="174" t="s">
        <v>295</v>
      </c>
      <c r="F85" s="239" t="s">
        <v>28</v>
      </c>
      <c r="G85" s="301">
        <v>1175.6</v>
      </c>
      <c r="H85" s="302">
        <f t="shared" si="3"/>
        <v>1175.6999999999998</v>
      </c>
      <c r="I85" s="302">
        <f t="shared" si="3"/>
        <v>1175.7999999999997</v>
      </c>
      <c r="J85" s="168"/>
    </row>
    <row r="86" spans="2:10" ht="141.75">
      <c r="B86" s="35" t="s">
        <v>91</v>
      </c>
      <c r="C86" s="155" t="s">
        <v>9</v>
      </c>
      <c r="D86" s="155" t="s">
        <v>56</v>
      </c>
      <c r="E86" s="174" t="s">
        <v>92</v>
      </c>
      <c r="F86" s="155"/>
      <c r="G86" s="303">
        <v>0</v>
      </c>
      <c r="H86" s="304">
        <v>0</v>
      </c>
      <c r="I86" s="304">
        <v>0</v>
      </c>
      <c r="J86" s="168"/>
    </row>
    <row r="87" spans="2:9" ht="31.5">
      <c r="B87" s="176" t="s">
        <v>23</v>
      </c>
      <c r="C87" s="155" t="s">
        <v>9</v>
      </c>
      <c r="D87" s="155" t="s">
        <v>56</v>
      </c>
      <c r="E87" s="174" t="s">
        <v>92</v>
      </c>
      <c r="F87" s="155" t="s">
        <v>24</v>
      </c>
      <c r="G87" s="301">
        <v>0</v>
      </c>
      <c r="H87" s="304">
        <v>0</v>
      </c>
      <c r="I87" s="304">
        <v>0</v>
      </c>
    </row>
    <row r="88" spans="2:9" ht="31.5">
      <c r="B88" s="177" t="s">
        <v>46</v>
      </c>
      <c r="C88" s="155" t="s">
        <v>9</v>
      </c>
      <c r="D88" s="155" t="s">
        <v>56</v>
      </c>
      <c r="E88" s="174" t="s">
        <v>92</v>
      </c>
      <c r="F88" s="194" t="s">
        <v>28</v>
      </c>
      <c r="G88" s="301">
        <v>0</v>
      </c>
      <c r="H88" s="304">
        <v>0</v>
      </c>
      <c r="I88" s="304">
        <v>0</v>
      </c>
    </row>
    <row r="89" spans="2:9" ht="47.25">
      <c r="B89" s="195" t="s">
        <v>93</v>
      </c>
      <c r="C89" s="155" t="s">
        <v>29</v>
      </c>
      <c r="D89" s="155" t="s">
        <v>70</v>
      </c>
      <c r="E89" s="174" t="s">
        <v>94</v>
      </c>
      <c r="F89" s="281"/>
      <c r="G89" s="303">
        <f>G90</f>
        <v>5</v>
      </c>
      <c r="H89" s="304">
        <f t="shared" si="3"/>
        <v>5.1</v>
      </c>
      <c r="I89" s="304">
        <f t="shared" si="3"/>
        <v>5.199999999999999</v>
      </c>
    </row>
    <row r="90" spans="2:9" ht="31.5">
      <c r="B90" s="176" t="s">
        <v>23</v>
      </c>
      <c r="C90" s="155" t="s">
        <v>29</v>
      </c>
      <c r="D90" s="155" t="s">
        <v>70</v>
      </c>
      <c r="E90" s="174" t="s">
        <v>94</v>
      </c>
      <c r="F90" s="281" t="s">
        <v>24</v>
      </c>
      <c r="G90" s="301">
        <f>G91</f>
        <v>5</v>
      </c>
      <c r="H90" s="302">
        <f t="shared" si="3"/>
        <v>5.1</v>
      </c>
      <c r="I90" s="302">
        <f t="shared" si="3"/>
        <v>5.199999999999999</v>
      </c>
    </row>
    <row r="91" spans="2:9" ht="31.5">
      <c r="B91" s="177" t="s">
        <v>46</v>
      </c>
      <c r="C91" s="155" t="s">
        <v>29</v>
      </c>
      <c r="D91" s="155" t="s">
        <v>70</v>
      </c>
      <c r="E91" s="174" t="s">
        <v>94</v>
      </c>
      <c r="F91" s="194" t="s">
        <v>28</v>
      </c>
      <c r="G91" s="301">
        <f>роспись!H193</f>
        <v>5</v>
      </c>
      <c r="H91" s="302">
        <f t="shared" si="3"/>
        <v>5.1</v>
      </c>
      <c r="I91" s="302">
        <f t="shared" si="3"/>
        <v>5.199999999999999</v>
      </c>
    </row>
    <row r="92" spans="2:9" ht="110.25">
      <c r="B92" s="195" t="s">
        <v>95</v>
      </c>
      <c r="C92" s="155" t="s">
        <v>9</v>
      </c>
      <c r="D92" s="155" t="s">
        <v>56</v>
      </c>
      <c r="E92" s="155" t="s">
        <v>96</v>
      </c>
      <c r="F92" s="155"/>
      <c r="G92" s="303">
        <f>G93</f>
        <v>5</v>
      </c>
      <c r="H92" s="304">
        <f t="shared" si="3"/>
        <v>5.1</v>
      </c>
      <c r="I92" s="304">
        <f t="shared" si="3"/>
        <v>5.199999999999999</v>
      </c>
    </row>
    <row r="93" spans="2:9" ht="31.5">
      <c r="B93" s="176" t="s">
        <v>23</v>
      </c>
      <c r="C93" s="155" t="s">
        <v>9</v>
      </c>
      <c r="D93" s="155" t="s">
        <v>56</v>
      </c>
      <c r="E93" s="155" t="s">
        <v>96</v>
      </c>
      <c r="F93" s="155" t="s">
        <v>24</v>
      </c>
      <c r="G93" s="301">
        <f>G94</f>
        <v>5</v>
      </c>
      <c r="H93" s="302">
        <f t="shared" si="3"/>
        <v>5.1</v>
      </c>
      <c r="I93" s="302">
        <f t="shared" si="3"/>
        <v>5.199999999999999</v>
      </c>
    </row>
    <row r="94" spans="2:9" ht="31.5">
      <c r="B94" s="177" t="s">
        <v>46</v>
      </c>
      <c r="C94" s="155" t="s">
        <v>9</v>
      </c>
      <c r="D94" s="155" t="s">
        <v>56</v>
      </c>
      <c r="E94" s="155" t="s">
        <v>96</v>
      </c>
      <c r="F94" s="194" t="s">
        <v>28</v>
      </c>
      <c r="G94" s="301">
        <f>роспись!H195</f>
        <v>5</v>
      </c>
      <c r="H94" s="302">
        <f t="shared" si="3"/>
        <v>5.1</v>
      </c>
      <c r="I94" s="302">
        <f t="shared" si="3"/>
        <v>5.199999999999999</v>
      </c>
    </row>
    <row r="95" spans="2:9" ht="94.5">
      <c r="B95" s="196" t="s">
        <v>97</v>
      </c>
      <c r="C95" s="155" t="s">
        <v>9</v>
      </c>
      <c r="D95" s="155" t="s">
        <v>56</v>
      </c>
      <c r="E95" s="155" t="s">
        <v>99</v>
      </c>
      <c r="F95" s="155"/>
      <c r="G95" s="303">
        <f>G96</f>
        <v>16.5</v>
      </c>
      <c r="H95" s="304">
        <f t="shared" si="3"/>
        <v>16.6</v>
      </c>
      <c r="I95" s="304">
        <f t="shared" si="3"/>
        <v>16.700000000000003</v>
      </c>
    </row>
    <row r="96" spans="2:9" ht="31.5">
      <c r="B96" s="176" t="s">
        <v>23</v>
      </c>
      <c r="C96" s="155" t="s">
        <v>9</v>
      </c>
      <c r="D96" s="155" t="s">
        <v>56</v>
      </c>
      <c r="E96" s="155" t="s">
        <v>99</v>
      </c>
      <c r="F96" s="155" t="s">
        <v>24</v>
      </c>
      <c r="G96" s="301">
        <f>G97</f>
        <v>16.5</v>
      </c>
      <c r="H96" s="302">
        <f t="shared" si="3"/>
        <v>16.6</v>
      </c>
      <c r="I96" s="302">
        <f t="shared" si="3"/>
        <v>16.700000000000003</v>
      </c>
    </row>
    <row r="97" spans="2:9" ht="31.5">
      <c r="B97" s="177" t="s">
        <v>46</v>
      </c>
      <c r="C97" s="155" t="s">
        <v>9</v>
      </c>
      <c r="D97" s="155" t="s">
        <v>56</v>
      </c>
      <c r="E97" s="155" t="s">
        <v>99</v>
      </c>
      <c r="F97" s="194" t="s">
        <v>28</v>
      </c>
      <c r="G97" s="301">
        <f>роспись!H198</f>
        <v>16.5</v>
      </c>
      <c r="H97" s="302">
        <f t="shared" si="3"/>
        <v>16.6</v>
      </c>
      <c r="I97" s="302">
        <f t="shared" si="3"/>
        <v>16.700000000000003</v>
      </c>
    </row>
    <row r="98" spans="2:9" ht="31.5">
      <c r="B98" s="197" t="s">
        <v>100</v>
      </c>
      <c r="C98" s="155" t="s">
        <v>72</v>
      </c>
      <c r="D98" s="155" t="s">
        <v>29</v>
      </c>
      <c r="E98" s="155" t="s">
        <v>101</v>
      </c>
      <c r="F98" s="7"/>
      <c r="G98" s="303">
        <f>G99</f>
        <v>15</v>
      </c>
      <c r="H98" s="304">
        <f aca="true" t="shared" si="4" ref="H98:I109">G98+10%</f>
        <v>15.1</v>
      </c>
      <c r="I98" s="304">
        <f t="shared" si="4"/>
        <v>15.2</v>
      </c>
    </row>
    <row r="99" spans="2:9" ht="31.5">
      <c r="B99" s="176" t="s">
        <v>23</v>
      </c>
      <c r="C99" s="155" t="s">
        <v>72</v>
      </c>
      <c r="D99" s="155" t="s">
        <v>29</v>
      </c>
      <c r="E99" s="155" t="s">
        <v>101</v>
      </c>
      <c r="F99" s="155" t="s">
        <v>24</v>
      </c>
      <c r="G99" s="301">
        <f>G100</f>
        <v>15</v>
      </c>
      <c r="H99" s="302">
        <f t="shared" si="4"/>
        <v>15.1</v>
      </c>
      <c r="I99" s="302">
        <f t="shared" si="4"/>
        <v>15.2</v>
      </c>
    </row>
    <row r="100" spans="2:9" ht="31.5">
      <c r="B100" s="177" t="s">
        <v>46</v>
      </c>
      <c r="C100" s="155" t="s">
        <v>72</v>
      </c>
      <c r="D100" s="155" t="s">
        <v>29</v>
      </c>
      <c r="E100" s="155" t="s">
        <v>101</v>
      </c>
      <c r="F100" s="194" t="s">
        <v>28</v>
      </c>
      <c r="G100" s="301">
        <f>роспись!H202</f>
        <v>15</v>
      </c>
      <c r="H100" s="302">
        <f t="shared" si="4"/>
        <v>15.1</v>
      </c>
      <c r="I100" s="302">
        <f t="shared" si="4"/>
        <v>15.2</v>
      </c>
    </row>
    <row r="101" spans="2:9" ht="31.5">
      <c r="B101" s="197" t="s">
        <v>102</v>
      </c>
      <c r="C101" s="155" t="s">
        <v>72</v>
      </c>
      <c r="D101" s="155" t="s">
        <v>29</v>
      </c>
      <c r="E101" s="155" t="s">
        <v>103</v>
      </c>
      <c r="F101" s="7"/>
      <c r="G101" s="303">
        <f>G102</f>
        <v>10</v>
      </c>
      <c r="H101" s="304">
        <f t="shared" si="4"/>
        <v>10.1</v>
      </c>
      <c r="I101" s="304">
        <f t="shared" si="4"/>
        <v>10.2</v>
      </c>
    </row>
    <row r="102" spans="2:9" ht="31.5">
      <c r="B102" s="176" t="s">
        <v>23</v>
      </c>
      <c r="C102" s="155" t="s">
        <v>72</v>
      </c>
      <c r="D102" s="155" t="s">
        <v>29</v>
      </c>
      <c r="E102" s="155" t="s">
        <v>103</v>
      </c>
      <c r="F102" s="155" t="s">
        <v>24</v>
      </c>
      <c r="G102" s="301">
        <f>G103</f>
        <v>10</v>
      </c>
      <c r="H102" s="302">
        <f t="shared" si="4"/>
        <v>10.1</v>
      </c>
      <c r="I102" s="302">
        <f t="shared" si="4"/>
        <v>10.2</v>
      </c>
    </row>
    <row r="103" spans="2:9" ht="31.5">
      <c r="B103" s="177" t="s">
        <v>46</v>
      </c>
      <c r="C103" s="155" t="s">
        <v>72</v>
      </c>
      <c r="D103" s="155" t="s">
        <v>29</v>
      </c>
      <c r="E103" s="155" t="s">
        <v>103</v>
      </c>
      <c r="F103" s="194" t="s">
        <v>28</v>
      </c>
      <c r="G103" s="301">
        <f>роспись!H205</f>
        <v>10</v>
      </c>
      <c r="H103" s="302">
        <f t="shared" si="4"/>
        <v>10.1</v>
      </c>
      <c r="I103" s="302">
        <f t="shared" si="4"/>
        <v>10.2</v>
      </c>
    </row>
    <row r="104" spans="2:9" ht="47.25">
      <c r="B104" s="196" t="s">
        <v>275</v>
      </c>
      <c r="C104" s="155" t="s">
        <v>9</v>
      </c>
      <c r="D104" s="155" t="s">
        <v>56</v>
      </c>
      <c r="E104" s="155" t="s">
        <v>104</v>
      </c>
      <c r="F104" s="7"/>
      <c r="G104" s="303">
        <f>G105</f>
        <v>1</v>
      </c>
      <c r="H104" s="304">
        <f t="shared" si="4"/>
        <v>1.1</v>
      </c>
      <c r="I104" s="304">
        <f t="shared" si="4"/>
        <v>1.2000000000000002</v>
      </c>
    </row>
    <row r="105" spans="2:9" ht="31.5">
      <c r="B105" s="176" t="s">
        <v>23</v>
      </c>
      <c r="C105" s="155" t="s">
        <v>9</v>
      </c>
      <c r="D105" s="155" t="s">
        <v>56</v>
      </c>
      <c r="E105" s="155" t="s">
        <v>104</v>
      </c>
      <c r="F105" s="155" t="s">
        <v>24</v>
      </c>
      <c r="G105" s="301">
        <f>G106</f>
        <v>1</v>
      </c>
      <c r="H105" s="302">
        <f t="shared" si="4"/>
        <v>1.1</v>
      </c>
      <c r="I105" s="302">
        <f t="shared" si="4"/>
        <v>1.2000000000000002</v>
      </c>
    </row>
    <row r="106" spans="2:9" ht="31.5">
      <c r="B106" s="177" t="s">
        <v>46</v>
      </c>
      <c r="C106" s="155" t="s">
        <v>9</v>
      </c>
      <c r="D106" s="155" t="s">
        <v>56</v>
      </c>
      <c r="E106" s="155" t="s">
        <v>104</v>
      </c>
      <c r="F106" s="194" t="s">
        <v>28</v>
      </c>
      <c r="G106" s="301">
        <f>роспись!H209</f>
        <v>1</v>
      </c>
      <c r="H106" s="302">
        <f t="shared" si="4"/>
        <v>1.1</v>
      </c>
      <c r="I106" s="302">
        <f t="shared" si="4"/>
        <v>1.2000000000000002</v>
      </c>
    </row>
    <row r="107" spans="2:9" ht="31.5">
      <c r="B107" s="177" t="s">
        <v>105</v>
      </c>
      <c r="C107" s="155" t="s">
        <v>98</v>
      </c>
      <c r="D107" s="155" t="s">
        <v>29</v>
      </c>
      <c r="E107" s="239" t="s">
        <v>297</v>
      </c>
      <c r="F107" s="155"/>
      <c r="G107" s="303">
        <f>G108</f>
        <v>3.6</v>
      </c>
      <c r="H107" s="304">
        <f t="shared" si="4"/>
        <v>3.7</v>
      </c>
      <c r="I107" s="304">
        <f t="shared" si="4"/>
        <v>3.8000000000000003</v>
      </c>
    </row>
    <row r="108" spans="2:9" ht="31.5">
      <c r="B108" s="177" t="s">
        <v>105</v>
      </c>
      <c r="C108" s="155" t="s">
        <v>89</v>
      </c>
      <c r="D108" s="155" t="s">
        <v>29</v>
      </c>
      <c r="E108" s="239" t="s">
        <v>297</v>
      </c>
      <c r="F108" s="155" t="s">
        <v>24</v>
      </c>
      <c r="G108" s="301">
        <f>G109</f>
        <v>3.6</v>
      </c>
      <c r="H108" s="302">
        <f t="shared" si="4"/>
        <v>3.7</v>
      </c>
      <c r="I108" s="302">
        <f t="shared" si="4"/>
        <v>3.8000000000000003</v>
      </c>
    </row>
    <row r="109" spans="2:9" ht="31.5">
      <c r="B109" s="177" t="s">
        <v>105</v>
      </c>
      <c r="C109" s="155" t="s">
        <v>89</v>
      </c>
      <c r="D109" s="155" t="s">
        <v>29</v>
      </c>
      <c r="E109" s="239" t="s">
        <v>297</v>
      </c>
      <c r="F109" s="194" t="s">
        <v>28</v>
      </c>
      <c r="G109" s="301">
        <f>роспись!H176</f>
        <v>3.6</v>
      </c>
      <c r="H109" s="302">
        <f t="shared" si="4"/>
        <v>3.7</v>
      </c>
      <c r="I109" s="302">
        <f t="shared" si="4"/>
        <v>3.8000000000000003</v>
      </c>
    </row>
    <row r="110" spans="2:9" ht="15.75">
      <c r="B110" s="20" t="s">
        <v>106</v>
      </c>
      <c r="C110" s="155"/>
      <c r="D110" s="155"/>
      <c r="E110" s="155"/>
      <c r="F110" s="155"/>
      <c r="G110" s="303">
        <v>15290.9</v>
      </c>
      <c r="H110" s="275"/>
      <c r="I110" s="275"/>
    </row>
    <row r="111" spans="2:9" ht="15.75">
      <c r="B111" s="198"/>
      <c r="C111" s="157"/>
      <c r="D111" s="157"/>
      <c r="E111" s="199"/>
      <c r="F111" s="157"/>
      <c r="G111" s="200"/>
      <c r="H111" s="157"/>
      <c r="I111" s="168"/>
    </row>
    <row r="112" spans="2:9" ht="15.75">
      <c r="B112" s="320"/>
      <c r="C112" s="320"/>
      <c r="D112" s="320"/>
      <c r="E112" s="320"/>
      <c r="F112" s="320"/>
      <c r="G112" s="199"/>
      <c r="H112" s="157"/>
      <c r="I112" s="168"/>
    </row>
    <row r="113" spans="2:9" ht="15.75">
      <c r="B113" s="157"/>
      <c r="C113" s="157"/>
      <c r="D113" s="157"/>
      <c r="E113" s="157"/>
      <c r="F113" s="157"/>
      <c r="G113" s="157"/>
      <c r="H113" s="157"/>
      <c r="I113" s="168"/>
    </row>
    <row r="114" spans="2:9" ht="15.75">
      <c r="B114" s="201"/>
      <c r="C114" s="202"/>
      <c r="D114" s="202"/>
      <c r="E114" s="202"/>
      <c r="F114" s="202"/>
      <c r="G114" s="202"/>
      <c r="H114" s="202"/>
      <c r="I114" s="168"/>
    </row>
    <row r="115" spans="2:9" ht="15.75">
      <c r="B115" s="157"/>
      <c r="C115" s="167"/>
      <c r="D115" s="167"/>
      <c r="E115" s="167"/>
      <c r="F115" s="167"/>
      <c r="G115" s="167"/>
      <c r="H115" s="167"/>
      <c r="I115" s="168"/>
    </row>
  </sheetData>
  <sheetProtection/>
  <mergeCells count="20">
    <mergeCell ref="B4:I4"/>
    <mergeCell ref="B5:I5"/>
    <mergeCell ref="B6:I6"/>
    <mergeCell ref="B7:I7"/>
    <mergeCell ref="B1:I1"/>
    <mergeCell ref="B2:I2"/>
    <mergeCell ref="B3:I3"/>
    <mergeCell ref="B112:F112"/>
    <mergeCell ref="B13:B15"/>
    <mergeCell ref="C13:F13"/>
    <mergeCell ref="C14:C15"/>
    <mergeCell ref="D14:D15"/>
    <mergeCell ref="E14:E15"/>
    <mergeCell ref="F14:F15"/>
    <mergeCell ref="H13:H15"/>
    <mergeCell ref="G13:G15"/>
    <mergeCell ref="B9:I9"/>
    <mergeCell ref="B10:I10"/>
    <mergeCell ref="B11:I11"/>
    <mergeCell ref="I13:I15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57"/>
  <sheetViews>
    <sheetView zoomScalePageLayoutView="0" workbookViewId="0" topLeftCell="B13">
      <selection activeCell="I19" sqref="I19"/>
    </sheetView>
  </sheetViews>
  <sheetFormatPr defaultColWidth="9.140625" defaultRowHeight="15"/>
  <cols>
    <col min="1" max="1" width="4.140625" style="160" customWidth="1"/>
    <col min="2" max="2" width="67.28125" style="160" customWidth="1"/>
    <col min="3" max="5" width="9.140625" style="160" customWidth="1"/>
    <col min="6" max="6" width="18.8515625" style="160" customWidth="1"/>
    <col min="7" max="8" width="9.140625" style="160" customWidth="1"/>
    <col min="9" max="10" width="12.8515625" style="160" customWidth="1"/>
    <col min="11" max="11" width="16.00390625" style="160" customWidth="1"/>
    <col min="12" max="16384" width="9.140625" style="160" customWidth="1"/>
  </cols>
  <sheetData>
    <row r="1" spans="2:11" ht="15.75">
      <c r="B1" s="324" t="s">
        <v>277</v>
      </c>
      <c r="C1" s="324"/>
      <c r="D1" s="324"/>
      <c r="E1" s="324"/>
      <c r="F1" s="324"/>
      <c r="G1" s="324"/>
      <c r="H1" s="324"/>
      <c r="I1" s="324"/>
      <c r="J1" s="324"/>
      <c r="K1" s="324"/>
    </row>
    <row r="2" spans="2:11" ht="15.75">
      <c r="B2" s="323" t="s">
        <v>269</v>
      </c>
      <c r="C2" s="323"/>
      <c r="D2" s="323"/>
      <c r="E2" s="323"/>
      <c r="F2" s="323"/>
      <c r="G2" s="323"/>
      <c r="H2" s="323"/>
      <c r="I2" s="323"/>
      <c r="J2" s="323"/>
      <c r="K2" s="323"/>
    </row>
    <row r="3" spans="2:11" ht="15.75">
      <c r="B3" s="323" t="s">
        <v>279</v>
      </c>
      <c r="C3" s="323"/>
      <c r="D3" s="323"/>
      <c r="E3" s="323"/>
      <c r="F3" s="323"/>
      <c r="G3" s="323"/>
      <c r="H3" s="323"/>
      <c r="I3" s="323"/>
      <c r="J3" s="323"/>
      <c r="K3" s="323"/>
    </row>
    <row r="4" spans="2:11" ht="15.75">
      <c r="B4" s="323" t="s">
        <v>272</v>
      </c>
      <c r="C4" s="323"/>
      <c r="D4" s="323"/>
      <c r="E4" s="323"/>
      <c r="F4" s="323"/>
      <c r="G4" s="323"/>
      <c r="H4" s="323"/>
      <c r="I4" s="323"/>
      <c r="J4" s="323"/>
      <c r="K4" s="323"/>
    </row>
    <row r="5" spans="2:11" ht="15.75">
      <c r="B5" s="323" t="s">
        <v>357</v>
      </c>
      <c r="C5" s="323"/>
      <c r="D5" s="323"/>
      <c r="E5" s="323"/>
      <c r="F5" s="323"/>
      <c r="G5" s="323"/>
      <c r="H5" s="323"/>
      <c r="I5" s="323"/>
      <c r="J5" s="323"/>
      <c r="K5" s="323"/>
    </row>
    <row r="6" spans="2:11" ht="15.75">
      <c r="B6" s="323" t="s">
        <v>358</v>
      </c>
      <c r="C6" s="323"/>
      <c r="D6" s="323"/>
      <c r="E6" s="323"/>
      <c r="F6" s="323"/>
      <c r="G6" s="323"/>
      <c r="H6" s="323"/>
      <c r="I6" s="323"/>
      <c r="J6" s="323"/>
      <c r="K6" s="323"/>
    </row>
    <row r="7" spans="2:11" ht="15.75">
      <c r="B7" s="323" t="s">
        <v>363</v>
      </c>
      <c r="C7" s="323"/>
      <c r="D7" s="323"/>
      <c r="E7" s="323"/>
      <c r="F7" s="323"/>
      <c r="G7" s="323"/>
      <c r="H7" s="323"/>
      <c r="I7" s="323"/>
      <c r="J7" s="323"/>
      <c r="K7" s="323"/>
    </row>
    <row r="8" spans="2:11" ht="15.75">
      <c r="B8" s="19"/>
      <c r="C8" s="1"/>
      <c r="D8" s="333"/>
      <c r="E8" s="333"/>
      <c r="F8" s="333"/>
      <c r="G8" s="333"/>
      <c r="H8" s="156"/>
      <c r="I8" s="156"/>
      <c r="J8" s="156"/>
      <c r="K8" s="161"/>
    </row>
    <row r="9" spans="2:11" ht="15.75">
      <c r="B9" s="332" t="s">
        <v>1</v>
      </c>
      <c r="C9" s="332"/>
      <c r="D9" s="332"/>
      <c r="E9" s="332"/>
      <c r="F9" s="332"/>
      <c r="G9" s="332"/>
      <c r="H9" s="332"/>
      <c r="I9" s="332"/>
      <c r="J9" s="332"/>
      <c r="K9" s="161"/>
    </row>
    <row r="10" spans="2:11" ht="15.75">
      <c r="B10" s="332" t="s">
        <v>107</v>
      </c>
      <c r="C10" s="332"/>
      <c r="D10" s="332"/>
      <c r="E10" s="332"/>
      <c r="F10" s="332"/>
      <c r="G10" s="332"/>
      <c r="H10" s="332"/>
      <c r="I10" s="332"/>
      <c r="J10" s="332"/>
      <c r="K10" s="161"/>
    </row>
    <row r="11" spans="2:11" ht="15.75">
      <c r="B11" s="332" t="s">
        <v>364</v>
      </c>
      <c r="C11" s="332"/>
      <c r="D11" s="332"/>
      <c r="E11" s="332"/>
      <c r="F11" s="332"/>
      <c r="G11" s="332"/>
      <c r="H11" s="332"/>
      <c r="I11" s="332"/>
      <c r="J11" s="332"/>
      <c r="K11" s="161"/>
    </row>
    <row r="12" spans="2:11" ht="15.75">
      <c r="B12" s="2"/>
      <c r="C12" s="2"/>
      <c r="D12" s="3"/>
      <c r="E12" s="3"/>
      <c r="F12" s="3"/>
      <c r="G12" s="3"/>
      <c r="H12" s="3"/>
      <c r="I12" s="3"/>
      <c r="J12" s="3"/>
      <c r="K12" s="161"/>
    </row>
    <row r="13" spans="2:11" ht="15.75">
      <c r="B13" s="331" t="s">
        <v>2</v>
      </c>
      <c r="C13" s="334" t="s">
        <v>3</v>
      </c>
      <c r="D13" s="334"/>
      <c r="E13" s="334"/>
      <c r="F13" s="334"/>
      <c r="G13" s="334"/>
      <c r="H13" s="328" t="s">
        <v>108</v>
      </c>
      <c r="I13" s="327" t="s">
        <v>361</v>
      </c>
      <c r="J13" s="327" t="s">
        <v>353</v>
      </c>
      <c r="K13" s="327" t="s">
        <v>365</v>
      </c>
    </row>
    <row r="14" spans="2:11" ht="15.75">
      <c r="B14" s="331"/>
      <c r="C14" s="327" t="s">
        <v>109</v>
      </c>
      <c r="D14" s="334" t="s">
        <v>4</v>
      </c>
      <c r="E14" s="334" t="s">
        <v>5</v>
      </c>
      <c r="F14" s="334" t="s">
        <v>6</v>
      </c>
      <c r="G14" s="334" t="s">
        <v>7</v>
      </c>
      <c r="H14" s="329"/>
      <c r="I14" s="327"/>
      <c r="J14" s="327"/>
      <c r="K14" s="327"/>
    </row>
    <row r="15" spans="2:11" ht="15.75">
      <c r="B15" s="331"/>
      <c r="C15" s="327"/>
      <c r="D15" s="334"/>
      <c r="E15" s="334"/>
      <c r="F15" s="334"/>
      <c r="G15" s="334"/>
      <c r="H15" s="330"/>
      <c r="I15" s="327"/>
      <c r="J15" s="327"/>
      <c r="K15" s="327"/>
    </row>
    <row r="16" spans="2:11" ht="15.75">
      <c r="B16" s="4">
        <v>1</v>
      </c>
      <c r="C16" s="4">
        <v>2</v>
      </c>
      <c r="D16" s="158">
        <v>3</v>
      </c>
      <c r="E16" s="158">
        <v>4</v>
      </c>
      <c r="F16" s="158">
        <v>5</v>
      </c>
      <c r="G16" s="158">
        <v>6</v>
      </c>
      <c r="H16" s="158"/>
      <c r="I16" s="158">
        <v>7</v>
      </c>
      <c r="J16" s="158">
        <v>7</v>
      </c>
      <c r="K16" s="158">
        <v>7</v>
      </c>
    </row>
    <row r="17" spans="2:11" ht="15" customHeight="1">
      <c r="B17" s="162" t="s">
        <v>170</v>
      </c>
      <c r="C17" s="5">
        <v>802</v>
      </c>
      <c r="D17" s="158"/>
      <c r="E17" s="158"/>
      <c r="F17" s="158"/>
      <c r="G17" s="158"/>
      <c r="H17" s="158"/>
      <c r="I17" s="377">
        <v>15290.9</v>
      </c>
      <c r="J17" s="377">
        <v>16055.45</v>
      </c>
      <c r="K17" s="377">
        <v>16858.22</v>
      </c>
    </row>
    <row r="18" spans="2:11" ht="15" customHeight="1">
      <c r="B18" s="20" t="s">
        <v>8</v>
      </c>
      <c r="C18" s="6">
        <v>802</v>
      </c>
      <c r="D18" s="7" t="s">
        <v>9</v>
      </c>
      <c r="E18" s="7"/>
      <c r="F18" s="7"/>
      <c r="G18" s="7"/>
      <c r="H18" s="7" t="s">
        <v>110</v>
      </c>
      <c r="I18" s="308">
        <v>7226.2</v>
      </c>
      <c r="J18" s="308">
        <f aca="true" t="shared" si="0" ref="J18:K83">I18*1.05</f>
        <v>7587.51</v>
      </c>
      <c r="K18" s="308">
        <f t="shared" si="0"/>
        <v>7966.8855</v>
      </c>
    </row>
    <row r="19" spans="2:11" ht="15" customHeight="1">
      <c r="B19" s="20" t="s">
        <v>10</v>
      </c>
      <c r="C19" s="5">
        <v>802</v>
      </c>
      <c r="D19" s="7" t="s">
        <v>9</v>
      </c>
      <c r="E19" s="7" t="s">
        <v>11</v>
      </c>
      <c r="F19" s="155"/>
      <c r="G19" s="155"/>
      <c r="H19" s="155" t="s">
        <v>110</v>
      </c>
      <c r="I19" s="308">
        <v>768</v>
      </c>
      <c r="J19" s="308">
        <f t="shared" si="0"/>
        <v>806.4000000000001</v>
      </c>
      <c r="K19" s="308">
        <f t="shared" si="0"/>
        <v>846.7200000000001</v>
      </c>
    </row>
    <row r="20" spans="2:11" ht="15" customHeight="1">
      <c r="B20" s="21" t="s">
        <v>12</v>
      </c>
      <c r="C20" s="5">
        <v>802</v>
      </c>
      <c r="D20" s="155" t="s">
        <v>9</v>
      </c>
      <c r="E20" s="155" t="s">
        <v>11</v>
      </c>
      <c r="F20" s="155" t="s">
        <v>13</v>
      </c>
      <c r="G20" s="155"/>
      <c r="H20" s="155" t="s">
        <v>110</v>
      </c>
      <c r="I20" s="8">
        <v>768</v>
      </c>
      <c r="J20" s="8">
        <f t="shared" si="0"/>
        <v>806.4000000000001</v>
      </c>
      <c r="K20" s="8">
        <f t="shared" si="0"/>
        <v>846.7200000000001</v>
      </c>
    </row>
    <row r="21" spans="2:11" ht="15" customHeight="1">
      <c r="B21" s="22" t="s">
        <v>14</v>
      </c>
      <c r="C21" s="6">
        <v>802</v>
      </c>
      <c r="D21" s="155" t="s">
        <v>9</v>
      </c>
      <c r="E21" s="155" t="s">
        <v>11</v>
      </c>
      <c r="F21" s="155" t="s">
        <v>13</v>
      </c>
      <c r="G21" s="155" t="s">
        <v>15</v>
      </c>
      <c r="H21" s="155" t="s">
        <v>110</v>
      </c>
      <c r="I21" s="8">
        <v>768</v>
      </c>
      <c r="J21" s="8">
        <f t="shared" si="0"/>
        <v>806.4000000000001</v>
      </c>
      <c r="K21" s="8">
        <f t="shared" si="0"/>
        <v>846.7200000000001</v>
      </c>
    </row>
    <row r="22" spans="2:11" ht="15" customHeight="1">
      <c r="B22" s="23" t="s">
        <v>16</v>
      </c>
      <c r="C22" s="5">
        <v>802</v>
      </c>
      <c r="D22" s="155" t="s">
        <v>9</v>
      </c>
      <c r="E22" s="155" t="s">
        <v>11</v>
      </c>
      <c r="F22" s="155" t="s">
        <v>13</v>
      </c>
      <c r="G22" s="155" t="s">
        <v>17</v>
      </c>
      <c r="H22" s="155" t="s">
        <v>110</v>
      </c>
      <c r="I22" s="8">
        <v>768</v>
      </c>
      <c r="J22" s="8">
        <f t="shared" si="0"/>
        <v>806.4000000000001</v>
      </c>
      <c r="K22" s="8">
        <f t="shared" si="0"/>
        <v>846.7200000000001</v>
      </c>
    </row>
    <row r="23" spans="2:11" ht="15" customHeight="1">
      <c r="B23" s="23" t="s">
        <v>18</v>
      </c>
      <c r="C23" s="6">
        <v>802</v>
      </c>
      <c r="D23" s="155" t="s">
        <v>9</v>
      </c>
      <c r="E23" s="155" t="s">
        <v>11</v>
      </c>
      <c r="F23" s="155" t="s">
        <v>13</v>
      </c>
      <c r="G23" s="155" t="s">
        <v>19</v>
      </c>
      <c r="H23" s="155" t="s">
        <v>111</v>
      </c>
      <c r="I23" s="8">
        <v>589.9</v>
      </c>
      <c r="J23" s="8">
        <f t="shared" si="0"/>
        <v>619.395</v>
      </c>
      <c r="K23" s="8">
        <f t="shared" si="0"/>
        <v>650.36475</v>
      </c>
    </row>
    <row r="24" spans="2:11" ht="15" customHeight="1">
      <c r="B24" s="23"/>
      <c r="C24" s="6">
        <v>802</v>
      </c>
      <c r="D24" s="258" t="s">
        <v>9</v>
      </c>
      <c r="E24" s="258" t="s">
        <v>11</v>
      </c>
      <c r="F24" s="258" t="s">
        <v>13</v>
      </c>
      <c r="G24" s="258" t="s">
        <v>20</v>
      </c>
      <c r="H24" s="258" t="s">
        <v>63</v>
      </c>
      <c r="I24" s="8">
        <v>0</v>
      </c>
      <c r="J24" s="8">
        <f t="shared" si="0"/>
        <v>0</v>
      </c>
      <c r="K24" s="8">
        <f t="shared" si="0"/>
        <v>0</v>
      </c>
    </row>
    <row r="25" spans="2:11" ht="15" customHeight="1">
      <c r="B25" s="24" t="s">
        <v>21</v>
      </c>
      <c r="C25" s="6">
        <v>802</v>
      </c>
      <c r="D25" s="155" t="s">
        <v>9</v>
      </c>
      <c r="E25" s="155" t="s">
        <v>11</v>
      </c>
      <c r="F25" s="155" t="s">
        <v>13</v>
      </c>
      <c r="G25" s="155" t="s">
        <v>22</v>
      </c>
      <c r="H25" s="155" t="s">
        <v>112</v>
      </c>
      <c r="I25" s="8">
        <v>178.1</v>
      </c>
      <c r="J25" s="8">
        <f t="shared" si="0"/>
        <v>187.005</v>
      </c>
      <c r="K25" s="8">
        <f t="shared" si="0"/>
        <v>196.35525</v>
      </c>
    </row>
    <row r="26" spans="2:11" ht="15" customHeight="1">
      <c r="B26" s="24" t="s">
        <v>301</v>
      </c>
      <c r="C26" s="6">
        <v>802</v>
      </c>
      <c r="D26" s="258" t="s">
        <v>9</v>
      </c>
      <c r="E26" s="258" t="s">
        <v>11</v>
      </c>
      <c r="F26" s="258" t="s">
        <v>13</v>
      </c>
      <c r="G26" s="258" t="s">
        <v>28</v>
      </c>
      <c r="H26" s="258" t="s">
        <v>127</v>
      </c>
      <c r="I26" s="8">
        <v>0</v>
      </c>
      <c r="J26" s="8">
        <f t="shared" si="0"/>
        <v>0</v>
      </c>
      <c r="K26" s="8">
        <f t="shared" si="0"/>
        <v>0</v>
      </c>
    </row>
    <row r="27" spans="2:11" ht="15" customHeight="1">
      <c r="B27" s="24" t="s">
        <v>306</v>
      </c>
      <c r="C27" s="6">
        <v>802</v>
      </c>
      <c r="D27" s="274" t="s">
        <v>9</v>
      </c>
      <c r="E27" s="274" t="s">
        <v>11</v>
      </c>
      <c r="F27" s="274" t="s">
        <v>13</v>
      </c>
      <c r="G27" s="274" t="s">
        <v>28</v>
      </c>
      <c r="H27" s="274" t="s">
        <v>125</v>
      </c>
      <c r="I27" s="8">
        <v>0</v>
      </c>
      <c r="J27" s="8">
        <f t="shared" si="0"/>
        <v>0</v>
      </c>
      <c r="K27" s="8">
        <f t="shared" si="0"/>
        <v>0</v>
      </c>
    </row>
    <row r="28" spans="2:11" ht="15" customHeight="1">
      <c r="B28" s="26" t="s">
        <v>40</v>
      </c>
      <c r="C28" s="5">
        <v>802</v>
      </c>
      <c r="D28" s="7" t="s">
        <v>9</v>
      </c>
      <c r="E28" s="7" t="s">
        <v>41</v>
      </c>
      <c r="F28" s="7"/>
      <c r="G28" s="7"/>
      <c r="H28" s="7"/>
      <c r="I28" s="308">
        <v>1016.1</v>
      </c>
      <c r="J28" s="308">
        <v>1263.8</v>
      </c>
      <c r="K28" s="308">
        <v>1324.9</v>
      </c>
    </row>
    <row r="29" spans="2:11" ht="40.5" customHeight="1">
      <c r="B29" s="27" t="s">
        <v>42</v>
      </c>
      <c r="C29" s="5">
        <v>802</v>
      </c>
      <c r="D29" s="155" t="s">
        <v>9</v>
      </c>
      <c r="E29" s="155" t="s">
        <v>41</v>
      </c>
      <c r="F29" s="155" t="s">
        <v>31</v>
      </c>
      <c r="G29" s="155"/>
      <c r="H29" s="155" t="s">
        <v>110</v>
      </c>
      <c r="I29" s="8">
        <v>1016.1</v>
      </c>
      <c r="J29" s="8">
        <v>1263.8</v>
      </c>
      <c r="K29" s="8">
        <v>1324.9</v>
      </c>
    </row>
    <row r="30" spans="2:11" ht="74.25" customHeight="1">
      <c r="B30" s="28" t="s">
        <v>14</v>
      </c>
      <c r="C30" s="6">
        <v>802</v>
      </c>
      <c r="D30" s="155" t="s">
        <v>9</v>
      </c>
      <c r="E30" s="155" t="s">
        <v>41</v>
      </c>
      <c r="F30" s="155" t="s">
        <v>31</v>
      </c>
      <c r="G30" s="155" t="s">
        <v>15</v>
      </c>
      <c r="H30" s="155" t="s">
        <v>110</v>
      </c>
      <c r="I30" s="8">
        <f>I31</f>
        <v>894.3</v>
      </c>
      <c r="J30" s="8">
        <f t="shared" si="0"/>
        <v>939.015</v>
      </c>
      <c r="K30" s="8">
        <f t="shared" si="0"/>
        <v>985.9657500000001</v>
      </c>
    </row>
    <row r="31" spans="2:11" ht="15" customHeight="1">
      <c r="B31" s="28" t="s">
        <v>44</v>
      </c>
      <c r="C31" s="5">
        <v>802</v>
      </c>
      <c r="D31" s="155" t="s">
        <v>9</v>
      </c>
      <c r="E31" s="155" t="s">
        <v>41</v>
      </c>
      <c r="F31" s="155" t="s">
        <v>31</v>
      </c>
      <c r="G31" s="155" t="s">
        <v>17</v>
      </c>
      <c r="H31" s="155" t="s">
        <v>110</v>
      </c>
      <c r="I31" s="8">
        <v>894.3</v>
      </c>
      <c r="J31" s="8">
        <f t="shared" si="0"/>
        <v>939.015</v>
      </c>
      <c r="K31" s="8">
        <f t="shared" si="0"/>
        <v>985.9657500000001</v>
      </c>
    </row>
    <row r="32" spans="2:11" ht="15" customHeight="1">
      <c r="B32" s="23" t="s">
        <v>18</v>
      </c>
      <c r="C32" s="6">
        <v>802</v>
      </c>
      <c r="D32" s="155" t="s">
        <v>9</v>
      </c>
      <c r="E32" s="155" t="s">
        <v>41</v>
      </c>
      <c r="F32" s="155" t="s">
        <v>31</v>
      </c>
      <c r="G32" s="155" t="s">
        <v>19</v>
      </c>
      <c r="H32" s="155" t="s">
        <v>111</v>
      </c>
      <c r="I32" s="8">
        <v>686.9</v>
      </c>
      <c r="J32" s="8">
        <f t="shared" si="0"/>
        <v>721.245</v>
      </c>
      <c r="K32" s="8">
        <f t="shared" si="0"/>
        <v>757.3072500000001</v>
      </c>
    </row>
    <row r="33" spans="2:11" ht="29.25" customHeight="1">
      <c r="B33" s="24" t="s">
        <v>21</v>
      </c>
      <c r="C33" s="6">
        <v>802</v>
      </c>
      <c r="D33" s="155" t="s">
        <v>9</v>
      </c>
      <c r="E33" s="155" t="s">
        <v>41</v>
      </c>
      <c r="F33" s="155" t="s">
        <v>31</v>
      </c>
      <c r="G33" s="155" t="s">
        <v>22</v>
      </c>
      <c r="H33" s="155" t="s">
        <v>112</v>
      </c>
      <c r="I33" s="8">
        <v>207.4</v>
      </c>
      <c r="J33" s="8">
        <f t="shared" si="0"/>
        <v>217.77</v>
      </c>
      <c r="K33" s="8">
        <f t="shared" si="0"/>
        <v>228.65850000000003</v>
      </c>
    </row>
    <row r="34" spans="2:11" ht="15" customHeight="1">
      <c r="B34" s="22" t="s">
        <v>23</v>
      </c>
      <c r="C34" s="5">
        <v>802</v>
      </c>
      <c r="D34" s="155" t="s">
        <v>9</v>
      </c>
      <c r="E34" s="155" t="s">
        <v>41</v>
      </c>
      <c r="F34" s="155" t="s">
        <v>31</v>
      </c>
      <c r="G34" s="155" t="s">
        <v>24</v>
      </c>
      <c r="H34" s="155" t="s">
        <v>110</v>
      </c>
      <c r="I34" s="8">
        <v>109.5</v>
      </c>
      <c r="J34" s="8">
        <f t="shared" si="0"/>
        <v>114.97500000000001</v>
      </c>
      <c r="K34" s="8">
        <f t="shared" si="0"/>
        <v>120.72375000000001</v>
      </c>
    </row>
    <row r="35" spans="2:11" ht="15" customHeight="1">
      <c r="B35" s="28" t="s">
        <v>45</v>
      </c>
      <c r="C35" s="6">
        <v>802</v>
      </c>
      <c r="D35" s="155" t="s">
        <v>9</v>
      </c>
      <c r="E35" s="155" t="s">
        <v>41</v>
      </c>
      <c r="F35" s="155" t="s">
        <v>31</v>
      </c>
      <c r="G35" s="155" t="s">
        <v>26</v>
      </c>
      <c r="H35" s="155" t="s">
        <v>110</v>
      </c>
      <c r="I35" s="8">
        <v>109.5</v>
      </c>
      <c r="J35" s="8">
        <f t="shared" si="0"/>
        <v>114.97500000000001</v>
      </c>
      <c r="K35" s="8">
        <f t="shared" si="0"/>
        <v>120.72375000000001</v>
      </c>
    </row>
    <row r="36" spans="2:11" ht="15" customHeight="1">
      <c r="B36" s="24" t="s">
        <v>32</v>
      </c>
      <c r="C36" s="5">
        <v>802</v>
      </c>
      <c r="D36" s="155" t="s">
        <v>9</v>
      </c>
      <c r="E36" s="155" t="s">
        <v>41</v>
      </c>
      <c r="F36" s="155" t="s">
        <v>31</v>
      </c>
      <c r="G36" s="155" t="s">
        <v>33</v>
      </c>
      <c r="H36" s="155" t="s">
        <v>113</v>
      </c>
      <c r="I36" s="8">
        <v>51</v>
      </c>
      <c r="J36" s="8">
        <f t="shared" si="0"/>
        <v>53.550000000000004</v>
      </c>
      <c r="K36" s="8">
        <f t="shared" si="0"/>
        <v>56.227500000000006</v>
      </c>
    </row>
    <row r="37" spans="2:11" ht="15" customHeight="1">
      <c r="B37" s="21" t="s">
        <v>115</v>
      </c>
      <c r="C37" s="6">
        <v>802</v>
      </c>
      <c r="D37" s="9" t="s">
        <v>9</v>
      </c>
      <c r="E37" s="9" t="s">
        <v>41</v>
      </c>
      <c r="F37" s="155" t="s">
        <v>31</v>
      </c>
      <c r="G37" s="10">
        <v>242</v>
      </c>
      <c r="H37" s="11">
        <v>226</v>
      </c>
      <c r="I37" s="8">
        <v>55.7</v>
      </c>
      <c r="J37" s="8">
        <f t="shared" si="0"/>
        <v>58.48500000000001</v>
      </c>
      <c r="K37" s="8">
        <f t="shared" si="0"/>
        <v>61.40925000000001</v>
      </c>
    </row>
    <row r="38" spans="2:11" ht="15" customHeight="1">
      <c r="B38" s="21" t="s">
        <v>115</v>
      </c>
      <c r="C38" s="5">
        <v>802</v>
      </c>
      <c r="D38" s="9" t="s">
        <v>9</v>
      </c>
      <c r="E38" s="9" t="s">
        <v>41</v>
      </c>
      <c r="F38" s="155" t="s">
        <v>31</v>
      </c>
      <c r="G38" s="10">
        <v>244</v>
      </c>
      <c r="H38" s="11">
        <v>225</v>
      </c>
      <c r="I38" s="309">
        <v>2.8</v>
      </c>
      <c r="J38" s="309">
        <f t="shared" si="0"/>
        <v>2.94</v>
      </c>
      <c r="K38" s="309">
        <f t="shared" si="0"/>
        <v>3.087</v>
      </c>
    </row>
    <row r="39" spans="2:11" ht="15" customHeight="1">
      <c r="B39" s="25" t="s">
        <v>36</v>
      </c>
      <c r="C39" s="5">
        <v>802</v>
      </c>
      <c r="D39" s="155" t="s">
        <v>9</v>
      </c>
      <c r="E39" s="155" t="s">
        <v>41</v>
      </c>
      <c r="F39" s="155" t="s">
        <v>31</v>
      </c>
      <c r="G39" s="155" t="s">
        <v>37</v>
      </c>
      <c r="H39" s="155" t="s">
        <v>110</v>
      </c>
      <c r="I39" s="310">
        <v>12.3</v>
      </c>
      <c r="J39" s="310">
        <f t="shared" si="0"/>
        <v>12.915000000000001</v>
      </c>
      <c r="K39" s="310">
        <f t="shared" si="0"/>
        <v>13.560750000000002</v>
      </c>
    </row>
    <row r="40" spans="2:11" ht="15" customHeight="1">
      <c r="B40" s="24" t="s">
        <v>38</v>
      </c>
      <c r="C40" s="6">
        <v>802</v>
      </c>
      <c r="D40" s="155" t="s">
        <v>9</v>
      </c>
      <c r="E40" s="155" t="s">
        <v>41</v>
      </c>
      <c r="F40" s="155" t="s">
        <v>31</v>
      </c>
      <c r="G40" s="155" t="s">
        <v>47</v>
      </c>
      <c r="H40" s="155" t="s">
        <v>122</v>
      </c>
      <c r="I40" s="8">
        <v>2.3</v>
      </c>
      <c r="J40" s="8">
        <v>3.4</v>
      </c>
      <c r="K40" s="8">
        <v>1.5</v>
      </c>
    </row>
    <row r="41" spans="2:11" ht="15" customHeight="1">
      <c r="B41" s="24" t="s">
        <v>34</v>
      </c>
      <c r="C41" s="6">
        <v>802</v>
      </c>
      <c r="D41" s="155" t="s">
        <v>9</v>
      </c>
      <c r="E41" s="155" t="s">
        <v>41</v>
      </c>
      <c r="F41" s="155" t="s">
        <v>31</v>
      </c>
      <c r="G41" s="155" t="s">
        <v>75</v>
      </c>
      <c r="H41" s="155" t="s">
        <v>122</v>
      </c>
      <c r="I41" s="8">
        <v>10</v>
      </c>
      <c r="J41" s="8">
        <f t="shared" si="0"/>
        <v>10.5</v>
      </c>
      <c r="K41" s="8">
        <f t="shared" si="0"/>
        <v>11.025</v>
      </c>
    </row>
    <row r="42" spans="2:11" ht="15" customHeight="1">
      <c r="B42" s="20" t="s">
        <v>51</v>
      </c>
      <c r="C42" s="5">
        <v>802</v>
      </c>
      <c r="D42" s="7" t="s">
        <v>9</v>
      </c>
      <c r="E42" s="7" t="s">
        <v>52</v>
      </c>
      <c r="F42" s="7"/>
      <c r="G42" s="7"/>
      <c r="H42" s="7" t="s">
        <v>110</v>
      </c>
      <c r="I42" s="308">
        <f>I43</f>
        <v>10</v>
      </c>
      <c r="J42" s="308">
        <f t="shared" si="0"/>
        <v>10.5</v>
      </c>
      <c r="K42" s="308">
        <f t="shared" si="0"/>
        <v>11.025</v>
      </c>
    </row>
    <row r="43" spans="2:11" ht="15" customHeight="1">
      <c r="B43" s="23" t="s">
        <v>53</v>
      </c>
      <c r="C43" s="5">
        <v>802</v>
      </c>
      <c r="D43" s="307" t="s">
        <v>9</v>
      </c>
      <c r="E43" s="307" t="s">
        <v>52</v>
      </c>
      <c r="F43" s="307" t="s">
        <v>54</v>
      </c>
      <c r="G43" s="307"/>
      <c r="H43" s="307" t="s">
        <v>110</v>
      </c>
      <c r="I43" s="8">
        <f>I44</f>
        <v>10</v>
      </c>
      <c r="J43" s="8">
        <f t="shared" si="0"/>
        <v>10.5</v>
      </c>
      <c r="K43" s="8">
        <f t="shared" si="0"/>
        <v>11.025</v>
      </c>
    </row>
    <row r="44" spans="2:11" ht="15" customHeight="1">
      <c r="B44" s="29" t="s">
        <v>23</v>
      </c>
      <c r="C44" s="6">
        <v>802</v>
      </c>
      <c r="D44" s="307" t="s">
        <v>9</v>
      </c>
      <c r="E44" s="307" t="s">
        <v>52</v>
      </c>
      <c r="F44" s="307" t="s">
        <v>54</v>
      </c>
      <c r="G44" s="307" t="s">
        <v>37</v>
      </c>
      <c r="H44" s="307" t="s">
        <v>110</v>
      </c>
      <c r="I44" s="8">
        <f>I45</f>
        <v>10</v>
      </c>
      <c r="J44" s="8">
        <f t="shared" si="0"/>
        <v>10.5</v>
      </c>
      <c r="K44" s="8">
        <f t="shared" si="0"/>
        <v>11.025</v>
      </c>
    </row>
    <row r="45" spans="2:11" ht="15" customHeight="1">
      <c r="B45" s="23" t="s">
        <v>25</v>
      </c>
      <c r="C45" s="5">
        <v>802</v>
      </c>
      <c r="D45" s="307" t="s">
        <v>9</v>
      </c>
      <c r="E45" s="307" t="s">
        <v>52</v>
      </c>
      <c r="F45" s="307" t="s">
        <v>54</v>
      </c>
      <c r="G45" s="307" t="s">
        <v>123</v>
      </c>
      <c r="H45" s="307" t="s">
        <v>110</v>
      </c>
      <c r="I45" s="8">
        <f>I46</f>
        <v>10</v>
      </c>
      <c r="J45" s="8">
        <f t="shared" si="0"/>
        <v>10.5</v>
      </c>
      <c r="K45" s="8">
        <f t="shared" si="0"/>
        <v>11.025</v>
      </c>
    </row>
    <row r="46" spans="2:11" ht="15" customHeight="1">
      <c r="B46" s="23" t="s">
        <v>46</v>
      </c>
      <c r="C46" s="6">
        <v>802</v>
      </c>
      <c r="D46" s="307" t="s">
        <v>9</v>
      </c>
      <c r="E46" s="307" t="s">
        <v>52</v>
      </c>
      <c r="F46" s="307" t="s">
        <v>54</v>
      </c>
      <c r="G46" s="307" t="s">
        <v>123</v>
      </c>
      <c r="H46" s="307" t="s">
        <v>122</v>
      </c>
      <c r="I46" s="8">
        <f>роспись!H50</f>
        <v>10</v>
      </c>
      <c r="J46" s="8">
        <f t="shared" si="0"/>
        <v>10.5</v>
      </c>
      <c r="K46" s="8">
        <f t="shared" si="0"/>
        <v>11.025</v>
      </c>
    </row>
    <row r="47" spans="2:11" ht="15" customHeight="1">
      <c r="B47" s="20" t="s">
        <v>55</v>
      </c>
      <c r="C47" s="5">
        <v>802</v>
      </c>
      <c r="D47" s="7" t="s">
        <v>9</v>
      </c>
      <c r="E47" s="7" t="s">
        <v>56</v>
      </c>
      <c r="F47" s="7"/>
      <c r="G47" s="7"/>
      <c r="H47" s="7" t="s">
        <v>110</v>
      </c>
      <c r="I47" s="308">
        <v>5432.1</v>
      </c>
      <c r="J47" s="308">
        <f t="shared" si="0"/>
        <v>5703.705000000001</v>
      </c>
      <c r="K47" s="308">
        <f t="shared" si="0"/>
        <v>5988.890250000001</v>
      </c>
    </row>
    <row r="48" spans="2:11" ht="65.25" customHeight="1">
      <c r="B48" s="31" t="s">
        <v>14</v>
      </c>
      <c r="C48" s="6">
        <v>802</v>
      </c>
      <c r="D48" s="311" t="s">
        <v>9</v>
      </c>
      <c r="E48" s="311" t="s">
        <v>56</v>
      </c>
      <c r="F48" s="311" t="s">
        <v>57</v>
      </c>
      <c r="G48" s="311" t="s">
        <v>15</v>
      </c>
      <c r="H48" s="311" t="s">
        <v>110</v>
      </c>
      <c r="I48" s="8">
        <v>4914.8</v>
      </c>
      <c r="J48" s="8">
        <f t="shared" si="0"/>
        <v>5160.54</v>
      </c>
      <c r="K48" s="8">
        <f t="shared" si="0"/>
        <v>5418.567</v>
      </c>
    </row>
    <row r="49" spans="2:11" ht="30.75" customHeight="1">
      <c r="B49" s="31" t="s">
        <v>58</v>
      </c>
      <c r="C49" s="5">
        <v>802</v>
      </c>
      <c r="D49" s="311" t="s">
        <v>9</v>
      </c>
      <c r="E49" s="311" t="s">
        <v>56</v>
      </c>
      <c r="F49" s="311" t="s">
        <v>57</v>
      </c>
      <c r="G49" s="311" t="s">
        <v>59</v>
      </c>
      <c r="H49" s="311" t="s">
        <v>110</v>
      </c>
      <c r="I49" s="312">
        <v>4914.8</v>
      </c>
      <c r="J49" s="312">
        <f t="shared" si="0"/>
        <v>5160.54</v>
      </c>
      <c r="K49" s="312">
        <f t="shared" si="0"/>
        <v>5418.567</v>
      </c>
    </row>
    <row r="50" spans="2:11" ht="20.25" customHeight="1">
      <c r="B50" s="31" t="s">
        <v>60</v>
      </c>
      <c r="C50" s="6">
        <v>802</v>
      </c>
      <c r="D50" s="311" t="s">
        <v>9</v>
      </c>
      <c r="E50" s="311" t="s">
        <v>56</v>
      </c>
      <c r="F50" s="311" t="s">
        <v>57</v>
      </c>
      <c r="G50" s="311" t="s">
        <v>61</v>
      </c>
      <c r="H50" s="311" t="s">
        <v>111</v>
      </c>
      <c r="I50" s="312">
        <v>3774.8</v>
      </c>
      <c r="J50" s="312">
        <f t="shared" si="0"/>
        <v>3963.5400000000004</v>
      </c>
      <c r="K50" s="312">
        <f t="shared" si="0"/>
        <v>4161.717000000001</v>
      </c>
    </row>
    <row r="51" spans="2:16" ht="15" customHeight="1">
      <c r="B51" s="31" t="s">
        <v>62</v>
      </c>
      <c r="C51" s="5">
        <v>802</v>
      </c>
      <c r="D51" s="311" t="s">
        <v>9</v>
      </c>
      <c r="E51" s="311" t="s">
        <v>56</v>
      </c>
      <c r="F51" s="311" t="s">
        <v>57</v>
      </c>
      <c r="G51" s="311" t="s">
        <v>63</v>
      </c>
      <c r="H51" s="311" t="s">
        <v>127</v>
      </c>
      <c r="I51" s="312">
        <v>58</v>
      </c>
      <c r="J51" s="313">
        <f t="shared" si="0"/>
        <v>60.900000000000006</v>
      </c>
      <c r="K51" s="313">
        <f t="shared" si="0"/>
        <v>63.94500000000001</v>
      </c>
      <c r="L51" s="325" t="s">
        <v>373</v>
      </c>
      <c r="M51" s="326"/>
      <c r="N51" s="326"/>
      <c r="O51" s="326"/>
      <c r="P51" s="326"/>
    </row>
    <row r="52" spans="2:11" ht="15" customHeight="1">
      <c r="B52" s="31" t="s">
        <v>21</v>
      </c>
      <c r="C52" s="6">
        <v>802</v>
      </c>
      <c r="D52" s="311" t="s">
        <v>9</v>
      </c>
      <c r="E52" s="311" t="s">
        <v>56</v>
      </c>
      <c r="F52" s="311" t="s">
        <v>57</v>
      </c>
      <c r="G52" s="311" t="s">
        <v>64</v>
      </c>
      <c r="H52" s="311" t="s">
        <v>112</v>
      </c>
      <c r="I52" s="312">
        <v>1140</v>
      </c>
      <c r="J52" s="312">
        <f t="shared" si="0"/>
        <v>1197</v>
      </c>
      <c r="K52" s="312">
        <f t="shared" si="0"/>
        <v>1256.8500000000001</v>
      </c>
    </row>
    <row r="53" spans="2:11" ht="24.75" customHeight="1">
      <c r="B53" s="29" t="s">
        <v>23</v>
      </c>
      <c r="C53" s="5">
        <v>802</v>
      </c>
      <c r="D53" s="311" t="s">
        <v>9</v>
      </c>
      <c r="E53" s="311" t="s">
        <v>56</v>
      </c>
      <c r="F53" s="311" t="s">
        <v>57</v>
      </c>
      <c r="G53" s="311" t="s">
        <v>24</v>
      </c>
      <c r="H53" s="311" t="s">
        <v>110</v>
      </c>
      <c r="I53" s="312">
        <v>459.3</v>
      </c>
      <c r="J53" s="312">
        <f t="shared" si="0"/>
        <v>482.26500000000004</v>
      </c>
      <c r="K53" s="312">
        <f t="shared" si="0"/>
        <v>506.3782500000001</v>
      </c>
    </row>
    <row r="54" spans="2:11" ht="25.5" customHeight="1">
      <c r="B54" s="23" t="s">
        <v>25</v>
      </c>
      <c r="C54" s="6">
        <v>802</v>
      </c>
      <c r="D54" s="311" t="s">
        <v>9</v>
      </c>
      <c r="E54" s="311" t="s">
        <v>56</v>
      </c>
      <c r="F54" s="311" t="s">
        <v>57</v>
      </c>
      <c r="G54" s="311" t="s">
        <v>26</v>
      </c>
      <c r="H54" s="311" t="s">
        <v>110</v>
      </c>
      <c r="I54" s="312">
        <v>261</v>
      </c>
      <c r="J54" s="312">
        <f t="shared" si="0"/>
        <v>274.05</v>
      </c>
      <c r="K54" s="312">
        <f t="shared" si="0"/>
        <v>287.7525</v>
      </c>
    </row>
    <row r="55" spans="2:11" ht="15" customHeight="1">
      <c r="B55" s="23" t="s">
        <v>117</v>
      </c>
      <c r="C55" s="6">
        <v>802</v>
      </c>
      <c r="D55" s="311" t="s">
        <v>9</v>
      </c>
      <c r="E55" s="311" t="s">
        <v>56</v>
      </c>
      <c r="F55" s="311" t="s">
        <v>57</v>
      </c>
      <c r="G55" s="311" t="s">
        <v>28</v>
      </c>
      <c r="H55" s="311" t="s">
        <v>128</v>
      </c>
      <c r="I55" s="312">
        <v>218.7</v>
      </c>
      <c r="J55" s="312">
        <f t="shared" si="0"/>
        <v>229.635</v>
      </c>
      <c r="K55" s="312">
        <f t="shared" si="0"/>
        <v>241.11675</v>
      </c>
    </row>
    <row r="56" spans="2:11" ht="15" customHeight="1">
      <c r="B56" s="21" t="s">
        <v>115</v>
      </c>
      <c r="C56" s="6">
        <v>802</v>
      </c>
      <c r="D56" s="311" t="s">
        <v>9</v>
      </c>
      <c r="E56" s="311" t="s">
        <v>56</v>
      </c>
      <c r="F56" s="311" t="s">
        <v>57</v>
      </c>
      <c r="G56" s="311" t="s">
        <v>28</v>
      </c>
      <c r="H56" s="311" t="s">
        <v>125</v>
      </c>
      <c r="I56" s="312">
        <v>42.3</v>
      </c>
      <c r="J56" s="312">
        <f t="shared" si="0"/>
        <v>44.415</v>
      </c>
      <c r="K56" s="312">
        <f t="shared" si="0"/>
        <v>46.63575</v>
      </c>
    </row>
    <row r="57" spans="2:11" ht="15" customHeight="1">
      <c r="B57" s="31" t="s">
        <v>121</v>
      </c>
      <c r="C57" s="6">
        <v>802</v>
      </c>
      <c r="D57" s="311" t="s">
        <v>9</v>
      </c>
      <c r="E57" s="311" t="s">
        <v>56</v>
      </c>
      <c r="F57" s="311" t="s">
        <v>57</v>
      </c>
      <c r="G57" s="311" t="s">
        <v>28</v>
      </c>
      <c r="H57" s="311" t="s">
        <v>126</v>
      </c>
      <c r="I57" s="312">
        <v>77.7</v>
      </c>
      <c r="J57" s="312">
        <f t="shared" si="0"/>
        <v>81.58500000000001</v>
      </c>
      <c r="K57" s="312">
        <f t="shared" si="0"/>
        <v>85.66425000000001</v>
      </c>
    </row>
    <row r="58" spans="2:11" ht="15" customHeight="1">
      <c r="B58" s="29" t="s">
        <v>23</v>
      </c>
      <c r="C58" s="240" t="s">
        <v>180</v>
      </c>
      <c r="D58" s="72" t="s">
        <v>9</v>
      </c>
      <c r="E58" s="72" t="s">
        <v>56</v>
      </c>
      <c r="F58" s="72" t="s">
        <v>57</v>
      </c>
      <c r="G58" s="72" t="s">
        <v>37</v>
      </c>
      <c r="H58" s="72" t="s">
        <v>110</v>
      </c>
      <c r="I58" s="314">
        <v>120.6</v>
      </c>
      <c r="J58" s="312">
        <f t="shared" si="0"/>
        <v>126.63</v>
      </c>
      <c r="K58" s="312">
        <f t="shared" si="0"/>
        <v>132.9615</v>
      </c>
    </row>
    <row r="59" spans="2:11" ht="15" customHeight="1">
      <c r="B59" s="23" t="s">
        <v>25</v>
      </c>
      <c r="C59" s="240" t="s">
        <v>180</v>
      </c>
      <c r="D59" s="72" t="s">
        <v>9</v>
      </c>
      <c r="E59" s="72" t="s">
        <v>56</v>
      </c>
      <c r="F59" s="72" t="s">
        <v>57</v>
      </c>
      <c r="G59" s="311" t="s">
        <v>39</v>
      </c>
      <c r="H59" s="311" t="s">
        <v>110</v>
      </c>
      <c r="I59" s="312">
        <v>120.6</v>
      </c>
      <c r="J59" s="312">
        <f t="shared" si="0"/>
        <v>126.63</v>
      </c>
      <c r="K59" s="312">
        <f t="shared" si="0"/>
        <v>132.9615</v>
      </c>
    </row>
    <row r="60" spans="2:11" ht="15" customHeight="1">
      <c r="B60" s="31" t="s">
        <v>374</v>
      </c>
      <c r="C60" s="240" t="s">
        <v>180</v>
      </c>
      <c r="D60" s="72" t="s">
        <v>9</v>
      </c>
      <c r="E60" s="72" t="s">
        <v>56</v>
      </c>
      <c r="F60" s="72" t="s">
        <v>57</v>
      </c>
      <c r="G60" s="311" t="s">
        <v>35</v>
      </c>
      <c r="H60" s="311" t="s">
        <v>122</v>
      </c>
      <c r="I60" s="312">
        <v>120.6</v>
      </c>
      <c r="J60" s="312">
        <f t="shared" si="0"/>
        <v>126.63</v>
      </c>
      <c r="K60" s="312">
        <f t="shared" si="0"/>
        <v>132.9615</v>
      </c>
    </row>
    <row r="61" spans="2:11" ht="24.75" customHeight="1">
      <c r="B61" s="315" t="s">
        <v>65</v>
      </c>
      <c r="C61" s="6">
        <v>802</v>
      </c>
      <c r="D61" s="13" t="s">
        <v>11</v>
      </c>
      <c r="E61" s="13"/>
      <c r="F61" s="13"/>
      <c r="G61" s="13"/>
      <c r="H61" s="13" t="s">
        <v>110</v>
      </c>
      <c r="I61" s="308">
        <v>143.1</v>
      </c>
      <c r="J61" s="308">
        <v>137.9</v>
      </c>
      <c r="K61" s="308">
        <v>140.2</v>
      </c>
    </row>
    <row r="62" spans="2:11" ht="27.75" customHeight="1">
      <c r="B62" s="316" t="s">
        <v>66</v>
      </c>
      <c r="C62" s="5">
        <v>802</v>
      </c>
      <c r="D62" s="14" t="s">
        <v>11</v>
      </c>
      <c r="E62" s="14" t="s">
        <v>29</v>
      </c>
      <c r="F62" s="14"/>
      <c r="G62" s="13"/>
      <c r="H62" s="13"/>
      <c r="I62" s="8">
        <v>143.1</v>
      </c>
      <c r="J62" s="8">
        <v>137.9</v>
      </c>
      <c r="K62" s="8">
        <v>140.2</v>
      </c>
    </row>
    <row r="63" spans="2:11" ht="32.25" customHeight="1">
      <c r="B63" s="316" t="s">
        <v>67</v>
      </c>
      <c r="C63" s="5">
        <v>802</v>
      </c>
      <c r="D63" s="15" t="s">
        <v>11</v>
      </c>
      <c r="E63" s="15" t="s">
        <v>29</v>
      </c>
      <c r="F63" s="16" t="s">
        <v>68</v>
      </c>
      <c r="G63" s="16"/>
      <c r="H63" s="16"/>
      <c r="I63" s="8">
        <v>143.1</v>
      </c>
      <c r="J63" s="8">
        <f t="shared" si="0"/>
        <v>150.255</v>
      </c>
      <c r="K63" s="8">
        <f t="shared" si="0"/>
        <v>157.76775</v>
      </c>
    </row>
    <row r="64" spans="2:11" ht="75.75" customHeight="1">
      <c r="B64" s="316" t="s">
        <v>14</v>
      </c>
      <c r="C64" s="6">
        <v>802</v>
      </c>
      <c r="D64" s="15" t="s">
        <v>11</v>
      </c>
      <c r="E64" s="15" t="s">
        <v>29</v>
      </c>
      <c r="F64" s="16" t="s">
        <v>68</v>
      </c>
      <c r="G64" s="311" t="s">
        <v>15</v>
      </c>
      <c r="H64" s="311" t="s">
        <v>110</v>
      </c>
      <c r="I64" s="8">
        <f>I65</f>
        <v>138</v>
      </c>
      <c r="J64" s="8">
        <v>135.8</v>
      </c>
      <c r="K64" s="8">
        <v>152.8</v>
      </c>
    </row>
    <row r="65" spans="2:11" ht="36.75" customHeight="1">
      <c r="B65" s="316" t="s">
        <v>44</v>
      </c>
      <c r="C65" s="5">
        <v>802</v>
      </c>
      <c r="D65" s="15" t="s">
        <v>11</v>
      </c>
      <c r="E65" s="15" t="s">
        <v>29</v>
      </c>
      <c r="F65" s="16" t="s">
        <v>68</v>
      </c>
      <c r="G65" s="311" t="s">
        <v>17</v>
      </c>
      <c r="H65" s="311" t="s">
        <v>110</v>
      </c>
      <c r="I65" s="8">
        <f>I66+I67</f>
        <v>138</v>
      </c>
      <c r="J65" s="8">
        <v>135.8</v>
      </c>
      <c r="K65" s="8">
        <v>152.8</v>
      </c>
    </row>
    <row r="66" spans="2:11" ht="15" customHeight="1">
      <c r="B66" s="23" t="s">
        <v>18</v>
      </c>
      <c r="C66" s="6">
        <v>802</v>
      </c>
      <c r="D66" s="15" t="s">
        <v>11</v>
      </c>
      <c r="E66" s="15" t="s">
        <v>29</v>
      </c>
      <c r="F66" s="16" t="s">
        <v>68</v>
      </c>
      <c r="G66" s="311" t="s">
        <v>19</v>
      </c>
      <c r="H66" s="311" t="s">
        <v>111</v>
      </c>
      <c r="I66" s="8">
        <v>106</v>
      </c>
      <c r="J66" s="8">
        <v>104.3</v>
      </c>
      <c r="K66" s="8">
        <v>117.3</v>
      </c>
    </row>
    <row r="67" spans="2:11" ht="15" customHeight="1">
      <c r="B67" s="24" t="s">
        <v>21</v>
      </c>
      <c r="C67" s="6">
        <v>802</v>
      </c>
      <c r="D67" s="15" t="s">
        <v>11</v>
      </c>
      <c r="E67" s="15" t="s">
        <v>29</v>
      </c>
      <c r="F67" s="16" t="s">
        <v>68</v>
      </c>
      <c r="G67" s="311" t="s">
        <v>22</v>
      </c>
      <c r="H67" s="311" t="s">
        <v>112</v>
      </c>
      <c r="I67" s="8">
        <v>32</v>
      </c>
      <c r="J67" s="8">
        <v>31.5</v>
      </c>
      <c r="K67" s="8">
        <v>35.5</v>
      </c>
    </row>
    <row r="68" spans="2:11" ht="15" customHeight="1">
      <c r="B68" s="29" t="s">
        <v>23</v>
      </c>
      <c r="C68" s="5">
        <v>802</v>
      </c>
      <c r="D68" s="15" t="s">
        <v>11</v>
      </c>
      <c r="E68" s="15" t="s">
        <v>29</v>
      </c>
      <c r="F68" s="16" t="s">
        <v>68</v>
      </c>
      <c r="G68" s="311" t="s">
        <v>24</v>
      </c>
      <c r="H68" s="311" t="s">
        <v>110</v>
      </c>
      <c r="I68" s="8">
        <v>5.1</v>
      </c>
      <c r="J68" s="8">
        <f t="shared" si="0"/>
        <v>5.3549999999999995</v>
      </c>
      <c r="K68" s="8">
        <f t="shared" si="0"/>
        <v>5.62275</v>
      </c>
    </row>
    <row r="69" spans="2:11" ht="15" customHeight="1">
      <c r="B69" s="316" t="s">
        <v>45</v>
      </c>
      <c r="C69" s="6">
        <v>802</v>
      </c>
      <c r="D69" s="15" t="s">
        <v>11</v>
      </c>
      <c r="E69" s="15" t="s">
        <v>29</v>
      </c>
      <c r="F69" s="16" t="s">
        <v>68</v>
      </c>
      <c r="G69" s="311" t="s">
        <v>26</v>
      </c>
      <c r="H69" s="311" t="s">
        <v>110</v>
      </c>
      <c r="I69" s="8">
        <v>5.1</v>
      </c>
      <c r="J69" s="8">
        <f t="shared" si="0"/>
        <v>5.3549999999999995</v>
      </c>
      <c r="K69" s="8">
        <f t="shared" si="0"/>
        <v>5.62275</v>
      </c>
    </row>
    <row r="70" spans="2:11" ht="15" customHeight="1">
      <c r="B70" s="23" t="s">
        <v>116</v>
      </c>
      <c r="C70" s="5">
        <v>802</v>
      </c>
      <c r="D70" s="15" t="s">
        <v>11</v>
      </c>
      <c r="E70" s="15" t="s">
        <v>29</v>
      </c>
      <c r="F70" s="16" t="s">
        <v>131</v>
      </c>
      <c r="G70" s="311" t="s">
        <v>28</v>
      </c>
      <c r="H70" s="311" t="s">
        <v>127</v>
      </c>
      <c r="I70" s="8">
        <v>1.6</v>
      </c>
      <c r="J70" s="8">
        <f t="shared" si="0"/>
        <v>1.6800000000000002</v>
      </c>
      <c r="K70" s="8">
        <f t="shared" si="0"/>
        <v>1.7640000000000002</v>
      </c>
    </row>
    <row r="71" spans="2:11" ht="15" customHeight="1">
      <c r="B71" s="23" t="s">
        <v>115</v>
      </c>
      <c r="C71" s="5">
        <v>802</v>
      </c>
      <c r="D71" s="15" t="s">
        <v>11</v>
      </c>
      <c r="E71" s="15" t="s">
        <v>29</v>
      </c>
      <c r="F71" s="16" t="s">
        <v>131</v>
      </c>
      <c r="G71" s="311" t="s">
        <v>28</v>
      </c>
      <c r="H71" s="311" t="s">
        <v>114</v>
      </c>
      <c r="I71" s="8">
        <v>0</v>
      </c>
      <c r="J71" s="8">
        <v>1.2</v>
      </c>
      <c r="K71" s="8">
        <v>1.3</v>
      </c>
    </row>
    <row r="72" spans="2:11" ht="15" customHeight="1">
      <c r="B72" s="31" t="s">
        <v>121</v>
      </c>
      <c r="C72" s="5">
        <v>802</v>
      </c>
      <c r="D72" s="15" t="s">
        <v>11</v>
      </c>
      <c r="E72" s="15" t="s">
        <v>29</v>
      </c>
      <c r="F72" s="16" t="s">
        <v>131</v>
      </c>
      <c r="G72" s="311" t="s">
        <v>28</v>
      </c>
      <c r="H72" s="311" t="s">
        <v>126</v>
      </c>
      <c r="I72" s="8">
        <v>3.5</v>
      </c>
      <c r="J72" s="8">
        <f t="shared" si="0"/>
        <v>3.6750000000000003</v>
      </c>
      <c r="K72" s="8">
        <f t="shared" si="0"/>
        <v>3.8587500000000006</v>
      </c>
    </row>
    <row r="73" spans="2:11" ht="15" customHeight="1">
      <c r="B73" s="20" t="s">
        <v>132</v>
      </c>
      <c r="C73" s="5">
        <v>802</v>
      </c>
      <c r="D73" s="7" t="s">
        <v>29</v>
      </c>
      <c r="E73" s="7"/>
      <c r="F73" s="7"/>
      <c r="G73" s="7"/>
      <c r="H73" s="7"/>
      <c r="I73" s="308">
        <f>I74</f>
        <v>822</v>
      </c>
      <c r="J73" s="308">
        <f t="shared" si="0"/>
        <v>863.1</v>
      </c>
      <c r="K73" s="308">
        <f t="shared" si="0"/>
        <v>906.2550000000001</v>
      </c>
    </row>
    <row r="74" spans="2:11" ht="15" customHeight="1">
      <c r="B74" s="20" t="s">
        <v>69</v>
      </c>
      <c r="C74" s="5">
        <v>802</v>
      </c>
      <c r="D74" s="7" t="s">
        <v>29</v>
      </c>
      <c r="E74" s="7" t="s">
        <v>83</v>
      </c>
      <c r="F74" s="7" t="s">
        <v>133</v>
      </c>
      <c r="G74" s="7" t="s">
        <v>110</v>
      </c>
      <c r="H74" s="7" t="s">
        <v>110</v>
      </c>
      <c r="I74" s="8">
        <f>I75</f>
        <v>822</v>
      </c>
      <c r="J74" s="8">
        <f t="shared" si="0"/>
        <v>863.1</v>
      </c>
      <c r="K74" s="8">
        <f t="shared" si="0"/>
        <v>906.2550000000001</v>
      </c>
    </row>
    <row r="75" spans="2:11" ht="39" customHeight="1">
      <c r="B75" s="23" t="s">
        <v>69</v>
      </c>
      <c r="C75" s="6">
        <v>802</v>
      </c>
      <c r="D75" s="155" t="s">
        <v>29</v>
      </c>
      <c r="E75" s="155" t="s">
        <v>83</v>
      </c>
      <c r="F75" s="155" t="s">
        <v>172</v>
      </c>
      <c r="G75" s="155"/>
      <c r="H75" s="155"/>
      <c r="I75" s="8">
        <v>822</v>
      </c>
      <c r="J75" s="8">
        <v>863.1</v>
      </c>
      <c r="K75" s="8">
        <v>906.3</v>
      </c>
    </row>
    <row r="76" spans="2:11" ht="27.75" customHeight="1">
      <c r="B76" s="22" t="s">
        <v>23</v>
      </c>
      <c r="C76" s="6">
        <v>802</v>
      </c>
      <c r="D76" s="155" t="s">
        <v>29</v>
      </c>
      <c r="E76" s="155" t="s">
        <v>83</v>
      </c>
      <c r="F76" s="155" t="s">
        <v>133</v>
      </c>
      <c r="G76" s="155" t="s">
        <v>24</v>
      </c>
      <c r="H76" s="155" t="s">
        <v>110</v>
      </c>
      <c r="I76" s="8">
        <v>822</v>
      </c>
      <c r="J76" s="8">
        <v>863.1</v>
      </c>
      <c r="K76" s="8">
        <v>906.3</v>
      </c>
    </row>
    <row r="77" spans="2:11" ht="32.25" customHeight="1">
      <c r="B77" s="23" t="s">
        <v>25</v>
      </c>
      <c r="C77" s="5">
        <v>802</v>
      </c>
      <c r="D77" s="155" t="s">
        <v>29</v>
      </c>
      <c r="E77" s="155" t="s">
        <v>83</v>
      </c>
      <c r="F77" s="155" t="s">
        <v>133</v>
      </c>
      <c r="G77" s="155" t="s">
        <v>26</v>
      </c>
      <c r="H77" s="155" t="s">
        <v>110</v>
      </c>
      <c r="I77" s="8">
        <v>822</v>
      </c>
      <c r="J77" s="8">
        <v>863.1</v>
      </c>
      <c r="K77" s="8">
        <v>906.3</v>
      </c>
    </row>
    <row r="78" spans="2:11" ht="30" customHeight="1">
      <c r="B78" s="23" t="s">
        <v>115</v>
      </c>
      <c r="C78" s="6">
        <v>802</v>
      </c>
      <c r="D78" s="155" t="s">
        <v>29</v>
      </c>
      <c r="E78" s="155" t="s">
        <v>83</v>
      </c>
      <c r="F78" s="155" t="s">
        <v>133</v>
      </c>
      <c r="G78" s="155" t="s">
        <v>28</v>
      </c>
      <c r="H78" s="266" t="s">
        <v>114</v>
      </c>
      <c r="I78" s="8">
        <v>66</v>
      </c>
      <c r="J78" s="8">
        <v>69.3</v>
      </c>
      <c r="K78" s="8">
        <v>72.8</v>
      </c>
    </row>
    <row r="79" spans="2:11" ht="30" customHeight="1">
      <c r="B79" s="23" t="s">
        <v>325</v>
      </c>
      <c r="C79" s="6">
        <v>802</v>
      </c>
      <c r="D79" s="260" t="s">
        <v>29</v>
      </c>
      <c r="E79" s="260" t="s">
        <v>83</v>
      </c>
      <c r="F79" s="260" t="s">
        <v>133</v>
      </c>
      <c r="G79" s="260" t="s">
        <v>28</v>
      </c>
      <c r="H79" s="260" t="s">
        <v>129</v>
      </c>
      <c r="I79" s="8">
        <v>485.5</v>
      </c>
      <c r="J79" s="8">
        <v>509.8</v>
      </c>
      <c r="K79" s="8">
        <v>535.3</v>
      </c>
    </row>
    <row r="80" spans="2:11" ht="30" customHeight="1">
      <c r="B80" s="23" t="s">
        <v>46</v>
      </c>
      <c r="C80" s="6">
        <v>802</v>
      </c>
      <c r="D80" s="155" t="s">
        <v>29</v>
      </c>
      <c r="E80" s="155" t="s">
        <v>83</v>
      </c>
      <c r="F80" s="155" t="s">
        <v>133</v>
      </c>
      <c r="G80" s="155" t="s">
        <v>28</v>
      </c>
      <c r="H80" s="155" t="s">
        <v>126</v>
      </c>
      <c r="I80" s="8">
        <v>270.5</v>
      </c>
      <c r="J80" s="8">
        <v>284</v>
      </c>
      <c r="K80" s="8">
        <v>298.2</v>
      </c>
    </row>
    <row r="81" spans="2:11" ht="15" customHeight="1">
      <c r="B81" s="26" t="s">
        <v>71</v>
      </c>
      <c r="C81" s="5">
        <v>802</v>
      </c>
      <c r="D81" s="7" t="s">
        <v>72</v>
      </c>
      <c r="E81" s="7"/>
      <c r="F81" s="7"/>
      <c r="G81" s="7"/>
      <c r="H81" s="7"/>
      <c r="I81" s="308">
        <v>1359.5</v>
      </c>
      <c r="J81" s="308">
        <f t="shared" si="0"/>
        <v>1427.4750000000001</v>
      </c>
      <c r="K81" s="308">
        <f t="shared" si="0"/>
        <v>1498.84875</v>
      </c>
    </row>
    <row r="82" spans="2:11" ht="15" customHeight="1">
      <c r="B82" s="152" t="s">
        <v>137</v>
      </c>
      <c r="C82" s="5">
        <v>802</v>
      </c>
      <c r="D82" s="155" t="s">
        <v>72</v>
      </c>
      <c r="E82" s="155" t="s">
        <v>29</v>
      </c>
      <c r="F82" s="155"/>
      <c r="G82" s="155"/>
      <c r="H82" s="155"/>
      <c r="I82" s="8">
        <f>I83</f>
        <v>1359.5</v>
      </c>
      <c r="J82" s="8">
        <f t="shared" si="0"/>
        <v>1427.4750000000001</v>
      </c>
      <c r="K82" s="8">
        <f t="shared" si="0"/>
        <v>1498.84875</v>
      </c>
    </row>
    <row r="83" spans="2:11" ht="15" customHeight="1">
      <c r="B83" s="22" t="s">
        <v>23</v>
      </c>
      <c r="C83" s="5">
        <v>802</v>
      </c>
      <c r="D83" s="155" t="s">
        <v>72</v>
      </c>
      <c r="E83" s="155" t="s">
        <v>29</v>
      </c>
      <c r="F83" s="155" t="s">
        <v>273</v>
      </c>
      <c r="G83" s="239" t="s">
        <v>24</v>
      </c>
      <c r="H83" s="239" t="s">
        <v>110</v>
      </c>
      <c r="I83" s="8">
        <v>1359.5</v>
      </c>
      <c r="J83" s="8">
        <f t="shared" si="0"/>
        <v>1427.4750000000001</v>
      </c>
      <c r="K83" s="8">
        <f t="shared" si="0"/>
        <v>1498.84875</v>
      </c>
    </row>
    <row r="84" spans="2:11" ht="15" customHeight="1">
      <c r="B84" s="23" t="s">
        <v>25</v>
      </c>
      <c r="C84" s="5">
        <v>802</v>
      </c>
      <c r="D84" s="239" t="s">
        <v>72</v>
      </c>
      <c r="E84" s="239" t="s">
        <v>29</v>
      </c>
      <c r="F84" s="239" t="s">
        <v>273</v>
      </c>
      <c r="G84" s="239" t="s">
        <v>28</v>
      </c>
      <c r="H84" s="239" t="s">
        <v>110</v>
      </c>
      <c r="I84" s="8">
        <v>1359.5</v>
      </c>
      <c r="J84" s="8">
        <f aca="true" t="shared" si="1" ref="J84:K148">I84*1.05</f>
        <v>1427.4750000000001</v>
      </c>
      <c r="K84" s="8">
        <f t="shared" si="1"/>
        <v>1498.84875</v>
      </c>
    </row>
    <row r="85" spans="2:11" ht="15" customHeight="1">
      <c r="B85" s="23" t="s">
        <v>46</v>
      </c>
      <c r="C85" s="5">
        <v>802</v>
      </c>
      <c r="D85" s="239" t="s">
        <v>72</v>
      </c>
      <c r="E85" s="239" t="s">
        <v>29</v>
      </c>
      <c r="F85" s="239" t="s">
        <v>273</v>
      </c>
      <c r="G85" s="239" t="s">
        <v>28</v>
      </c>
      <c r="H85" s="241" t="s">
        <v>128</v>
      </c>
      <c r="I85" s="8">
        <v>194.7</v>
      </c>
      <c r="J85" s="8">
        <f t="shared" si="1"/>
        <v>204.435</v>
      </c>
      <c r="K85" s="8">
        <f t="shared" si="1"/>
        <v>214.65675000000002</v>
      </c>
    </row>
    <row r="86" spans="2:11" ht="15" customHeight="1">
      <c r="B86" s="21" t="s">
        <v>115</v>
      </c>
      <c r="C86" s="5">
        <v>802</v>
      </c>
      <c r="D86" s="263" t="s">
        <v>72</v>
      </c>
      <c r="E86" s="263" t="s">
        <v>29</v>
      </c>
      <c r="F86" s="263" t="s">
        <v>273</v>
      </c>
      <c r="G86" s="263" t="s">
        <v>28</v>
      </c>
      <c r="H86" s="263" t="s">
        <v>114</v>
      </c>
      <c r="I86" s="8">
        <v>1164.8</v>
      </c>
      <c r="J86" s="8">
        <f t="shared" si="1"/>
        <v>1223.04</v>
      </c>
      <c r="K86" s="8">
        <f t="shared" si="1"/>
        <v>1284.192</v>
      </c>
    </row>
    <row r="87" spans="2:11" ht="15" customHeight="1">
      <c r="B87" s="24" t="s">
        <v>120</v>
      </c>
      <c r="C87" s="5">
        <v>802</v>
      </c>
      <c r="D87" s="239" t="s">
        <v>72</v>
      </c>
      <c r="E87" s="239" t="s">
        <v>29</v>
      </c>
      <c r="F87" s="239" t="s">
        <v>273</v>
      </c>
      <c r="G87" s="239" t="s">
        <v>28</v>
      </c>
      <c r="H87" s="239" t="s">
        <v>129</v>
      </c>
      <c r="I87" s="8">
        <v>0</v>
      </c>
      <c r="J87" s="8">
        <f t="shared" si="1"/>
        <v>0</v>
      </c>
      <c r="K87" s="8">
        <f t="shared" si="1"/>
        <v>0</v>
      </c>
    </row>
    <row r="88" spans="2:11" ht="15" customHeight="1">
      <c r="B88" s="31" t="s">
        <v>121</v>
      </c>
      <c r="C88" s="5">
        <v>802</v>
      </c>
      <c r="D88" s="239" t="s">
        <v>72</v>
      </c>
      <c r="E88" s="239" t="s">
        <v>29</v>
      </c>
      <c r="F88" s="239" t="s">
        <v>273</v>
      </c>
      <c r="G88" s="239" t="s">
        <v>28</v>
      </c>
      <c r="H88" s="239" t="s">
        <v>126</v>
      </c>
      <c r="I88" s="8">
        <v>0</v>
      </c>
      <c r="J88" s="8">
        <f t="shared" si="1"/>
        <v>0</v>
      </c>
      <c r="K88" s="8">
        <f t="shared" si="1"/>
        <v>0</v>
      </c>
    </row>
    <row r="89" spans="2:11" ht="15" customHeight="1">
      <c r="B89" s="20" t="s">
        <v>76</v>
      </c>
      <c r="C89" s="5">
        <v>802</v>
      </c>
      <c r="D89" s="7" t="s">
        <v>73</v>
      </c>
      <c r="E89" s="7"/>
      <c r="F89" s="7"/>
      <c r="G89" s="7"/>
      <c r="H89" s="7"/>
      <c r="I89" s="308">
        <v>4337.4</v>
      </c>
      <c r="J89" s="308">
        <f t="shared" si="1"/>
        <v>4554.2699999999995</v>
      </c>
      <c r="K89" s="308">
        <f t="shared" si="1"/>
        <v>4781.983499999999</v>
      </c>
    </row>
    <row r="90" spans="2:11" ht="15" customHeight="1">
      <c r="B90" s="20" t="s">
        <v>77</v>
      </c>
      <c r="C90" s="6">
        <v>802</v>
      </c>
      <c r="D90" s="7" t="s">
        <v>73</v>
      </c>
      <c r="E90" s="7" t="s">
        <v>9</v>
      </c>
      <c r="F90" s="7"/>
      <c r="G90" s="7"/>
      <c r="H90" s="7"/>
      <c r="I90" s="8"/>
      <c r="J90" s="8"/>
      <c r="K90" s="8"/>
    </row>
    <row r="91" spans="2:11" ht="15" customHeight="1">
      <c r="B91" s="152" t="s">
        <v>78</v>
      </c>
      <c r="C91" s="5">
        <v>802</v>
      </c>
      <c r="D91" s="155" t="s">
        <v>73</v>
      </c>
      <c r="E91" s="155" t="s">
        <v>9</v>
      </c>
      <c r="F91" s="8" t="s">
        <v>79</v>
      </c>
      <c r="G91" s="155"/>
      <c r="H91" s="155"/>
      <c r="I91" s="308">
        <v>1039.7</v>
      </c>
      <c r="J91" s="308">
        <f t="shared" si="1"/>
        <v>1091.6850000000002</v>
      </c>
      <c r="K91" s="308">
        <f t="shared" si="1"/>
        <v>1146.2692500000003</v>
      </c>
    </row>
    <row r="92" spans="2:11" ht="15" customHeight="1">
      <c r="B92" s="23" t="s">
        <v>18</v>
      </c>
      <c r="C92" s="6">
        <v>802</v>
      </c>
      <c r="D92" s="155" t="s">
        <v>73</v>
      </c>
      <c r="E92" s="155" t="s">
        <v>9</v>
      </c>
      <c r="F92" s="8" t="s">
        <v>79</v>
      </c>
      <c r="G92" s="155" t="s">
        <v>74</v>
      </c>
      <c r="H92" s="155" t="s">
        <v>111</v>
      </c>
      <c r="I92" s="8">
        <v>662.3</v>
      </c>
      <c r="J92" s="8">
        <f t="shared" si="1"/>
        <v>695.415</v>
      </c>
      <c r="K92" s="8">
        <f t="shared" si="1"/>
        <v>730.18575</v>
      </c>
    </row>
    <row r="93" spans="2:11" ht="15" customHeight="1">
      <c r="B93" s="24" t="s">
        <v>21</v>
      </c>
      <c r="C93" s="6">
        <v>802</v>
      </c>
      <c r="D93" s="155" t="s">
        <v>73</v>
      </c>
      <c r="E93" s="155" t="s">
        <v>9</v>
      </c>
      <c r="F93" s="8" t="s">
        <v>79</v>
      </c>
      <c r="G93" s="155" t="s">
        <v>74</v>
      </c>
      <c r="H93" s="155" t="s">
        <v>112</v>
      </c>
      <c r="I93" s="8">
        <v>200</v>
      </c>
      <c r="J93" s="8">
        <f t="shared" si="1"/>
        <v>210</v>
      </c>
      <c r="K93" s="8">
        <f t="shared" si="1"/>
        <v>220.5</v>
      </c>
    </row>
    <row r="94" spans="2:11" ht="15" customHeight="1">
      <c r="B94" s="24" t="s">
        <v>32</v>
      </c>
      <c r="C94" s="6">
        <v>802</v>
      </c>
      <c r="D94" s="317" t="s">
        <v>73</v>
      </c>
      <c r="E94" s="317" t="s">
        <v>9</v>
      </c>
      <c r="F94" s="8" t="s">
        <v>79</v>
      </c>
      <c r="G94" s="317" t="s">
        <v>74</v>
      </c>
      <c r="H94" s="317" t="s">
        <v>113</v>
      </c>
      <c r="I94" s="8">
        <v>98</v>
      </c>
      <c r="J94" s="8">
        <f t="shared" si="1"/>
        <v>102.9</v>
      </c>
      <c r="K94" s="8">
        <f t="shared" si="1"/>
        <v>108.04500000000002</v>
      </c>
    </row>
    <row r="95" spans="2:11" ht="15" customHeight="1">
      <c r="B95" s="29" t="s">
        <v>118</v>
      </c>
      <c r="C95" s="5">
        <v>802</v>
      </c>
      <c r="D95" s="155" t="s">
        <v>73</v>
      </c>
      <c r="E95" s="155" t="s">
        <v>9</v>
      </c>
      <c r="F95" s="8" t="s">
        <v>79</v>
      </c>
      <c r="G95" s="155" t="s">
        <v>74</v>
      </c>
      <c r="H95" s="11">
        <v>223</v>
      </c>
      <c r="I95" s="8">
        <v>4</v>
      </c>
      <c r="J95" s="8">
        <f t="shared" si="1"/>
        <v>4.2</v>
      </c>
      <c r="K95" s="8">
        <f t="shared" si="1"/>
        <v>4.41</v>
      </c>
    </row>
    <row r="96" spans="2:11" ht="15" customHeight="1">
      <c r="B96" s="23" t="s">
        <v>46</v>
      </c>
      <c r="C96" s="5">
        <v>802</v>
      </c>
      <c r="D96" s="263" t="s">
        <v>73</v>
      </c>
      <c r="E96" s="263" t="s">
        <v>9</v>
      </c>
      <c r="F96" s="263" t="s">
        <v>79</v>
      </c>
      <c r="G96" s="263" t="s">
        <v>74</v>
      </c>
      <c r="H96" s="11">
        <v>226</v>
      </c>
      <c r="I96" s="8">
        <v>9.6</v>
      </c>
      <c r="J96" s="8">
        <f t="shared" si="1"/>
        <v>10.08</v>
      </c>
      <c r="K96" s="8">
        <f t="shared" si="1"/>
        <v>10.584000000000001</v>
      </c>
    </row>
    <row r="97" spans="2:11" ht="15" customHeight="1">
      <c r="B97" s="21" t="s">
        <v>119</v>
      </c>
      <c r="C97" s="5">
        <v>803</v>
      </c>
      <c r="D97" s="155" t="s">
        <v>73</v>
      </c>
      <c r="E97" s="155" t="s">
        <v>9</v>
      </c>
      <c r="F97" s="8" t="s">
        <v>79</v>
      </c>
      <c r="G97" s="155" t="s">
        <v>74</v>
      </c>
      <c r="H97" s="11">
        <v>300</v>
      </c>
      <c r="I97" s="8">
        <v>163.8</v>
      </c>
      <c r="J97" s="8">
        <f t="shared" si="1"/>
        <v>171.99</v>
      </c>
      <c r="K97" s="8">
        <f t="shared" si="1"/>
        <v>180.58950000000002</v>
      </c>
    </row>
    <row r="98" spans="2:11" ht="15" customHeight="1">
      <c r="B98" s="31" t="s">
        <v>120</v>
      </c>
      <c r="C98" s="11">
        <v>802</v>
      </c>
      <c r="D98" s="155" t="s">
        <v>73</v>
      </c>
      <c r="E98" s="155" t="s">
        <v>9</v>
      </c>
      <c r="F98" s="8" t="s">
        <v>79</v>
      </c>
      <c r="G98" s="155" t="s">
        <v>74</v>
      </c>
      <c r="H98" s="11">
        <v>310</v>
      </c>
      <c r="I98" s="8">
        <v>30.8</v>
      </c>
      <c r="J98" s="8">
        <f t="shared" si="1"/>
        <v>32.34</v>
      </c>
      <c r="K98" s="8">
        <f t="shared" si="1"/>
        <v>33.95700000000001</v>
      </c>
    </row>
    <row r="99" spans="2:11" ht="15" customHeight="1">
      <c r="B99" s="29" t="s">
        <v>317</v>
      </c>
      <c r="C99" s="5">
        <v>802</v>
      </c>
      <c r="D99" s="260" t="s">
        <v>73</v>
      </c>
      <c r="E99" s="260" t="s">
        <v>9</v>
      </c>
      <c r="F99" s="8" t="s">
        <v>79</v>
      </c>
      <c r="G99" s="260" t="s">
        <v>74</v>
      </c>
      <c r="H99" s="11">
        <v>340</v>
      </c>
      <c r="I99" s="8">
        <v>35</v>
      </c>
      <c r="J99" s="8">
        <f t="shared" si="1"/>
        <v>36.75</v>
      </c>
      <c r="K99" s="8">
        <f t="shared" si="1"/>
        <v>38.5875</v>
      </c>
    </row>
    <row r="100" spans="2:11" ht="15" customHeight="1">
      <c r="B100" s="21" t="s">
        <v>80</v>
      </c>
      <c r="C100" s="5">
        <v>802</v>
      </c>
      <c r="D100" s="155" t="s">
        <v>73</v>
      </c>
      <c r="E100" s="155" t="s">
        <v>9</v>
      </c>
      <c r="F100" s="155" t="s">
        <v>81</v>
      </c>
      <c r="G100" s="155"/>
      <c r="H100" s="155"/>
      <c r="I100" s="308">
        <v>3297.7</v>
      </c>
      <c r="J100" s="308">
        <f t="shared" si="1"/>
        <v>3462.585</v>
      </c>
      <c r="K100" s="308">
        <f t="shared" si="1"/>
        <v>3635.71425</v>
      </c>
    </row>
    <row r="101" spans="2:11" ht="15" customHeight="1">
      <c r="B101" s="23" t="s">
        <v>18</v>
      </c>
      <c r="C101" s="6">
        <v>802</v>
      </c>
      <c r="D101" s="155" t="s">
        <v>73</v>
      </c>
      <c r="E101" s="155" t="s">
        <v>9</v>
      </c>
      <c r="F101" s="155" t="s">
        <v>81</v>
      </c>
      <c r="G101" s="155" t="s">
        <v>74</v>
      </c>
      <c r="H101" s="155" t="s">
        <v>111</v>
      </c>
      <c r="I101" s="8">
        <v>1643.5</v>
      </c>
      <c r="J101" s="8">
        <f t="shared" si="1"/>
        <v>1725.6750000000002</v>
      </c>
      <c r="K101" s="8">
        <f t="shared" si="1"/>
        <v>1811.9587500000002</v>
      </c>
    </row>
    <row r="102" spans="2:11" ht="15" customHeight="1">
      <c r="B102" s="24" t="s">
        <v>21</v>
      </c>
      <c r="C102" s="6">
        <v>802</v>
      </c>
      <c r="D102" s="155" t="s">
        <v>73</v>
      </c>
      <c r="E102" s="155" t="s">
        <v>9</v>
      </c>
      <c r="F102" s="155" t="s">
        <v>81</v>
      </c>
      <c r="G102" s="155" t="s">
        <v>74</v>
      </c>
      <c r="H102" s="155" t="s">
        <v>112</v>
      </c>
      <c r="I102" s="8">
        <v>496.3</v>
      </c>
      <c r="J102" s="8">
        <f t="shared" si="1"/>
        <v>521.115</v>
      </c>
      <c r="K102" s="8">
        <f t="shared" si="1"/>
        <v>547.17075</v>
      </c>
    </row>
    <row r="103" spans="2:11" ht="15" customHeight="1">
      <c r="B103" s="24" t="s">
        <v>32</v>
      </c>
      <c r="C103" s="5">
        <v>802</v>
      </c>
      <c r="D103" s="155" t="s">
        <v>73</v>
      </c>
      <c r="E103" s="155" t="s">
        <v>9</v>
      </c>
      <c r="F103" s="155" t="s">
        <v>81</v>
      </c>
      <c r="G103" s="155" t="s">
        <v>74</v>
      </c>
      <c r="H103" s="155" t="s">
        <v>113</v>
      </c>
      <c r="I103" s="8">
        <v>123.8</v>
      </c>
      <c r="J103" s="8">
        <f t="shared" si="1"/>
        <v>129.99</v>
      </c>
      <c r="K103" s="8">
        <f t="shared" si="1"/>
        <v>136.48950000000002</v>
      </c>
    </row>
    <row r="104" spans="2:11" ht="15" customHeight="1">
      <c r="B104" s="24" t="s">
        <v>116</v>
      </c>
      <c r="C104" s="5">
        <v>802</v>
      </c>
      <c r="D104" s="239" t="s">
        <v>73</v>
      </c>
      <c r="E104" s="239" t="s">
        <v>9</v>
      </c>
      <c r="F104" s="239" t="s">
        <v>81</v>
      </c>
      <c r="G104" s="239" t="s">
        <v>74</v>
      </c>
      <c r="H104" s="239" t="s">
        <v>127</v>
      </c>
      <c r="I104" s="8">
        <v>127.6</v>
      </c>
      <c r="J104" s="8">
        <f t="shared" si="1"/>
        <v>133.98</v>
      </c>
      <c r="K104" s="8">
        <f t="shared" si="1"/>
        <v>140.679</v>
      </c>
    </row>
    <row r="105" spans="2:11" ht="15" customHeight="1">
      <c r="B105" s="21" t="s">
        <v>117</v>
      </c>
      <c r="C105" s="6">
        <v>802</v>
      </c>
      <c r="D105" s="155" t="s">
        <v>73</v>
      </c>
      <c r="E105" s="155" t="s">
        <v>9</v>
      </c>
      <c r="F105" s="155" t="s">
        <v>81</v>
      </c>
      <c r="G105" s="155" t="s">
        <v>74</v>
      </c>
      <c r="H105" s="11">
        <v>223</v>
      </c>
      <c r="I105" s="8">
        <v>754.9</v>
      </c>
      <c r="J105" s="8">
        <f t="shared" si="1"/>
        <v>792.645</v>
      </c>
      <c r="K105" s="8">
        <f t="shared" si="1"/>
        <v>832.27725</v>
      </c>
    </row>
    <row r="106" spans="2:11" ht="15" customHeight="1">
      <c r="B106" s="21" t="s">
        <v>115</v>
      </c>
      <c r="C106" s="5">
        <v>802</v>
      </c>
      <c r="D106" s="155" t="s">
        <v>73</v>
      </c>
      <c r="E106" s="155" t="s">
        <v>9</v>
      </c>
      <c r="F106" s="155" t="s">
        <v>81</v>
      </c>
      <c r="G106" s="155" t="s">
        <v>74</v>
      </c>
      <c r="H106" s="11">
        <v>225</v>
      </c>
      <c r="I106" s="8">
        <v>4.2</v>
      </c>
      <c r="J106" s="8">
        <f t="shared" si="1"/>
        <v>4.41</v>
      </c>
      <c r="K106" s="8">
        <f t="shared" si="1"/>
        <v>4.6305000000000005</v>
      </c>
    </row>
    <row r="107" spans="2:11" ht="34.5" customHeight="1">
      <c r="B107" s="23" t="s">
        <v>46</v>
      </c>
      <c r="C107" s="5">
        <v>802</v>
      </c>
      <c r="D107" s="260" t="s">
        <v>73</v>
      </c>
      <c r="E107" s="260" t="s">
        <v>9</v>
      </c>
      <c r="F107" s="260" t="s">
        <v>81</v>
      </c>
      <c r="G107" s="260" t="s">
        <v>74</v>
      </c>
      <c r="H107" s="11">
        <v>226</v>
      </c>
      <c r="I107" s="8">
        <v>58.5</v>
      </c>
      <c r="J107" s="8">
        <f t="shared" si="1"/>
        <v>61.425000000000004</v>
      </c>
      <c r="K107" s="8">
        <f t="shared" si="1"/>
        <v>64.49625</v>
      </c>
    </row>
    <row r="108" spans="2:11" ht="15" customHeight="1">
      <c r="B108" s="30" t="s">
        <v>190</v>
      </c>
      <c r="C108" s="5">
        <v>803</v>
      </c>
      <c r="D108" s="155" t="s">
        <v>73</v>
      </c>
      <c r="E108" s="155" t="s">
        <v>9</v>
      </c>
      <c r="F108" s="155" t="s">
        <v>81</v>
      </c>
      <c r="G108" s="155" t="s">
        <v>74</v>
      </c>
      <c r="H108" s="11">
        <v>290</v>
      </c>
      <c r="I108" s="8">
        <v>5</v>
      </c>
      <c r="J108" s="8">
        <f t="shared" si="1"/>
        <v>5.25</v>
      </c>
      <c r="K108" s="8">
        <f t="shared" si="1"/>
        <v>5.5125</v>
      </c>
    </row>
    <row r="109" spans="2:11" ht="15" customHeight="1">
      <c r="B109" s="31" t="s">
        <v>121</v>
      </c>
      <c r="C109" s="11">
        <v>802</v>
      </c>
      <c r="D109" s="155" t="s">
        <v>73</v>
      </c>
      <c r="E109" s="155" t="s">
        <v>9</v>
      </c>
      <c r="F109" s="155" t="s">
        <v>81</v>
      </c>
      <c r="G109" s="155" t="s">
        <v>74</v>
      </c>
      <c r="H109" s="11">
        <v>340</v>
      </c>
      <c r="I109" s="8">
        <v>83.9</v>
      </c>
      <c r="J109" s="8">
        <f t="shared" si="1"/>
        <v>88.09500000000001</v>
      </c>
      <c r="K109" s="8">
        <f t="shared" si="1"/>
        <v>92.49975000000002</v>
      </c>
    </row>
    <row r="110" spans="2:11" ht="15" customHeight="1">
      <c r="B110" s="20" t="s">
        <v>82</v>
      </c>
      <c r="C110" s="5">
        <v>802</v>
      </c>
      <c r="D110" s="7" t="s">
        <v>83</v>
      </c>
      <c r="E110" s="7"/>
      <c r="F110" s="7"/>
      <c r="G110" s="7"/>
      <c r="H110" s="7"/>
      <c r="I110" s="308">
        <f>I111</f>
        <v>171</v>
      </c>
      <c r="J110" s="308">
        <f t="shared" si="1"/>
        <v>179.55</v>
      </c>
      <c r="K110" s="308">
        <f t="shared" si="1"/>
        <v>188.52750000000003</v>
      </c>
    </row>
    <row r="111" spans="2:11" ht="15" customHeight="1">
      <c r="B111" s="20" t="s">
        <v>84</v>
      </c>
      <c r="C111" s="6">
        <v>802</v>
      </c>
      <c r="D111" s="7" t="s">
        <v>83</v>
      </c>
      <c r="E111" s="7" t="s">
        <v>9</v>
      </c>
      <c r="F111" s="7"/>
      <c r="G111" s="7"/>
      <c r="H111" s="7" t="s">
        <v>110</v>
      </c>
      <c r="I111" s="8">
        <f>I112</f>
        <v>171</v>
      </c>
      <c r="J111" s="8">
        <f t="shared" si="1"/>
        <v>179.55</v>
      </c>
      <c r="K111" s="8">
        <f t="shared" si="1"/>
        <v>188.52750000000003</v>
      </c>
    </row>
    <row r="112" spans="2:11" ht="15" customHeight="1">
      <c r="B112" s="23" t="s">
        <v>85</v>
      </c>
      <c r="C112" s="6">
        <v>802</v>
      </c>
      <c r="D112" s="155" t="s">
        <v>83</v>
      </c>
      <c r="E112" s="155" t="s">
        <v>9</v>
      </c>
      <c r="F112" s="155" t="s">
        <v>86</v>
      </c>
      <c r="G112" s="155"/>
      <c r="H112" s="155" t="s">
        <v>110</v>
      </c>
      <c r="I112" s="8">
        <v>171</v>
      </c>
      <c r="J112" s="8">
        <f t="shared" si="1"/>
        <v>179.55</v>
      </c>
      <c r="K112" s="8">
        <f t="shared" si="1"/>
        <v>188.52750000000003</v>
      </c>
    </row>
    <row r="113" spans="2:11" ht="15" customHeight="1">
      <c r="B113" s="20" t="s">
        <v>231</v>
      </c>
      <c r="C113" s="6">
        <v>802</v>
      </c>
      <c r="D113" s="239" t="s">
        <v>89</v>
      </c>
      <c r="E113" s="239" t="s">
        <v>29</v>
      </c>
      <c r="F113" s="239" t="s">
        <v>293</v>
      </c>
      <c r="G113" s="239"/>
      <c r="H113" s="239"/>
      <c r="I113" s="308">
        <v>3.6</v>
      </c>
      <c r="J113" s="308">
        <f t="shared" si="1"/>
        <v>3.7800000000000002</v>
      </c>
      <c r="K113" s="308">
        <f t="shared" si="1"/>
        <v>3.9690000000000003</v>
      </c>
    </row>
    <row r="114" spans="2:11" ht="15" customHeight="1">
      <c r="B114" s="34" t="s">
        <v>141</v>
      </c>
      <c r="C114" s="6">
        <v>802</v>
      </c>
      <c r="D114" s="239" t="s">
        <v>89</v>
      </c>
      <c r="E114" s="239" t="s">
        <v>29</v>
      </c>
      <c r="F114" s="239" t="s">
        <v>293</v>
      </c>
      <c r="G114" s="239" t="s">
        <v>48</v>
      </c>
      <c r="H114" s="239"/>
      <c r="I114" s="8">
        <v>3.6</v>
      </c>
      <c r="J114" s="8">
        <f t="shared" si="1"/>
        <v>3.7800000000000002</v>
      </c>
      <c r="K114" s="8">
        <f t="shared" si="1"/>
        <v>3.9690000000000003</v>
      </c>
    </row>
    <row r="115" spans="2:11" ht="15" customHeight="1">
      <c r="B115" s="34" t="s">
        <v>141</v>
      </c>
      <c r="C115" s="5">
        <v>802</v>
      </c>
      <c r="D115" s="239" t="s">
        <v>89</v>
      </c>
      <c r="E115" s="239" t="s">
        <v>29</v>
      </c>
      <c r="F115" s="239" t="s">
        <v>293</v>
      </c>
      <c r="G115" s="239" t="s">
        <v>138</v>
      </c>
      <c r="H115" s="239" t="s">
        <v>136</v>
      </c>
      <c r="I115" s="8">
        <v>3.6</v>
      </c>
      <c r="J115" s="8">
        <f t="shared" si="1"/>
        <v>3.7800000000000002</v>
      </c>
      <c r="K115" s="8">
        <f t="shared" si="1"/>
        <v>3.9690000000000003</v>
      </c>
    </row>
    <row r="116" spans="2:11" ht="15" customHeight="1">
      <c r="B116" s="26" t="s">
        <v>140</v>
      </c>
      <c r="C116" s="6"/>
      <c r="D116" s="7"/>
      <c r="E116" s="7"/>
      <c r="F116" s="7"/>
      <c r="G116" s="7"/>
      <c r="H116" s="7"/>
      <c r="I116" s="308">
        <v>1228.1</v>
      </c>
      <c r="J116" s="377">
        <f t="shared" si="1"/>
        <v>1289.5049999999999</v>
      </c>
      <c r="K116" s="377">
        <f t="shared" si="1"/>
        <v>1353.9802499999998</v>
      </c>
    </row>
    <row r="117" spans="2:11" ht="15" customHeight="1">
      <c r="B117" s="33" t="s">
        <v>90</v>
      </c>
      <c r="C117" s="5">
        <v>802</v>
      </c>
      <c r="D117" s="7"/>
      <c r="E117" s="7"/>
      <c r="F117" s="7"/>
      <c r="G117" s="7"/>
      <c r="H117" s="7" t="s">
        <v>110</v>
      </c>
      <c r="I117" s="8">
        <v>1228.1</v>
      </c>
      <c r="J117" s="8">
        <f t="shared" si="1"/>
        <v>1289.5049999999999</v>
      </c>
      <c r="K117" s="8">
        <f t="shared" si="1"/>
        <v>1353.9802499999998</v>
      </c>
    </row>
    <row r="118" spans="2:11" ht="15" customHeight="1">
      <c r="B118" s="35" t="s">
        <v>294</v>
      </c>
      <c r="C118" s="6">
        <v>802</v>
      </c>
      <c r="D118" s="7" t="s">
        <v>72</v>
      </c>
      <c r="E118" s="7" t="s">
        <v>11</v>
      </c>
      <c r="F118" s="317" t="s">
        <v>295</v>
      </c>
      <c r="G118" s="7"/>
      <c r="H118" s="7"/>
      <c r="I118" s="308">
        <v>1175.6</v>
      </c>
      <c r="J118" s="308">
        <f t="shared" si="1"/>
        <v>1234.3799999999999</v>
      </c>
      <c r="K118" s="308">
        <f t="shared" si="1"/>
        <v>1296.099</v>
      </c>
    </row>
    <row r="119" spans="2:11" ht="15" customHeight="1">
      <c r="B119" s="22" t="s">
        <v>23</v>
      </c>
      <c r="C119" s="5">
        <v>802</v>
      </c>
      <c r="D119" s="7" t="s">
        <v>72</v>
      </c>
      <c r="E119" s="7" t="s">
        <v>11</v>
      </c>
      <c r="F119" s="239" t="s">
        <v>295</v>
      </c>
      <c r="G119" s="239" t="s">
        <v>24</v>
      </c>
      <c r="H119" s="239"/>
      <c r="I119" s="8">
        <v>1175.6</v>
      </c>
      <c r="J119" s="8">
        <f t="shared" si="1"/>
        <v>1234.3799999999999</v>
      </c>
      <c r="K119" s="8">
        <f t="shared" si="1"/>
        <v>1296.099</v>
      </c>
    </row>
    <row r="120" spans="2:11" ht="15" customHeight="1">
      <c r="B120" s="24" t="s">
        <v>46</v>
      </c>
      <c r="C120" s="6">
        <v>802</v>
      </c>
      <c r="D120" s="7" t="s">
        <v>72</v>
      </c>
      <c r="E120" s="7" t="s">
        <v>11</v>
      </c>
      <c r="F120" s="239" t="s">
        <v>295</v>
      </c>
      <c r="G120" s="12" t="s">
        <v>28</v>
      </c>
      <c r="H120" s="12" t="s">
        <v>128</v>
      </c>
      <c r="I120" s="8">
        <v>93</v>
      </c>
      <c r="J120" s="8">
        <f t="shared" si="1"/>
        <v>97.65</v>
      </c>
      <c r="K120" s="8">
        <f t="shared" si="1"/>
        <v>102.53250000000001</v>
      </c>
    </row>
    <row r="121" spans="2:11" ht="15" customHeight="1">
      <c r="B121" s="24" t="s">
        <v>46</v>
      </c>
      <c r="C121" s="6">
        <v>802</v>
      </c>
      <c r="D121" s="7" t="s">
        <v>72</v>
      </c>
      <c r="E121" s="7" t="s">
        <v>11</v>
      </c>
      <c r="F121" s="239" t="s">
        <v>295</v>
      </c>
      <c r="G121" s="12" t="s">
        <v>28</v>
      </c>
      <c r="H121" s="12" t="s">
        <v>114</v>
      </c>
      <c r="I121" s="8">
        <v>910.3</v>
      </c>
      <c r="J121" s="8">
        <f t="shared" si="1"/>
        <v>955.8149999999999</v>
      </c>
      <c r="K121" s="8">
        <f t="shared" si="1"/>
        <v>1003.60575</v>
      </c>
    </row>
    <row r="122" spans="2:11" ht="15" customHeight="1">
      <c r="B122" s="24" t="s">
        <v>46</v>
      </c>
      <c r="C122" s="6">
        <v>802</v>
      </c>
      <c r="D122" s="7" t="s">
        <v>72</v>
      </c>
      <c r="E122" s="7" t="s">
        <v>11</v>
      </c>
      <c r="F122" s="239" t="s">
        <v>295</v>
      </c>
      <c r="G122" s="12" t="s">
        <v>28</v>
      </c>
      <c r="H122" s="12" t="s">
        <v>125</v>
      </c>
      <c r="I122" s="8">
        <v>63.8</v>
      </c>
      <c r="J122" s="8">
        <f t="shared" si="1"/>
        <v>66.99</v>
      </c>
      <c r="K122" s="8">
        <f t="shared" si="1"/>
        <v>70.3395</v>
      </c>
    </row>
    <row r="123" spans="2:11" ht="15" customHeight="1">
      <c r="B123" s="24" t="s">
        <v>46</v>
      </c>
      <c r="C123" s="6">
        <v>802</v>
      </c>
      <c r="D123" s="7" t="s">
        <v>72</v>
      </c>
      <c r="E123" s="7" t="s">
        <v>11</v>
      </c>
      <c r="F123" s="239" t="s">
        <v>295</v>
      </c>
      <c r="G123" s="12" t="s">
        <v>28</v>
      </c>
      <c r="H123" s="12" t="s">
        <v>126</v>
      </c>
      <c r="I123" s="8">
        <v>108.5</v>
      </c>
      <c r="J123" s="8">
        <f t="shared" si="1"/>
        <v>113.92500000000001</v>
      </c>
      <c r="K123" s="8">
        <f t="shared" si="1"/>
        <v>119.62125000000002</v>
      </c>
    </row>
    <row r="124" spans="2:11" ht="15" customHeight="1">
      <c r="B124" s="35" t="s">
        <v>91</v>
      </c>
      <c r="C124" s="6">
        <v>802</v>
      </c>
      <c r="D124" s="7" t="s">
        <v>9</v>
      </c>
      <c r="E124" s="7" t="s">
        <v>56</v>
      </c>
      <c r="F124" s="7" t="s">
        <v>92</v>
      </c>
      <c r="G124" s="7"/>
      <c r="H124" s="7"/>
      <c r="I124" s="308">
        <f>I126</f>
        <v>0</v>
      </c>
      <c r="J124" s="308">
        <f t="shared" si="1"/>
        <v>0</v>
      </c>
      <c r="K124" s="308">
        <f t="shared" si="1"/>
        <v>0</v>
      </c>
    </row>
    <row r="125" spans="2:11" ht="15" customHeight="1">
      <c r="B125" s="22" t="s">
        <v>23</v>
      </c>
      <c r="C125" s="5">
        <v>802</v>
      </c>
      <c r="D125" s="155" t="s">
        <v>9</v>
      </c>
      <c r="E125" s="155" t="s">
        <v>56</v>
      </c>
      <c r="F125" s="155" t="s">
        <v>92</v>
      </c>
      <c r="G125" s="155" t="s">
        <v>24</v>
      </c>
      <c r="H125" s="155"/>
      <c r="I125" s="8">
        <f>I126</f>
        <v>0</v>
      </c>
      <c r="J125" s="8">
        <f t="shared" si="1"/>
        <v>0</v>
      </c>
      <c r="K125" s="8">
        <f t="shared" si="1"/>
        <v>0</v>
      </c>
    </row>
    <row r="126" spans="2:11" ht="15" customHeight="1">
      <c r="B126" s="24" t="s">
        <v>46</v>
      </c>
      <c r="C126" s="6">
        <v>802</v>
      </c>
      <c r="D126" s="155" t="s">
        <v>9</v>
      </c>
      <c r="E126" s="155" t="s">
        <v>56</v>
      </c>
      <c r="F126" s="155" t="s">
        <v>92</v>
      </c>
      <c r="G126" s="12" t="s">
        <v>28</v>
      </c>
      <c r="H126" s="12" t="s">
        <v>126</v>
      </c>
      <c r="I126" s="8">
        <v>0</v>
      </c>
      <c r="J126" s="8">
        <f t="shared" si="1"/>
        <v>0</v>
      </c>
      <c r="K126" s="8">
        <f t="shared" si="1"/>
        <v>0</v>
      </c>
    </row>
    <row r="127" spans="2:11" ht="15" customHeight="1">
      <c r="B127" s="32" t="s">
        <v>93</v>
      </c>
      <c r="C127" s="5">
        <v>802</v>
      </c>
      <c r="D127" s="7" t="s">
        <v>29</v>
      </c>
      <c r="E127" s="7" t="s">
        <v>70</v>
      </c>
      <c r="F127" s="7" t="s">
        <v>94</v>
      </c>
      <c r="G127" s="7"/>
      <c r="H127" s="7"/>
      <c r="I127" s="308">
        <f>I129</f>
        <v>5</v>
      </c>
      <c r="J127" s="308">
        <f t="shared" si="1"/>
        <v>5.25</v>
      </c>
      <c r="K127" s="308">
        <f t="shared" si="1"/>
        <v>5.5125</v>
      </c>
    </row>
    <row r="128" spans="2:11" ht="15" customHeight="1">
      <c r="B128" s="22" t="s">
        <v>23</v>
      </c>
      <c r="C128" s="6">
        <v>802</v>
      </c>
      <c r="D128" s="155" t="s">
        <v>29</v>
      </c>
      <c r="E128" s="155" t="s">
        <v>70</v>
      </c>
      <c r="F128" s="155" t="s">
        <v>94</v>
      </c>
      <c r="G128" s="155" t="s">
        <v>24</v>
      </c>
      <c r="H128" s="155"/>
      <c r="I128" s="8">
        <f>I129</f>
        <v>5</v>
      </c>
      <c r="J128" s="8">
        <f t="shared" si="1"/>
        <v>5.25</v>
      </c>
      <c r="K128" s="8">
        <f t="shared" si="1"/>
        <v>5.5125</v>
      </c>
    </row>
    <row r="129" spans="2:11" ht="15" customHeight="1">
      <c r="B129" s="24" t="s">
        <v>46</v>
      </c>
      <c r="C129" s="5">
        <v>802</v>
      </c>
      <c r="D129" s="155" t="s">
        <v>29</v>
      </c>
      <c r="E129" s="155" t="s">
        <v>70</v>
      </c>
      <c r="F129" s="155" t="s">
        <v>94</v>
      </c>
      <c r="G129" s="12" t="s">
        <v>28</v>
      </c>
      <c r="H129" s="12" t="s">
        <v>126</v>
      </c>
      <c r="I129" s="8">
        <f>роспись!H193</f>
        <v>5</v>
      </c>
      <c r="J129" s="8">
        <f t="shared" si="1"/>
        <v>5.25</v>
      </c>
      <c r="K129" s="8">
        <f t="shared" si="1"/>
        <v>5.5125</v>
      </c>
    </row>
    <row r="130" spans="2:11" ht="15" customHeight="1">
      <c r="B130" s="32" t="s">
        <v>95</v>
      </c>
      <c r="C130" s="5">
        <v>802</v>
      </c>
      <c r="D130" s="7" t="s">
        <v>9</v>
      </c>
      <c r="E130" s="7" t="s">
        <v>56</v>
      </c>
      <c r="F130" s="7" t="s">
        <v>96</v>
      </c>
      <c r="G130" s="7"/>
      <c r="H130" s="7" t="s">
        <v>110</v>
      </c>
      <c r="I130" s="308">
        <v>5</v>
      </c>
      <c r="J130" s="308">
        <f t="shared" si="1"/>
        <v>5.25</v>
      </c>
      <c r="K130" s="308">
        <f t="shared" si="1"/>
        <v>5.5125</v>
      </c>
    </row>
    <row r="131" spans="2:11" ht="15" customHeight="1">
      <c r="B131" s="22" t="s">
        <v>23</v>
      </c>
      <c r="C131" s="6">
        <v>802</v>
      </c>
      <c r="D131" s="155" t="s">
        <v>9</v>
      </c>
      <c r="E131" s="155" t="s">
        <v>56</v>
      </c>
      <c r="F131" s="155" t="s">
        <v>96</v>
      </c>
      <c r="G131" s="155" t="s">
        <v>24</v>
      </c>
      <c r="H131" s="155" t="s">
        <v>110</v>
      </c>
      <c r="I131" s="8">
        <v>0</v>
      </c>
      <c r="J131" s="8">
        <f t="shared" si="1"/>
        <v>0</v>
      </c>
      <c r="K131" s="8">
        <f t="shared" si="1"/>
        <v>0</v>
      </c>
    </row>
    <row r="132" spans="2:11" ht="15" customHeight="1">
      <c r="B132" s="24" t="s">
        <v>46</v>
      </c>
      <c r="C132" s="5">
        <v>802</v>
      </c>
      <c r="D132" s="239" t="s">
        <v>9</v>
      </c>
      <c r="E132" s="239" t="s">
        <v>56</v>
      </c>
      <c r="F132" s="239" t="s">
        <v>96</v>
      </c>
      <c r="G132" s="12" t="s">
        <v>28</v>
      </c>
      <c r="H132" s="263" t="s">
        <v>125</v>
      </c>
      <c r="I132" s="8">
        <v>0</v>
      </c>
      <c r="J132" s="8">
        <f t="shared" si="1"/>
        <v>0</v>
      </c>
      <c r="K132" s="8">
        <f t="shared" si="1"/>
        <v>0</v>
      </c>
    </row>
    <row r="133" spans="2:11" ht="15" customHeight="1">
      <c r="B133" s="24" t="s">
        <v>46</v>
      </c>
      <c r="C133" s="5">
        <v>802</v>
      </c>
      <c r="D133" s="155" t="s">
        <v>9</v>
      </c>
      <c r="E133" s="155" t="s">
        <v>56</v>
      </c>
      <c r="F133" s="155" t="s">
        <v>96</v>
      </c>
      <c r="G133" s="12" t="s">
        <v>28</v>
      </c>
      <c r="H133" s="12" t="s">
        <v>126</v>
      </c>
      <c r="I133" s="8">
        <v>5</v>
      </c>
      <c r="J133" s="8">
        <f t="shared" si="1"/>
        <v>5.25</v>
      </c>
      <c r="K133" s="8">
        <f t="shared" si="1"/>
        <v>5.5125</v>
      </c>
    </row>
    <row r="134" spans="2:11" ht="15" customHeight="1">
      <c r="B134" s="29" t="s">
        <v>97</v>
      </c>
      <c r="C134" s="6">
        <v>802</v>
      </c>
      <c r="D134" s="7" t="s">
        <v>9</v>
      </c>
      <c r="E134" s="7" t="s">
        <v>56</v>
      </c>
      <c r="F134" s="7" t="s">
        <v>99</v>
      </c>
      <c r="G134" s="7"/>
      <c r="H134" s="7" t="s">
        <v>110</v>
      </c>
      <c r="I134" s="308">
        <v>16.5</v>
      </c>
      <c r="J134" s="308">
        <f t="shared" si="1"/>
        <v>17.325</v>
      </c>
      <c r="K134" s="308">
        <f t="shared" si="1"/>
        <v>18.19125</v>
      </c>
    </row>
    <row r="135" spans="2:11" ht="15" customHeight="1">
      <c r="B135" s="22" t="s">
        <v>23</v>
      </c>
      <c r="C135" s="5">
        <v>802</v>
      </c>
      <c r="D135" s="155" t="s">
        <v>9</v>
      </c>
      <c r="E135" s="155" t="s">
        <v>56</v>
      </c>
      <c r="F135" s="155" t="s">
        <v>99</v>
      </c>
      <c r="G135" s="155" t="s">
        <v>24</v>
      </c>
      <c r="H135" s="155" t="s">
        <v>110</v>
      </c>
      <c r="I135" s="8">
        <v>16.5</v>
      </c>
      <c r="J135" s="8">
        <f t="shared" si="1"/>
        <v>17.325</v>
      </c>
      <c r="K135" s="8">
        <f t="shared" si="1"/>
        <v>18.19125</v>
      </c>
    </row>
    <row r="136" spans="2:11" ht="15" customHeight="1">
      <c r="B136" s="24" t="s">
        <v>46</v>
      </c>
      <c r="C136" s="6">
        <v>802</v>
      </c>
      <c r="D136" s="239" t="s">
        <v>9</v>
      </c>
      <c r="E136" s="239" t="s">
        <v>56</v>
      </c>
      <c r="F136" s="239" t="s">
        <v>99</v>
      </c>
      <c r="G136" s="12" t="s">
        <v>28</v>
      </c>
      <c r="H136" s="12" t="s">
        <v>114</v>
      </c>
      <c r="I136" s="8">
        <v>0</v>
      </c>
      <c r="J136" s="8">
        <f t="shared" si="1"/>
        <v>0</v>
      </c>
      <c r="K136" s="8">
        <f t="shared" si="1"/>
        <v>0</v>
      </c>
    </row>
    <row r="137" spans="2:11" ht="15" customHeight="1">
      <c r="B137" s="24" t="s">
        <v>46</v>
      </c>
      <c r="C137" s="6">
        <v>802</v>
      </c>
      <c r="D137" s="155" t="s">
        <v>9</v>
      </c>
      <c r="E137" s="155" t="s">
        <v>56</v>
      </c>
      <c r="F137" s="155" t="s">
        <v>99</v>
      </c>
      <c r="G137" s="12" t="s">
        <v>28</v>
      </c>
      <c r="H137" s="12" t="s">
        <v>125</v>
      </c>
      <c r="I137" s="8">
        <v>16.5</v>
      </c>
      <c r="J137" s="8">
        <f t="shared" si="1"/>
        <v>17.325</v>
      </c>
      <c r="K137" s="8">
        <f t="shared" si="1"/>
        <v>18.19125</v>
      </c>
    </row>
    <row r="138" spans="2:11" ht="15" customHeight="1">
      <c r="B138" s="36" t="s">
        <v>100</v>
      </c>
      <c r="C138" s="5">
        <v>802</v>
      </c>
      <c r="D138" s="7" t="s">
        <v>72</v>
      </c>
      <c r="E138" s="7" t="s">
        <v>29</v>
      </c>
      <c r="F138" s="7" t="s">
        <v>101</v>
      </c>
      <c r="G138" s="7"/>
      <c r="H138" s="7" t="s">
        <v>110</v>
      </c>
      <c r="I138" s="308">
        <v>15</v>
      </c>
      <c r="J138" s="308">
        <f t="shared" si="1"/>
        <v>15.75</v>
      </c>
      <c r="K138" s="308">
        <f t="shared" si="1"/>
        <v>16.5375</v>
      </c>
    </row>
    <row r="139" spans="2:11" ht="15" customHeight="1">
      <c r="B139" s="22" t="s">
        <v>23</v>
      </c>
      <c r="C139" s="6">
        <v>802</v>
      </c>
      <c r="D139" s="155" t="s">
        <v>72</v>
      </c>
      <c r="E139" s="155" t="s">
        <v>29</v>
      </c>
      <c r="F139" s="155" t="s">
        <v>101</v>
      </c>
      <c r="G139" s="155" t="s">
        <v>24</v>
      </c>
      <c r="H139" s="155" t="s">
        <v>110</v>
      </c>
      <c r="I139" s="8">
        <v>15</v>
      </c>
      <c r="J139" s="8">
        <f t="shared" si="1"/>
        <v>15.75</v>
      </c>
      <c r="K139" s="8">
        <f t="shared" si="1"/>
        <v>16.5375</v>
      </c>
    </row>
    <row r="140" spans="2:11" ht="15" customHeight="1">
      <c r="B140" s="24" t="s">
        <v>46</v>
      </c>
      <c r="C140" s="5">
        <v>802</v>
      </c>
      <c r="D140" s="239" t="s">
        <v>72</v>
      </c>
      <c r="E140" s="239" t="s">
        <v>29</v>
      </c>
      <c r="F140" s="239" t="s">
        <v>101</v>
      </c>
      <c r="G140" s="12" t="s">
        <v>28</v>
      </c>
      <c r="H140" s="12" t="s">
        <v>114</v>
      </c>
      <c r="I140" s="8">
        <v>5</v>
      </c>
      <c r="J140" s="8">
        <f t="shared" si="1"/>
        <v>5.25</v>
      </c>
      <c r="K140" s="8">
        <f t="shared" si="1"/>
        <v>5.5125</v>
      </c>
    </row>
    <row r="141" spans="2:11" ht="15" customHeight="1">
      <c r="B141" s="24" t="s">
        <v>46</v>
      </c>
      <c r="C141" s="5">
        <v>802</v>
      </c>
      <c r="D141" s="155" t="s">
        <v>72</v>
      </c>
      <c r="E141" s="155" t="s">
        <v>29</v>
      </c>
      <c r="F141" s="155" t="s">
        <v>101</v>
      </c>
      <c r="G141" s="12" t="s">
        <v>28</v>
      </c>
      <c r="H141" s="12" t="s">
        <v>126</v>
      </c>
      <c r="I141" s="8">
        <v>10</v>
      </c>
      <c r="J141" s="8">
        <f t="shared" si="1"/>
        <v>10.5</v>
      </c>
      <c r="K141" s="8">
        <f t="shared" si="1"/>
        <v>11.025</v>
      </c>
    </row>
    <row r="142" spans="2:11" ht="15" customHeight="1">
      <c r="B142" s="36" t="s">
        <v>102</v>
      </c>
      <c r="C142" s="6">
        <v>802</v>
      </c>
      <c r="D142" s="7" t="s">
        <v>72</v>
      </c>
      <c r="E142" s="7" t="s">
        <v>29</v>
      </c>
      <c r="F142" s="7" t="s">
        <v>103</v>
      </c>
      <c r="G142" s="7"/>
      <c r="H142" s="7" t="s">
        <v>110</v>
      </c>
      <c r="I142" s="308">
        <f>I143</f>
        <v>10</v>
      </c>
      <c r="J142" s="308">
        <f t="shared" si="1"/>
        <v>10.5</v>
      </c>
      <c r="K142" s="308">
        <f t="shared" si="1"/>
        <v>11.025</v>
      </c>
    </row>
    <row r="143" spans="2:11" ht="15" customHeight="1">
      <c r="B143" s="22" t="s">
        <v>23</v>
      </c>
      <c r="C143" s="5">
        <v>802</v>
      </c>
      <c r="D143" s="155" t="s">
        <v>72</v>
      </c>
      <c r="E143" s="155" t="s">
        <v>29</v>
      </c>
      <c r="F143" s="155" t="s">
        <v>103</v>
      </c>
      <c r="G143" s="155" t="s">
        <v>24</v>
      </c>
      <c r="H143" s="155" t="s">
        <v>110</v>
      </c>
      <c r="I143" s="8">
        <v>10</v>
      </c>
      <c r="J143" s="8">
        <f t="shared" si="1"/>
        <v>10.5</v>
      </c>
      <c r="K143" s="8">
        <f t="shared" si="1"/>
        <v>11.025</v>
      </c>
    </row>
    <row r="144" spans="2:11" ht="15" customHeight="1">
      <c r="B144" s="24" t="s">
        <v>46</v>
      </c>
      <c r="C144" s="6">
        <v>802</v>
      </c>
      <c r="D144" s="239" t="s">
        <v>72</v>
      </c>
      <c r="E144" s="239" t="s">
        <v>29</v>
      </c>
      <c r="F144" s="239" t="s">
        <v>103</v>
      </c>
      <c r="G144" s="12" t="s">
        <v>28</v>
      </c>
      <c r="H144" s="12" t="s">
        <v>114</v>
      </c>
      <c r="I144" s="8">
        <v>3</v>
      </c>
      <c r="J144" s="8">
        <f t="shared" si="1"/>
        <v>3.1500000000000004</v>
      </c>
      <c r="K144" s="8">
        <f t="shared" si="1"/>
        <v>3.3075000000000006</v>
      </c>
    </row>
    <row r="145" spans="2:11" ht="15" customHeight="1">
      <c r="B145" s="24" t="s">
        <v>46</v>
      </c>
      <c r="C145" s="6">
        <v>802</v>
      </c>
      <c r="D145" s="155" t="s">
        <v>72</v>
      </c>
      <c r="E145" s="155" t="s">
        <v>29</v>
      </c>
      <c r="F145" s="155" t="s">
        <v>103</v>
      </c>
      <c r="G145" s="12" t="s">
        <v>28</v>
      </c>
      <c r="H145" s="12" t="s">
        <v>126</v>
      </c>
      <c r="I145" s="8">
        <v>7</v>
      </c>
      <c r="J145" s="8">
        <f t="shared" si="1"/>
        <v>7.3500000000000005</v>
      </c>
      <c r="K145" s="8">
        <f t="shared" si="1"/>
        <v>7.717500000000001</v>
      </c>
    </row>
    <row r="146" spans="2:11" ht="15" customHeight="1">
      <c r="B146" s="29" t="s">
        <v>142</v>
      </c>
      <c r="C146" s="5">
        <v>802</v>
      </c>
      <c r="D146" s="7" t="s">
        <v>9</v>
      </c>
      <c r="E146" s="7" t="s">
        <v>56</v>
      </c>
      <c r="F146" s="7" t="s">
        <v>104</v>
      </c>
      <c r="G146" s="7"/>
      <c r="H146" s="7" t="s">
        <v>110</v>
      </c>
      <c r="I146" s="308">
        <f>I147</f>
        <v>1</v>
      </c>
      <c r="J146" s="308">
        <f t="shared" si="1"/>
        <v>1.05</v>
      </c>
      <c r="K146" s="308">
        <f t="shared" si="1"/>
        <v>1.1025</v>
      </c>
    </row>
    <row r="147" spans="2:11" ht="15" customHeight="1">
      <c r="B147" s="22" t="s">
        <v>23</v>
      </c>
      <c r="C147" s="6">
        <v>802</v>
      </c>
      <c r="D147" s="155" t="s">
        <v>9</v>
      </c>
      <c r="E147" s="155" t="s">
        <v>56</v>
      </c>
      <c r="F147" s="155" t="s">
        <v>104</v>
      </c>
      <c r="G147" s="155" t="s">
        <v>24</v>
      </c>
      <c r="H147" s="155" t="s">
        <v>110</v>
      </c>
      <c r="I147" s="8">
        <f>I148</f>
        <v>1</v>
      </c>
      <c r="J147" s="8">
        <f t="shared" si="1"/>
        <v>1.05</v>
      </c>
      <c r="K147" s="8">
        <f t="shared" si="1"/>
        <v>1.1025</v>
      </c>
    </row>
    <row r="148" spans="2:11" ht="15" customHeight="1">
      <c r="B148" s="24" t="s">
        <v>46</v>
      </c>
      <c r="C148" s="5">
        <v>802</v>
      </c>
      <c r="D148" s="155" t="s">
        <v>9</v>
      </c>
      <c r="E148" s="155" t="s">
        <v>56</v>
      </c>
      <c r="F148" s="155" t="s">
        <v>104</v>
      </c>
      <c r="G148" s="12" t="s">
        <v>28</v>
      </c>
      <c r="H148" s="12" t="s">
        <v>126</v>
      </c>
      <c r="I148" s="8">
        <f>роспись!H209</f>
        <v>1</v>
      </c>
      <c r="J148" s="8">
        <f t="shared" si="1"/>
        <v>1.05</v>
      </c>
      <c r="K148" s="8">
        <f t="shared" si="1"/>
        <v>1.1025</v>
      </c>
    </row>
    <row r="149" spans="2:11" ht="15" customHeight="1">
      <c r="B149" s="20" t="s">
        <v>106</v>
      </c>
      <c r="C149" s="5">
        <v>802</v>
      </c>
      <c r="D149" s="155"/>
      <c r="E149" s="155"/>
      <c r="F149" s="155"/>
      <c r="G149" s="155"/>
      <c r="H149" s="155"/>
      <c r="I149" s="308">
        <v>15290.9</v>
      </c>
      <c r="J149" s="377">
        <v>16055.45</v>
      </c>
      <c r="K149" s="308">
        <v>16858.22</v>
      </c>
    </row>
    <row r="150" spans="2:11" ht="15" customHeight="1">
      <c r="B150" s="1"/>
      <c r="C150" s="1"/>
      <c r="D150" s="2"/>
      <c r="E150" s="2"/>
      <c r="F150" s="17"/>
      <c r="G150" s="2"/>
      <c r="H150" s="2"/>
      <c r="I150" s="276"/>
      <c r="J150" s="276"/>
      <c r="K150" s="277"/>
    </row>
    <row r="151" spans="2:11" ht="15" customHeight="1">
      <c r="B151" s="320"/>
      <c r="C151" s="320"/>
      <c r="D151" s="320"/>
      <c r="E151" s="320"/>
      <c r="F151" s="320"/>
      <c r="G151" s="320"/>
      <c r="H151" s="2"/>
      <c r="I151" s="2"/>
      <c r="J151" s="2"/>
      <c r="K151" s="163"/>
    </row>
    <row r="152" spans="2:11" ht="15" customHeight="1">
      <c r="B152" s="2"/>
      <c r="C152" s="2"/>
      <c r="D152" s="2"/>
      <c r="E152" s="2"/>
      <c r="F152" s="2"/>
      <c r="G152" s="2"/>
      <c r="H152" s="2"/>
      <c r="I152" s="2"/>
      <c r="J152" s="2"/>
      <c r="K152" s="163"/>
    </row>
    <row r="153" spans="2:11" ht="15.75">
      <c r="B153" s="37"/>
      <c r="C153" s="2"/>
      <c r="D153" s="18"/>
      <c r="E153" s="18"/>
      <c r="F153" s="18"/>
      <c r="G153" s="18"/>
      <c r="H153" s="18"/>
      <c r="I153" s="18"/>
      <c r="J153" s="18"/>
      <c r="K153" s="163"/>
    </row>
    <row r="154" spans="2:11" ht="15.75">
      <c r="B154" s="2"/>
      <c r="C154" s="2"/>
      <c r="D154" s="3"/>
      <c r="E154" s="3"/>
      <c r="F154" s="3"/>
      <c r="G154" s="3"/>
      <c r="H154" s="3"/>
      <c r="I154" s="3"/>
      <c r="J154" s="3"/>
      <c r="K154" s="163"/>
    </row>
    <row r="155" spans="9:11" ht="15.75">
      <c r="I155" s="164"/>
      <c r="J155" s="164"/>
      <c r="K155" s="164"/>
    </row>
    <row r="156" spans="9:11" ht="15.75">
      <c r="I156" s="164"/>
      <c r="J156" s="164"/>
      <c r="K156" s="164"/>
    </row>
    <row r="157" spans="9:11" ht="15.75">
      <c r="I157" s="164"/>
      <c r="J157" s="164"/>
      <c r="K157" s="164"/>
    </row>
  </sheetData>
  <sheetProtection/>
  <mergeCells count="24">
    <mergeCell ref="B6:K6"/>
    <mergeCell ref="B7:K7"/>
    <mergeCell ref="B1:K1"/>
    <mergeCell ref="B2:K2"/>
    <mergeCell ref="B3:K3"/>
    <mergeCell ref="B4:K4"/>
    <mergeCell ref="B5:K5"/>
    <mergeCell ref="D8:G8"/>
    <mergeCell ref="B9:J9"/>
    <mergeCell ref="B151:G151"/>
    <mergeCell ref="J13:J15"/>
    <mergeCell ref="C13:G13"/>
    <mergeCell ref="E14:E15"/>
    <mergeCell ref="F14:F15"/>
    <mergeCell ref="G14:G15"/>
    <mergeCell ref="D14:D15"/>
    <mergeCell ref="L51:P51"/>
    <mergeCell ref="C14:C15"/>
    <mergeCell ref="I13:I15"/>
    <mergeCell ref="H13:H15"/>
    <mergeCell ref="B13:B15"/>
    <mergeCell ref="B10:J10"/>
    <mergeCell ref="B11:J11"/>
    <mergeCell ref="K13:K15"/>
  </mergeCells>
  <printOptions/>
  <pageMargins left="0.7" right="0.7" top="0.75" bottom="0.75" header="0.3" footer="0.3"/>
  <pageSetup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46">
      <selection activeCell="H65" sqref="H65:J65"/>
    </sheetView>
  </sheetViews>
  <sheetFormatPr defaultColWidth="16.28125" defaultRowHeight="15"/>
  <cols>
    <col min="1" max="16384" width="16.28125" style="203" customWidth="1"/>
  </cols>
  <sheetData>
    <row r="1" spans="2:10" ht="15.75">
      <c r="B1" s="324" t="s">
        <v>278</v>
      </c>
      <c r="C1" s="324"/>
      <c r="D1" s="324"/>
      <c r="E1" s="324"/>
      <c r="F1" s="324"/>
      <c r="G1" s="324"/>
      <c r="H1" s="324"/>
      <c r="I1" s="324"/>
      <c r="J1" s="324"/>
    </row>
    <row r="2" spans="2:10" ht="15.75">
      <c r="B2" s="323" t="s">
        <v>269</v>
      </c>
      <c r="C2" s="323"/>
      <c r="D2" s="323"/>
      <c r="E2" s="323"/>
      <c r="F2" s="323"/>
      <c r="G2" s="323"/>
      <c r="H2" s="323"/>
      <c r="I2" s="323"/>
      <c r="J2" s="323"/>
    </row>
    <row r="3" spans="2:10" ht="15.75">
      <c r="B3" s="323" t="s">
        <v>279</v>
      </c>
      <c r="C3" s="323"/>
      <c r="D3" s="323"/>
      <c r="E3" s="323"/>
      <c r="F3" s="323"/>
      <c r="G3" s="323"/>
      <c r="H3" s="323"/>
      <c r="I3" s="323"/>
      <c r="J3" s="323"/>
    </row>
    <row r="4" spans="2:10" ht="15.75">
      <c r="B4" s="323" t="s">
        <v>270</v>
      </c>
      <c r="C4" s="323"/>
      <c r="D4" s="323"/>
      <c r="E4" s="323"/>
      <c r="F4" s="323"/>
      <c r="G4" s="323"/>
      <c r="H4" s="323"/>
      <c r="I4" s="323"/>
      <c r="J4" s="323"/>
    </row>
    <row r="5" spans="2:10" ht="15.75">
      <c r="B5" s="323" t="s">
        <v>357</v>
      </c>
      <c r="C5" s="323"/>
      <c r="D5" s="323"/>
      <c r="E5" s="323"/>
      <c r="F5" s="323"/>
      <c r="G5" s="323"/>
      <c r="H5" s="323"/>
      <c r="I5" s="323"/>
      <c r="J5" s="323"/>
    </row>
    <row r="6" spans="2:10" ht="15.75">
      <c r="B6" s="323" t="s">
        <v>358</v>
      </c>
      <c r="C6" s="323"/>
      <c r="D6" s="323"/>
      <c r="E6" s="323"/>
      <c r="F6" s="323"/>
      <c r="G6" s="323"/>
      <c r="H6" s="323"/>
      <c r="I6" s="323"/>
      <c r="J6" s="323"/>
    </row>
    <row r="7" spans="2:10" ht="15.75">
      <c r="B7" s="323" t="s">
        <v>359</v>
      </c>
      <c r="C7" s="323"/>
      <c r="D7" s="323"/>
      <c r="E7" s="323"/>
      <c r="F7" s="323"/>
      <c r="G7" s="323"/>
      <c r="H7" s="323"/>
      <c r="I7" s="323"/>
      <c r="J7" s="323"/>
    </row>
    <row r="8" spans="2:10" ht="15.75">
      <c r="B8" s="204"/>
      <c r="C8" s="198"/>
      <c r="D8" s="363"/>
      <c r="E8" s="363"/>
      <c r="F8" s="363"/>
      <c r="G8" s="363"/>
      <c r="H8" s="154"/>
      <c r="I8" s="154"/>
      <c r="J8" s="154"/>
    </row>
    <row r="9" spans="2:10" ht="15.75">
      <c r="B9" s="364"/>
      <c r="C9" s="364"/>
      <c r="D9" s="364"/>
      <c r="E9" s="364"/>
      <c r="F9" s="364"/>
      <c r="G9" s="364"/>
      <c r="H9" s="364"/>
      <c r="I9" s="364"/>
      <c r="J9" s="364"/>
    </row>
    <row r="10" spans="2:10" ht="15.75">
      <c r="B10" s="364"/>
      <c r="C10" s="364"/>
      <c r="D10" s="364"/>
      <c r="E10" s="364"/>
      <c r="F10" s="364"/>
      <c r="G10" s="364"/>
      <c r="H10" s="364"/>
      <c r="I10" s="364"/>
      <c r="J10" s="364"/>
    </row>
    <row r="11" spans="2:10" ht="15.75">
      <c r="B11" s="365" t="s">
        <v>271</v>
      </c>
      <c r="C11" s="365"/>
      <c r="D11" s="365"/>
      <c r="E11" s="365"/>
      <c r="F11" s="365"/>
      <c r="G11" s="365"/>
      <c r="H11" s="365"/>
      <c r="I11" s="365"/>
      <c r="J11" s="365"/>
    </row>
    <row r="12" spans="2:10" ht="15.75">
      <c r="B12" s="365" t="s">
        <v>366</v>
      </c>
      <c r="C12" s="365"/>
      <c r="D12" s="365"/>
      <c r="E12" s="365"/>
      <c r="F12" s="365"/>
      <c r="G12" s="365"/>
      <c r="H12" s="365"/>
      <c r="I12" s="365"/>
      <c r="J12" s="365"/>
    </row>
    <row r="13" spans="2:10" ht="15.75">
      <c r="B13" s="205"/>
      <c r="C13" s="205"/>
      <c r="D13" s="205"/>
      <c r="E13" s="205"/>
      <c r="F13" s="205"/>
      <c r="G13" s="205"/>
      <c r="H13" s="206"/>
      <c r="I13" s="206"/>
      <c r="J13" s="206"/>
    </row>
    <row r="14" spans="2:10" ht="15.75">
      <c r="B14" s="368" t="s">
        <v>143</v>
      </c>
      <c r="C14" s="369"/>
      <c r="D14" s="369"/>
      <c r="E14" s="369"/>
      <c r="F14" s="370"/>
      <c r="G14" s="207" t="s">
        <v>144</v>
      </c>
      <c r="H14" s="366" t="s">
        <v>361</v>
      </c>
      <c r="I14" s="366" t="s">
        <v>353</v>
      </c>
      <c r="J14" s="366" t="s">
        <v>365</v>
      </c>
    </row>
    <row r="15" spans="2:10" ht="15.75">
      <c r="B15" s="371" t="s">
        <v>145</v>
      </c>
      <c r="C15" s="372"/>
      <c r="D15" s="372"/>
      <c r="E15" s="372"/>
      <c r="F15" s="373"/>
      <c r="G15" s="208"/>
      <c r="H15" s="367"/>
      <c r="I15" s="367"/>
      <c r="J15" s="367"/>
    </row>
    <row r="16" spans="2:10" ht="15.75">
      <c r="B16" s="335" t="s">
        <v>146</v>
      </c>
      <c r="C16" s="336"/>
      <c r="D16" s="336"/>
      <c r="E16" s="336"/>
      <c r="F16" s="337"/>
      <c r="G16" s="209">
        <v>210</v>
      </c>
      <c r="H16" s="379">
        <f>H17+H19</f>
        <v>6715.1</v>
      </c>
      <c r="I16" s="379">
        <v>6022.62</v>
      </c>
      <c r="J16" s="379">
        <v>6333.89</v>
      </c>
    </row>
    <row r="17" spans="1:13" ht="15.75">
      <c r="A17" s="205"/>
      <c r="B17" s="338" t="s">
        <v>147</v>
      </c>
      <c r="C17" s="339"/>
      <c r="D17" s="339"/>
      <c r="E17" s="339"/>
      <c r="F17" s="340"/>
      <c r="G17" s="210">
        <v>211</v>
      </c>
      <c r="H17" s="393">
        <v>5157.6</v>
      </c>
      <c r="I17" s="393">
        <v>4625.68</v>
      </c>
      <c r="J17" s="382">
        <v>4864.76</v>
      </c>
      <c r="K17" s="205"/>
      <c r="L17" s="205"/>
      <c r="M17" s="205"/>
    </row>
    <row r="18" spans="1:13" ht="15.75">
      <c r="A18" s="205"/>
      <c r="B18" s="338" t="s">
        <v>328</v>
      </c>
      <c r="C18" s="341"/>
      <c r="D18" s="341"/>
      <c r="E18" s="212"/>
      <c r="F18" s="213"/>
      <c r="G18" s="210">
        <v>212</v>
      </c>
      <c r="H18" s="393">
        <v>0</v>
      </c>
      <c r="I18" s="393">
        <f aca="true" t="shared" si="0" ref="I18:J65">H18*1.05</f>
        <v>0</v>
      </c>
      <c r="J18" s="382">
        <f t="shared" si="0"/>
        <v>0</v>
      </c>
      <c r="K18" s="205"/>
      <c r="L18" s="205"/>
      <c r="M18" s="205"/>
    </row>
    <row r="19" spans="1:13" ht="15.75">
      <c r="A19" s="205"/>
      <c r="B19" s="338" t="s">
        <v>148</v>
      </c>
      <c r="C19" s="339"/>
      <c r="D19" s="339"/>
      <c r="E19" s="339"/>
      <c r="F19" s="340"/>
      <c r="G19" s="210">
        <v>213</v>
      </c>
      <c r="H19" s="393">
        <v>1557.5</v>
      </c>
      <c r="I19" s="393">
        <v>1396.94</v>
      </c>
      <c r="J19" s="382">
        <v>1469.129</v>
      </c>
      <c r="K19" s="205"/>
      <c r="L19" s="205"/>
      <c r="M19" s="205"/>
    </row>
    <row r="20" spans="1:13" ht="15.75">
      <c r="A20" s="205"/>
      <c r="B20" s="335" t="s">
        <v>149</v>
      </c>
      <c r="C20" s="336"/>
      <c r="D20" s="336"/>
      <c r="E20" s="336"/>
      <c r="F20" s="337"/>
      <c r="G20" s="209">
        <v>220</v>
      </c>
      <c r="H20" s="390">
        <f>H21+H22+H25+H29+H38</f>
        <v>2947.2</v>
      </c>
      <c r="I20" s="390">
        <f t="shared" si="0"/>
        <v>3094.56</v>
      </c>
      <c r="J20" s="379">
        <f t="shared" si="0"/>
        <v>3249.288</v>
      </c>
      <c r="K20" s="205"/>
      <c r="L20" s="205"/>
      <c r="M20" s="205"/>
    </row>
    <row r="21" spans="1:13" ht="15.75">
      <c r="A21" s="205"/>
      <c r="B21" s="335" t="s">
        <v>124</v>
      </c>
      <c r="C21" s="336"/>
      <c r="D21" s="336"/>
      <c r="E21" s="336"/>
      <c r="F21" s="337"/>
      <c r="G21" s="209">
        <v>221</v>
      </c>
      <c r="H21" s="390">
        <v>51</v>
      </c>
      <c r="I21" s="390">
        <f t="shared" si="0"/>
        <v>53.550000000000004</v>
      </c>
      <c r="J21" s="379">
        <f t="shared" si="0"/>
        <v>56.227500000000006</v>
      </c>
      <c r="K21" s="205"/>
      <c r="L21" s="205"/>
      <c r="M21" s="205"/>
    </row>
    <row r="22" spans="1:13" ht="15.75">
      <c r="A22" s="205"/>
      <c r="B22" s="335" t="s">
        <v>116</v>
      </c>
      <c r="C22" s="336"/>
      <c r="D22" s="336"/>
      <c r="E22" s="336"/>
      <c r="F22" s="337"/>
      <c r="G22" s="209">
        <v>222</v>
      </c>
      <c r="H22" s="390">
        <v>59.6</v>
      </c>
      <c r="I22" s="390">
        <f t="shared" si="0"/>
        <v>62.580000000000005</v>
      </c>
      <c r="J22" s="379">
        <f t="shared" si="0"/>
        <v>65.709</v>
      </c>
      <c r="K22" s="205"/>
      <c r="L22" s="205"/>
      <c r="M22" s="205"/>
    </row>
    <row r="23" spans="1:13" ht="15.75">
      <c r="A23" s="205"/>
      <c r="B23" s="211" t="s">
        <v>380</v>
      </c>
      <c r="C23" s="216"/>
      <c r="D23" s="216"/>
      <c r="E23" s="216"/>
      <c r="F23" s="217"/>
      <c r="G23" s="209">
        <v>222</v>
      </c>
      <c r="H23" s="393">
        <v>1.6</v>
      </c>
      <c r="I23" s="393">
        <f t="shared" si="0"/>
        <v>1.6800000000000002</v>
      </c>
      <c r="J23" s="382">
        <f t="shared" si="0"/>
        <v>1.7640000000000002</v>
      </c>
      <c r="K23" s="205"/>
      <c r="L23" s="205"/>
      <c r="M23" s="205"/>
    </row>
    <row r="24" spans="1:13" ht="15.75">
      <c r="A24" s="205"/>
      <c r="B24" s="211" t="s">
        <v>150</v>
      </c>
      <c r="C24" s="212"/>
      <c r="D24" s="212"/>
      <c r="E24" s="212"/>
      <c r="F24" s="213"/>
      <c r="G24" s="210">
        <v>222</v>
      </c>
      <c r="H24" s="393">
        <v>58</v>
      </c>
      <c r="I24" s="393">
        <f t="shared" si="0"/>
        <v>60.900000000000006</v>
      </c>
      <c r="J24" s="382">
        <f t="shared" si="0"/>
        <v>63.94500000000001</v>
      </c>
      <c r="K24" s="205"/>
      <c r="L24" s="205"/>
      <c r="M24" s="205"/>
    </row>
    <row r="25" spans="1:13" ht="15.75">
      <c r="A25" s="214"/>
      <c r="B25" s="335" t="s">
        <v>117</v>
      </c>
      <c r="C25" s="336"/>
      <c r="D25" s="336"/>
      <c r="E25" s="336"/>
      <c r="F25" s="337"/>
      <c r="G25" s="209">
        <v>223</v>
      </c>
      <c r="H25" s="390">
        <v>506.4</v>
      </c>
      <c r="I25" s="390">
        <f t="shared" si="0"/>
        <v>531.72</v>
      </c>
      <c r="J25" s="379">
        <f t="shared" si="0"/>
        <v>558.306</v>
      </c>
      <c r="K25" s="205"/>
      <c r="L25" s="205"/>
      <c r="M25" s="205"/>
    </row>
    <row r="26" spans="1:13" ht="15.75">
      <c r="A26" s="215"/>
      <c r="B26" s="211" t="s">
        <v>151</v>
      </c>
      <c r="C26" s="212"/>
      <c r="D26" s="212"/>
      <c r="E26" s="212"/>
      <c r="F26" s="213"/>
      <c r="G26" s="210">
        <v>223</v>
      </c>
      <c r="H26" s="393">
        <v>262.3</v>
      </c>
      <c r="I26" s="393">
        <f t="shared" si="0"/>
        <v>275.415</v>
      </c>
      <c r="J26" s="382">
        <f t="shared" si="0"/>
        <v>289.18575000000004</v>
      </c>
      <c r="K26" s="205"/>
      <c r="L26" s="205"/>
      <c r="M26" s="205"/>
    </row>
    <row r="27" spans="1:13" ht="15.75">
      <c r="A27" s="215"/>
      <c r="B27" s="211" t="s">
        <v>376</v>
      </c>
      <c r="C27" s="212"/>
      <c r="D27" s="212"/>
      <c r="E27" s="212"/>
      <c r="F27" s="213"/>
      <c r="G27" s="210">
        <v>223</v>
      </c>
      <c r="H27" s="393">
        <v>8.7</v>
      </c>
      <c r="I27" s="393">
        <f t="shared" si="0"/>
        <v>9.135</v>
      </c>
      <c r="J27" s="382">
        <f t="shared" si="0"/>
        <v>9.59175</v>
      </c>
      <c r="K27" s="205"/>
      <c r="L27" s="205"/>
      <c r="M27" s="205"/>
    </row>
    <row r="28" spans="1:13" ht="15.75">
      <c r="A28" s="215"/>
      <c r="B28" s="211" t="s">
        <v>330</v>
      </c>
      <c r="C28" s="212"/>
      <c r="D28" s="212"/>
      <c r="E28" s="212"/>
      <c r="F28" s="213"/>
      <c r="G28" s="210">
        <v>223</v>
      </c>
      <c r="H28" s="393">
        <v>235.4</v>
      </c>
      <c r="I28" s="393">
        <f t="shared" si="0"/>
        <v>247.17000000000002</v>
      </c>
      <c r="J28" s="382">
        <f t="shared" si="0"/>
        <v>259.5285</v>
      </c>
      <c r="K28" s="205"/>
      <c r="L28" s="205"/>
      <c r="M28" s="205"/>
    </row>
    <row r="29" spans="1:13" ht="15.75">
      <c r="A29" s="205"/>
      <c r="B29" s="335" t="s">
        <v>152</v>
      </c>
      <c r="C29" s="336"/>
      <c r="D29" s="336"/>
      <c r="E29" s="336"/>
      <c r="F29" s="337"/>
      <c r="G29" s="209">
        <v>225</v>
      </c>
      <c r="H29" s="388">
        <f>H30+H31+H32+H33+H34+H35+H36+H37</f>
        <v>2151.8999999999996</v>
      </c>
      <c r="I29" s="388">
        <f t="shared" si="0"/>
        <v>2259.495</v>
      </c>
      <c r="J29" s="379">
        <f t="shared" si="0"/>
        <v>2372.46975</v>
      </c>
      <c r="K29" s="215"/>
      <c r="L29" s="205"/>
      <c r="M29" s="205"/>
    </row>
    <row r="30" spans="2:11" ht="15.75">
      <c r="B30" s="211" t="s">
        <v>287</v>
      </c>
      <c r="C30" s="216"/>
      <c r="D30" s="216"/>
      <c r="E30" s="216"/>
      <c r="F30" s="217"/>
      <c r="G30" s="210">
        <v>225</v>
      </c>
      <c r="H30" s="389">
        <v>66</v>
      </c>
      <c r="I30" s="389">
        <f t="shared" si="0"/>
        <v>69.3</v>
      </c>
      <c r="J30" s="382">
        <f t="shared" si="0"/>
        <v>72.765</v>
      </c>
      <c r="K30" s="215"/>
    </row>
    <row r="31" spans="2:11" ht="15.75">
      <c r="B31" s="211"/>
      <c r="C31" s="216"/>
      <c r="D31" s="216"/>
      <c r="E31" s="216"/>
      <c r="F31" s="217"/>
      <c r="G31" s="210">
        <v>225</v>
      </c>
      <c r="H31" s="389">
        <v>0</v>
      </c>
      <c r="I31" s="389">
        <f t="shared" si="0"/>
        <v>0</v>
      </c>
      <c r="J31" s="382">
        <f t="shared" si="0"/>
        <v>0</v>
      </c>
      <c r="K31" s="205"/>
    </row>
    <row r="32" spans="2:11" ht="15.75">
      <c r="B32" s="211" t="s">
        <v>288</v>
      </c>
      <c r="C32" s="216"/>
      <c r="D32" s="216"/>
      <c r="E32" s="216"/>
      <c r="F32" s="217"/>
      <c r="G32" s="210">
        <v>225</v>
      </c>
      <c r="H32" s="389">
        <v>901.3</v>
      </c>
      <c r="I32" s="389">
        <f t="shared" si="0"/>
        <v>946.365</v>
      </c>
      <c r="J32" s="382">
        <f t="shared" si="0"/>
        <v>993.68325</v>
      </c>
      <c r="K32" s="205"/>
    </row>
    <row r="33" spans="2:11" ht="15.75">
      <c r="B33" s="211" t="s">
        <v>303</v>
      </c>
      <c r="C33" s="216"/>
      <c r="D33" s="216"/>
      <c r="E33" s="216"/>
      <c r="F33" s="217"/>
      <c r="G33" s="210">
        <v>225</v>
      </c>
      <c r="H33" s="389">
        <v>2.8</v>
      </c>
      <c r="I33" s="389">
        <f t="shared" si="0"/>
        <v>2.94</v>
      </c>
      <c r="J33" s="382">
        <f t="shared" si="0"/>
        <v>3.087</v>
      </c>
      <c r="K33" s="205"/>
    </row>
    <row r="34" spans="2:11" ht="15.75">
      <c r="B34" s="211" t="s">
        <v>326</v>
      </c>
      <c r="C34" s="216"/>
      <c r="D34" s="216"/>
      <c r="E34" s="216"/>
      <c r="F34" s="217"/>
      <c r="G34" s="210">
        <v>225</v>
      </c>
      <c r="H34" s="389">
        <v>0</v>
      </c>
      <c r="I34" s="389">
        <f t="shared" si="0"/>
        <v>0</v>
      </c>
      <c r="J34" s="382">
        <f t="shared" si="0"/>
        <v>0</v>
      </c>
      <c r="K34" s="205"/>
    </row>
    <row r="35" spans="2:11" ht="15.75">
      <c r="B35" s="211" t="s">
        <v>327</v>
      </c>
      <c r="C35" s="216"/>
      <c r="D35" s="216"/>
      <c r="E35" s="216"/>
      <c r="F35" s="217"/>
      <c r="G35" s="210">
        <v>225</v>
      </c>
      <c r="H35" s="389">
        <v>9</v>
      </c>
      <c r="I35" s="389">
        <f t="shared" si="0"/>
        <v>9.450000000000001</v>
      </c>
      <c r="J35" s="382">
        <f t="shared" si="0"/>
        <v>9.922500000000001</v>
      </c>
      <c r="K35" s="205"/>
    </row>
    <row r="36" spans="2:11" ht="15.75">
      <c r="B36" s="211" t="s">
        <v>375</v>
      </c>
      <c r="C36" s="216"/>
      <c r="D36" s="216"/>
      <c r="E36" s="216"/>
      <c r="F36" s="217"/>
      <c r="G36" s="210">
        <v>225</v>
      </c>
      <c r="H36" s="389">
        <v>8</v>
      </c>
      <c r="I36" s="389">
        <f t="shared" si="0"/>
        <v>8.4</v>
      </c>
      <c r="J36" s="382">
        <f t="shared" si="0"/>
        <v>8.82</v>
      </c>
      <c r="K36" s="205"/>
    </row>
    <row r="37" spans="2:11" ht="15.75">
      <c r="B37" s="211" t="s">
        <v>377</v>
      </c>
      <c r="C37" s="216"/>
      <c r="D37" s="216"/>
      <c r="E37" s="216"/>
      <c r="F37" s="217"/>
      <c r="G37" s="210">
        <v>225</v>
      </c>
      <c r="H37" s="389">
        <v>1164.8</v>
      </c>
      <c r="I37" s="389">
        <f t="shared" si="0"/>
        <v>1223.04</v>
      </c>
      <c r="J37" s="382">
        <f t="shared" si="0"/>
        <v>1284.192</v>
      </c>
      <c r="K37" s="205"/>
    </row>
    <row r="38" spans="2:11" ht="15.75">
      <c r="B38" s="335" t="s">
        <v>153</v>
      </c>
      <c r="C38" s="336"/>
      <c r="D38" s="336"/>
      <c r="E38" s="336"/>
      <c r="F38" s="337"/>
      <c r="G38" s="209">
        <v>226</v>
      </c>
      <c r="H38" s="390">
        <f>H39+H40+H41+H42+H43+H44+H46+H45</f>
        <v>178.3</v>
      </c>
      <c r="I38" s="390">
        <f t="shared" si="0"/>
        <v>187.21500000000003</v>
      </c>
      <c r="J38" s="379">
        <f t="shared" si="0"/>
        <v>196.57575000000003</v>
      </c>
      <c r="K38" s="205"/>
    </row>
    <row r="39" spans="2:11" ht="15.75">
      <c r="B39" s="219" t="s">
        <v>154</v>
      </c>
      <c r="C39" s="220"/>
      <c r="D39" s="220"/>
      <c r="E39" s="220"/>
      <c r="F39" s="221"/>
      <c r="G39" s="222">
        <v>226</v>
      </c>
      <c r="H39" s="391">
        <v>49.1</v>
      </c>
      <c r="I39" s="391">
        <f t="shared" si="0"/>
        <v>51.55500000000001</v>
      </c>
      <c r="J39" s="382">
        <f t="shared" si="0"/>
        <v>54.13275000000001</v>
      </c>
      <c r="K39" s="205"/>
    </row>
    <row r="40" spans="2:11" ht="15.75">
      <c r="B40" s="219" t="s">
        <v>289</v>
      </c>
      <c r="C40" s="220"/>
      <c r="D40" s="220"/>
      <c r="E40" s="220"/>
      <c r="F40" s="221"/>
      <c r="G40" s="222">
        <v>226</v>
      </c>
      <c r="H40" s="391">
        <v>53.9</v>
      </c>
      <c r="I40" s="392">
        <f t="shared" si="0"/>
        <v>56.595</v>
      </c>
      <c r="J40" s="382">
        <f t="shared" si="0"/>
        <v>59.42475</v>
      </c>
      <c r="K40" s="205"/>
    </row>
    <row r="41" spans="2:11" ht="15.75">
      <c r="B41" s="219" t="s">
        <v>378</v>
      </c>
      <c r="C41" s="220"/>
      <c r="D41" s="220"/>
      <c r="E41" s="220"/>
      <c r="F41" s="221"/>
      <c r="G41" s="222">
        <v>226</v>
      </c>
      <c r="H41" s="391">
        <v>16.5</v>
      </c>
      <c r="I41" s="391">
        <f t="shared" si="0"/>
        <v>17.325</v>
      </c>
      <c r="J41" s="382">
        <f t="shared" si="0"/>
        <v>18.19125</v>
      </c>
      <c r="K41" s="205"/>
    </row>
    <row r="42" spans="2:11" ht="15.75">
      <c r="B42" s="219" t="s">
        <v>290</v>
      </c>
      <c r="C42" s="220"/>
      <c r="D42" s="220"/>
      <c r="E42" s="220"/>
      <c r="F42" s="221"/>
      <c r="G42" s="222">
        <v>226</v>
      </c>
      <c r="H42" s="391">
        <v>52.8</v>
      </c>
      <c r="I42" s="391">
        <f t="shared" si="0"/>
        <v>55.44</v>
      </c>
      <c r="J42" s="382">
        <f t="shared" si="0"/>
        <v>58.212</v>
      </c>
      <c r="K42" s="205"/>
    </row>
    <row r="43" spans="2:10" ht="15.75">
      <c r="B43" s="219" t="s">
        <v>356</v>
      </c>
      <c r="C43" s="220"/>
      <c r="D43" s="220"/>
      <c r="E43" s="220"/>
      <c r="F43" s="221"/>
      <c r="G43" s="222">
        <v>226</v>
      </c>
      <c r="H43" s="391">
        <v>0</v>
      </c>
      <c r="I43" s="392">
        <f t="shared" si="0"/>
        <v>0</v>
      </c>
      <c r="J43" s="382">
        <f t="shared" si="0"/>
        <v>0</v>
      </c>
    </row>
    <row r="44" spans="2:10" ht="15.75">
      <c r="B44" s="219" t="s">
        <v>155</v>
      </c>
      <c r="C44" s="220"/>
      <c r="D44" s="220"/>
      <c r="E44" s="220"/>
      <c r="F44" s="221"/>
      <c r="G44" s="222">
        <v>226</v>
      </c>
      <c r="H44" s="391">
        <v>6</v>
      </c>
      <c r="I44" s="391">
        <f t="shared" si="0"/>
        <v>6.300000000000001</v>
      </c>
      <c r="J44" s="382">
        <f t="shared" si="0"/>
        <v>6.615000000000001</v>
      </c>
    </row>
    <row r="45" spans="2:10" ht="15.75">
      <c r="B45" s="219" t="s">
        <v>312</v>
      </c>
      <c r="C45" s="220"/>
      <c r="D45" s="220" t="s">
        <v>355</v>
      </c>
      <c r="E45" s="220"/>
      <c r="F45" s="221"/>
      <c r="G45" s="222">
        <v>226</v>
      </c>
      <c r="H45" s="391">
        <v>0</v>
      </c>
      <c r="I45" s="391">
        <f t="shared" si="0"/>
        <v>0</v>
      </c>
      <c r="J45" s="382">
        <f t="shared" si="0"/>
        <v>0</v>
      </c>
    </row>
    <row r="46" spans="2:10" ht="15.75">
      <c r="B46" s="219" t="s">
        <v>318</v>
      </c>
      <c r="C46" s="220"/>
      <c r="D46" s="220"/>
      <c r="E46" s="220"/>
      <c r="F46" s="221"/>
      <c r="G46" s="222">
        <v>226</v>
      </c>
      <c r="H46" s="391">
        <v>0</v>
      </c>
      <c r="I46" s="391">
        <f t="shared" si="0"/>
        <v>0</v>
      </c>
      <c r="J46" s="382">
        <f t="shared" si="0"/>
        <v>0</v>
      </c>
    </row>
    <row r="47" spans="2:10" ht="15.75">
      <c r="B47" s="342" t="s">
        <v>156</v>
      </c>
      <c r="C47" s="343"/>
      <c r="D47" s="343"/>
      <c r="E47" s="343"/>
      <c r="F47" s="344"/>
      <c r="G47" s="223">
        <v>240</v>
      </c>
      <c r="H47" s="378">
        <v>4337.4</v>
      </c>
      <c r="I47" s="378">
        <f t="shared" si="0"/>
        <v>4554.2699999999995</v>
      </c>
      <c r="J47" s="379">
        <f t="shared" si="0"/>
        <v>4781.983499999999</v>
      </c>
    </row>
    <row r="48" spans="2:10" ht="15.75">
      <c r="B48" s="345" t="s">
        <v>157</v>
      </c>
      <c r="C48" s="346"/>
      <c r="D48" s="346"/>
      <c r="E48" s="346"/>
      <c r="F48" s="347"/>
      <c r="G48" s="224"/>
      <c r="H48" s="279"/>
      <c r="I48" s="279"/>
      <c r="J48" s="278"/>
    </row>
    <row r="49" spans="2:10" ht="15.75">
      <c r="B49" s="348" t="s">
        <v>158</v>
      </c>
      <c r="C49" s="349"/>
      <c r="D49" s="349"/>
      <c r="E49" s="349"/>
      <c r="F49" s="350"/>
      <c r="G49" s="225">
        <v>241</v>
      </c>
      <c r="H49" s="381">
        <v>4337.4</v>
      </c>
      <c r="I49" s="381">
        <f t="shared" si="0"/>
        <v>4554.2699999999995</v>
      </c>
      <c r="J49" s="382">
        <f t="shared" si="0"/>
        <v>4781.983499999999</v>
      </c>
    </row>
    <row r="50" spans="2:10" ht="15.75">
      <c r="B50" s="335" t="s">
        <v>135</v>
      </c>
      <c r="C50" s="336"/>
      <c r="D50" s="336"/>
      <c r="E50" s="336"/>
      <c r="F50" s="337"/>
      <c r="G50" s="209">
        <v>250</v>
      </c>
      <c r="H50" s="383">
        <f>H51</f>
        <v>3.6</v>
      </c>
      <c r="I50" s="383">
        <f t="shared" si="0"/>
        <v>3.7800000000000002</v>
      </c>
      <c r="J50" s="379">
        <f t="shared" si="0"/>
        <v>3.9690000000000003</v>
      </c>
    </row>
    <row r="51" spans="2:10" ht="15.75">
      <c r="B51" s="351" t="s">
        <v>159</v>
      </c>
      <c r="C51" s="352"/>
      <c r="D51" s="352"/>
      <c r="E51" s="352"/>
      <c r="F51" s="353"/>
      <c r="G51" s="207">
        <v>251</v>
      </c>
      <c r="H51" s="384">
        <f>роспись!H176</f>
        <v>3.6</v>
      </c>
      <c r="I51" s="384">
        <f t="shared" si="0"/>
        <v>3.7800000000000002</v>
      </c>
      <c r="J51" s="382">
        <f t="shared" si="0"/>
        <v>3.9690000000000003</v>
      </c>
    </row>
    <row r="52" spans="2:10" ht="15.75">
      <c r="B52" s="354" t="s">
        <v>160</v>
      </c>
      <c r="C52" s="355"/>
      <c r="D52" s="355"/>
      <c r="E52" s="355"/>
      <c r="F52" s="356"/>
      <c r="G52" s="208"/>
      <c r="H52" s="280"/>
      <c r="I52" s="280"/>
      <c r="J52" s="278"/>
    </row>
    <row r="53" spans="2:10" ht="15.75">
      <c r="B53" s="335" t="s">
        <v>161</v>
      </c>
      <c r="C53" s="336"/>
      <c r="D53" s="336"/>
      <c r="E53" s="336"/>
      <c r="F53" s="337"/>
      <c r="G53" s="209">
        <v>260</v>
      </c>
      <c r="H53" s="383">
        <f>H54</f>
        <v>171</v>
      </c>
      <c r="I53" s="383">
        <f t="shared" si="0"/>
        <v>179.55</v>
      </c>
      <c r="J53" s="379">
        <f t="shared" si="0"/>
        <v>188.52750000000003</v>
      </c>
    </row>
    <row r="54" spans="2:10" ht="15.75">
      <c r="B54" s="338" t="s">
        <v>162</v>
      </c>
      <c r="C54" s="339"/>
      <c r="D54" s="339"/>
      <c r="E54" s="339"/>
      <c r="F54" s="340"/>
      <c r="G54" s="210">
        <v>260</v>
      </c>
      <c r="H54" s="385">
        <v>171</v>
      </c>
      <c r="I54" s="385">
        <f t="shared" si="0"/>
        <v>179.55</v>
      </c>
      <c r="J54" s="382">
        <f t="shared" si="0"/>
        <v>188.52750000000003</v>
      </c>
    </row>
    <row r="55" spans="2:10" ht="15.75">
      <c r="B55" s="335" t="s">
        <v>139</v>
      </c>
      <c r="C55" s="336"/>
      <c r="D55" s="336"/>
      <c r="E55" s="336"/>
      <c r="F55" s="337"/>
      <c r="G55" s="209">
        <v>290</v>
      </c>
      <c r="H55" s="383">
        <v>142.9</v>
      </c>
      <c r="I55" s="383">
        <v>150.05</v>
      </c>
      <c r="J55" s="379">
        <v>157.55</v>
      </c>
    </row>
    <row r="56" spans="2:10" ht="15.75">
      <c r="B56" s="335" t="s">
        <v>163</v>
      </c>
      <c r="C56" s="336"/>
      <c r="D56" s="336"/>
      <c r="E56" s="336"/>
      <c r="F56" s="337"/>
      <c r="G56" s="224">
        <v>300</v>
      </c>
      <c r="H56" s="386">
        <f>H57+H59</f>
        <v>973.7</v>
      </c>
      <c r="I56" s="386">
        <f t="shared" si="0"/>
        <v>1022.3850000000001</v>
      </c>
      <c r="J56" s="379">
        <f t="shared" si="0"/>
        <v>1073.5042500000002</v>
      </c>
    </row>
    <row r="57" spans="2:10" ht="15.75">
      <c r="B57" s="335" t="s">
        <v>120</v>
      </c>
      <c r="C57" s="336"/>
      <c r="D57" s="336"/>
      <c r="E57" s="336"/>
      <c r="F57" s="337"/>
      <c r="G57" s="224">
        <v>310</v>
      </c>
      <c r="H57" s="386">
        <f>H58</f>
        <v>485.5</v>
      </c>
      <c r="I57" s="386">
        <f t="shared" si="0"/>
        <v>509.77500000000003</v>
      </c>
      <c r="J57" s="379">
        <f t="shared" si="0"/>
        <v>535.2637500000001</v>
      </c>
    </row>
    <row r="58" spans="2:10" ht="15.75">
      <c r="B58" s="357" t="s">
        <v>379</v>
      </c>
      <c r="C58" s="358"/>
      <c r="D58" s="358"/>
      <c r="E58" s="358"/>
      <c r="F58" s="359"/>
      <c r="G58" s="208">
        <v>310</v>
      </c>
      <c r="H58" s="387">
        <v>485.5</v>
      </c>
      <c r="I58" s="387">
        <f t="shared" si="0"/>
        <v>509.77500000000003</v>
      </c>
      <c r="J58" s="382">
        <f t="shared" si="0"/>
        <v>535.2637500000001</v>
      </c>
    </row>
    <row r="59" spans="2:10" ht="15.75">
      <c r="B59" s="335" t="s">
        <v>121</v>
      </c>
      <c r="C59" s="336"/>
      <c r="D59" s="336"/>
      <c r="E59" s="336"/>
      <c r="F59" s="337"/>
      <c r="G59" s="224">
        <v>340</v>
      </c>
      <c r="H59" s="386">
        <f>H60+H61+H62+H63+H64</f>
        <v>488.20000000000005</v>
      </c>
      <c r="I59" s="386">
        <f t="shared" si="0"/>
        <v>512.61</v>
      </c>
      <c r="J59" s="379">
        <f t="shared" si="0"/>
        <v>538.2405</v>
      </c>
    </row>
    <row r="60" spans="2:10" ht="15.75">
      <c r="B60" s="357" t="s">
        <v>164</v>
      </c>
      <c r="C60" s="358"/>
      <c r="D60" s="358"/>
      <c r="E60" s="358"/>
      <c r="F60" s="359"/>
      <c r="G60" s="208">
        <v>340</v>
      </c>
      <c r="H60" s="387">
        <v>139.8</v>
      </c>
      <c r="I60" s="387">
        <f t="shared" si="0"/>
        <v>146.79000000000002</v>
      </c>
      <c r="J60" s="382">
        <f t="shared" si="0"/>
        <v>154.12950000000004</v>
      </c>
    </row>
    <row r="61" spans="2:10" ht="15.75">
      <c r="B61" s="357" t="s">
        <v>165</v>
      </c>
      <c r="C61" s="358"/>
      <c r="D61" s="358"/>
      <c r="E61" s="358"/>
      <c r="F61" s="359"/>
      <c r="G61" s="208">
        <v>340</v>
      </c>
      <c r="H61" s="387">
        <v>10</v>
      </c>
      <c r="I61" s="387">
        <f t="shared" si="0"/>
        <v>10.5</v>
      </c>
      <c r="J61" s="382">
        <f t="shared" si="0"/>
        <v>11.025</v>
      </c>
    </row>
    <row r="62" spans="2:10" ht="15.75">
      <c r="B62" s="357" t="s">
        <v>166</v>
      </c>
      <c r="C62" s="358"/>
      <c r="D62" s="358"/>
      <c r="E62" s="358"/>
      <c r="F62" s="359"/>
      <c r="G62" s="208">
        <v>340</v>
      </c>
      <c r="H62" s="387">
        <v>107</v>
      </c>
      <c r="I62" s="387">
        <f t="shared" si="0"/>
        <v>112.35000000000001</v>
      </c>
      <c r="J62" s="382">
        <f t="shared" si="0"/>
        <v>117.96750000000002</v>
      </c>
    </row>
    <row r="63" spans="2:10" ht="15.75">
      <c r="B63" s="360" t="s">
        <v>291</v>
      </c>
      <c r="C63" s="361"/>
      <c r="D63" s="361"/>
      <c r="E63" s="361"/>
      <c r="F63" s="362"/>
      <c r="G63" s="208">
        <v>340</v>
      </c>
      <c r="H63" s="387">
        <v>0</v>
      </c>
      <c r="I63" s="387">
        <f t="shared" si="0"/>
        <v>0</v>
      </c>
      <c r="J63" s="382">
        <f t="shared" si="0"/>
        <v>0</v>
      </c>
    </row>
    <row r="64" spans="2:10" ht="15.75">
      <c r="B64" s="227" t="s">
        <v>292</v>
      </c>
      <c r="C64" s="228"/>
      <c r="D64" s="228"/>
      <c r="E64" s="228"/>
      <c r="F64" s="229"/>
      <c r="G64" s="208">
        <v>340</v>
      </c>
      <c r="H64" s="387">
        <v>231.4</v>
      </c>
      <c r="I64" s="387">
        <f t="shared" si="0"/>
        <v>242.97000000000003</v>
      </c>
      <c r="J64" s="382">
        <f t="shared" si="0"/>
        <v>255.11850000000004</v>
      </c>
    </row>
    <row r="65" spans="2:10" ht="15.75">
      <c r="B65" s="335" t="s">
        <v>167</v>
      </c>
      <c r="C65" s="336"/>
      <c r="D65" s="336"/>
      <c r="E65" s="336"/>
      <c r="F65" s="337"/>
      <c r="G65" s="208"/>
      <c r="H65" s="386">
        <v>15290.9</v>
      </c>
      <c r="I65" s="387">
        <f t="shared" si="0"/>
        <v>16055.445</v>
      </c>
      <c r="J65" s="387">
        <f t="shared" si="0"/>
        <v>16858.21725</v>
      </c>
    </row>
    <row r="66" spans="2:10" ht="15.75">
      <c r="B66" s="205"/>
      <c r="C66" s="205"/>
      <c r="D66" s="205"/>
      <c r="E66" s="205"/>
      <c r="F66" s="205"/>
      <c r="G66" s="205"/>
      <c r="H66" s="226"/>
      <c r="I66" s="226"/>
      <c r="J66" s="226"/>
    </row>
    <row r="67" spans="2:10" ht="15.75">
      <c r="B67" s="205"/>
      <c r="C67" s="205"/>
      <c r="D67" s="205"/>
      <c r="E67" s="205"/>
      <c r="F67" s="205"/>
      <c r="G67" s="205"/>
      <c r="H67" s="218"/>
      <c r="I67" s="218"/>
      <c r="J67" s="218"/>
    </row>
  </sheetData>
  <sheetProtection/>
  <mergeCells count="44">
    <mergeCell ref="B1:J1"/>
    <mergeCell ref="B2:J2"/>
    <mergeCell ref="B4:J4"/>
    <mergeCell ref="B3:J3"/>
    <mergeCell ref="B6:J6"/>
    <mergeCell ref="B5:J5"/>
    <mergeCell ref="B7:J7"/>
    <mergeCell ref="D8:G8"/>
    <mergeCell ref="B9:J10"/>
    <mergeCell ref="B11:J11"/>
    <mergeCell ref="H14:H15"/>
    <mergeCell ref="I14:I15"/>
    <mergeCell ref="J14:J15"/>
    <mergeCell ref="B14:F14"/>
    <mergeCell ref="B15:F15"/>
    <mergeCell ref="B12:J12"/>
    <mergeCell ref="B61:F61"/>
    <mergeCell ref="B62:F62"/>
    <mergeCell ref="B65:F65"/>
    <mergeCell ref="B63:F63"/>
    <mergeCell ref="B54:F54"/>
    <mergeCell ref="B60:F60"/>
    <mergeCell ref="B55:F55"/>
    <mergeCell ref="B56:F56"/>
    <mergeCell ref="B57:F57"/>
    <mergeCell ref="B58:F58"/>
    <mergeCell ref="B59:F59"/>
    <mergeCell ref="B53:F53"/>
    <mergeCell ref="B29:F29"/>
    <mergeCell ref="B38:F38"/>
    <mergeCell ref="B47:F47"/>
    <mergeCell ref="B48:F48"/>
    <mergeCell ref="B49:F49"/>
    <mergeCell ref="B50:F50"/>
    <mergeCell ref="B51:F51"/>
    <mergeCell ref="B52:F52"/>
    <mergeCell ref="B21:F21"/>
    <mergeCell ref="B22:F22"/>
    <mergeCell ref="B25:F25"/>
    <mergeCell ref="B16:F16"/>
    <mergeCell ref="B17:F17"/>
    <mergeCell ref="B19:F19"/>
    <mergeCell ref="B20:F20"/>
    <mergeCell ref="B18:D18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0"/>
  <sheetViews>
    <sheetView tabSelected="1" zoomScalePageLayoutView="0" workbookViewId="0" topLeftCell="A161">
      <selection activeCell="H176" sqref="H176"/>
    </sheetView>
  </sheetViews>
  <sheetFormatPr defaultColWidth="9.140625" defaultRowHeight="12" customHeight="1"/>
  <cols>
    <col min="1" max="1" width="56.8515625" style="0" customWidth="1"/>
    <col min="2" max="2" width="9.00390625" style="0" customWidth="1"/>
    <col min="3" max="3" width="6.421875" style="0" customWidth="1"/>
    <col min="4" max="4" width="5.7109375" style="0" customWidth="1"/>
    <col min="5" max="5" width="15.7109375" style="0" customWidth="1"/>
    <col min="6" max="6" width="6.28125" style="0" customWidth="1"/>
    <col min="7" max="7" width="7.140625" style="0" customWidth="1"/>
    <col min="8" max="18" width="15.7109375" style="0" customWidth="1"/>
  </cols>
  <sheetData>
    <row r="1" spans="1:12" ht="20.25" customHeight="1">
      <c r="A1" s="374" t="s">
        <v>298</v>
      </c>
      <c r="B1" s="374"/>
      <c r="C1" s="374"/>
      <c r="D1" s="374"/>
      <c r="E1" s="374"/>
      <c r="F1" s="374"/>
      <c r="G1" s="374"/>
      <c r="H1" s="374"/>
      <c r="I1" s="374"/>
      <c r="J1" s="39"/>
      <c r="K1" s="38"/>
      <c r="L1" s="38"/>
    </row>
    <row r="2" spans="1:12" ht="21" customHeight="1">
      <c r="A2" s="375" t="s">
        <v>367</v>
      </c>
      <c r="B2" s="375"/>
      <c r="C2" s="375"/>
      <c r="D2" s="375"/>
      <c r="E2" s="375"/>
      <c r="F2" s="375"/>
      <c r="G2" s="375"/>
      <c r="H2" s="375"/>
      <c r="I2" s="375"/>
      <c r="J2" s="375"/>
      <c r="K2" s="38"/>
      <c r="L2" s="38"/>
    </row>
    <row r="3" spans="1:12" ht="26.25" customHeight="1">
      <c r="A3" s="376" t="s">
        <v>368</v>
      </c>
      <c r="B3" s="376"/>
      <c r="C3" s="376"/>
      <c r="D3" s="376"/>
      <c r="E3" s="376"/>
      <c r="F3" s="376"/>
      <c r="G3" s="376"/>
      <c r="H3" s="376"/>
      <c r="I3" s="376"/>
      <c r="J3" s="376"/>
      <c r="K3" s="38"/>
      <c r="L3" s="38"/>
    </row>
    <row r="4" spans="1:12" ht="21" customHeight="1">
      <c r="A4" s="376" t="s">
        <v>369</v>
      </c>
      <c r="B4" s="376"/>
      <c r="C4" s="376"/>
      <c r="D4" s="376"/>
      <c r="E4" s="376"/>
      <c r="F4" s="376"/>
      <c r="G4" s="376"/>
      <c r="H4" s="376"/>
      <c r="I4" s="376"/>
      <c r="J4" s="376"/>
      <c r="K4" s="38"/>
      <c r="L4" s="38"/>
    </row>
    <row r="5" spans="1:12" ht="14.25" customHeight="1">
      <c r="A5" s="42"/>
      <c r="B5" s="42"/>
      <c r="C5" s="43"/>
      <c r="D5" s="43"/>
      <c r="E5" s="43"/>
      <c r="F5" s="43"/>
      <c r="G5" s="43"/>
      <c r="H5" s="44"/>
      <c r="I5" s="44"/>
      <c r="J5" s="44" t="s">
        <v>0</v>
      </c>
      <c r="K5" s="38"/>
      <c r="L5" s="38"/>
    </row>
    <row r="6" spans="1:12" ht="12" customHeight="1">
      <c r="A6" s="42"/>
      <c r="B6" s="42"/>
      <c r="C6" s="43"/>
      <c r="D6" s="43"/>
      <c r="E6" s="43"/>
      <c r="F6" s="43"/>
      <c r="G6" s="43"/>
      <c r="H6" s="44"/>
      <c r="I6" s="44"/>
      <c r="J6" s="44"/>
      <c r="K6" s="38"/>
      <c r="L6" s="38"/>
    </row>
    <row r="7" spans="1:12" ht="60.75" customHeight="1">
      <c r="A7" s="45" t="s">
        <v>143</v>
      </c>
      <c r="B7" s="45"/>
      <c r="C7" s="45" t="s">
        <v>168</v>
      </c>
      <c r="D7" s="45" t="s">
        <v>5</v>
      </c>
      <c r="E7" s="45" t="s">
        <v>6</v>
      </c>
      <c r="F7" s="45"/>
      <c r="G7" s="46" t="s">
        <v>169</v>
      </c>
      <c r="H7" s="47" t="s">
        <v>370</v>
      </c>
      <c r="I7" s="48" t="s">
        <v>371</v>
      </c>
      <c r="J7" s="48" t="s">
        <v>372</v>
      </c>
      <c r="K7" s="41"/>
      <c r="L7" s="41"/>
    </row>
    <row r="8" spans="1:12" ht="22.5" customHeight="1">
      <c r="A8" s="49" t="s">
        <v>170</v>
      </c>
      <c r="B8" s="50"/>
      <c r="C8" s="51"/>
      <c r="D8" s="51"/>
      <c r="E8" s="51"/>
      <c r="F8" s="51"/>
      <c r="G8" s="50"/>
      <c r="H8" s="300">
        <v>15290.9</v>
      </c>
      <c r="I8" s="282">
        <f>H8*1.05</f>
        <v>16055.445</v>
      </c>
      <c r="J8" s="282">
        <v>16858.22</v>
      </c>
      <c r="K8" s="41"/>
      <c r="L8" s="41"/>
    </row>
    <row r="9" spans="1:12" ht="27.75" customHeight="1">
      <c r="A9" s="52" t="s">
        <v>171</v>
      </c>
      <c r="B9" s="53">
        <v>802</v>
      </c>
      <c r="C9" s="54" t="s">
        <v>9</v>
      </c>
      <c r="D9" s="54" t="s">
        <v>172</v>
      </c>
      <c r="E9" s="54" t="s">
        <v>173</v>
      </c>
      <c r="F9" s="54" t="s">
        <v>110</v>
      </c>
      <c r="G9" s="54" t="s">
        <v>110</v>
      </c>
      <c r="H9" s="283">
        <f>H10+H20+H50+H52</f>
        <v>7226.200000000001</v>
      </c>
      <c r="I9" s="282">
        <f aca="true" t="shared" si="0" ref="I9:I73">H9*1.05</f>
        <v>7587.510000000001</v>
      </c>
      <c r="J9" s="282">
        <f aca="true" t="shared" si="1" ref="J9:J73">I9*1.1</f>
        <v>8346.261000000002</v>
      </c>
      <c r="K9" s="41"/>
      <c r="L9" s="41"/>
    </row>
    <row r="10" spans="1:12" ht="51" customHeight="1">
      <c r="A10" s="55" t="s">
        <v>174</v>
      </c>
      <c r="B10" s="53">
        <v>802</v>
      </c>
      <c r="C10" s="54" t="s">
        <v>9</v>
      </c>
      <c r="D10" s="54" t="s">
        <v>11</v>
      </c>
      <c r="E10" s="54" t="s">
        <v>173</v>
      </c>
      <c r="F10" s="54" t="s">
        <v>110</v>
      </c>
      <c r="G10" s="54" t="s">
        <v>110</v>
      </c>
      <c r="H10" s="283">
        <f>H11</f>
        <v>768</v>
      </c>
      <c r="I10" s="282">
        <f t="shared" si="0"/>
        <v>806.4000000000001</v>
      </c>
      <c r="J10" s="282">
        <f t="shared" si="1"/>
        <v>887.0400000000002</v>
      </c>
      <c r="K10" s="41"/>
      <c r="L10" s="41"/>
    </row>
    <row r="11" spans="1:12" ht="30" customHeight="1">
      <c r="A11" s="56" t="s">
        <v>175</v>
      </c>
      <c r="B11" s="53">
        <v>802</v>
      </c>
      <c r="C11" s="54" t="s">
        <v>9</v>
      </c>
      <c r="D11" s="54" t="s">
        <v>11</v>
      </c>
      <c r="E11" s="54" t="s">
        <v>176</v>
      </c>
      <c r="F11" s="54" t="s">
        <v>110</v>
      </c>
      <c r="G11" s="54" t="s">
        <v>110</v>
      </c>
      <c r="H11" s="283">
        <v>768</v>
      </c>
      <c r="I11" s="282">
        <f t="shared" si="0"/>
        <v>806.4000000000001</v>
      </c>
      <c r="J11" s="282">
        <f t="shared" si="1"/>
        <v>887.0400000000002</v>
      </c>
      <c r="K11" s="41"/>
      <c r="L11" s="41"/>
    </row>
    <row r="12" spans="1:14" ht="60" customHeight="1">
      <c r="A12" s="57" t="s">
        <v>177</v>
      </c>
      <c r="B12" s="53">
        <v>802</v>
      </c>
      <c r="C12" s="54" t="s">
        <v>9</v>
      </c>
      <c r="D12" s="54" t="s">
        <v>11</v>
      </c>
      <c r="E12" s="54" t="s">
        <v>176</v>
      </c>
      <c r="F12" s="54" t="s">
        <v>110</v>
      </c>
      <c r="G12" s="54" t="s">
        <v>178</v>
      </c>
      <c r="H12" s="283">
        <f>H13+H17</f>
        <v>768</v>
      </c>
      <c r="I12" s="282">
        <f t="shared" si="0"/>
        <v>806.4000000000001</v>
      </c>
      <c r="J12" s="282">
        <f t="shared" si="1"/>
        <v>887.0400000000002</v>
      </c>
      <c r="N12" s="151"/>
    </row>
    <row r="13" spans="1:14" ht="15" customHeight="1">
      <c r="A13" s="58" t="s">
        <v>147</v>
      </c>
      <c r="B13" s="59">
        <v>802</v>
      </c>
      <c r="C13" s="60" t="s">
        <v>9</v>
      </c>
      <c r="D13" s="60" t="s">
        <v>11</v>
      </c>
      <c r="E13" s="60" t="s">
        <v>176</v>
      </c>
      <c r="F13" s="60" t="s">
        <v>19</v>
      </c>
      <c r="G13" s="60" t="s">
        <v>111</v>
      </c>
      <c r="H13" s="284">
        <v>589.9</v>
      </c>
      <c r="I13" s="282">
        <f t="shared" si="0"/>
        <v>619.395</v>
      </c>
      <c r="J13" s="282">
        <f t="shared" si="1"/>
        <v>681.3345</v>
      </c>
      <c r="N13" s="151"/>
    </row>
    <row r="14" spans="1:14" ht="15" customHeight="1" hidden="1">
      <c r="A14" s="58" t="s">
        <v>299</v>
      </c>
      <c r="B14" s="59">
        <v>802</v>
      </c>
      <c r="C14" s="60" t="s">
        <v>9</v>
      </c>
      <c r="D14" s="60" t="s">
        <v>11</v>
      </c>
      <c r="E14" s="60" t="s">
        <v>176</v>
      </c>
      <c r="F14" s="60" t="s">
        <v>20</v>
      </c>
      <c r="G14" s="60" t="s">
        <v>63</v>
      </c>
      <c r="H14" s="284">
        <v>1</v>
      </c>
      <c r="I14" s="282">
        <f t="shared" si="0"/>
        <v>1.05</v>
      </c>
      <c r="J14" s="282">
        <f t="shared" si="1"/>
        <v>1.1550000000000002</v>
      </c>
      <c r="N14" s="151"/>
    </row>
    <row r="15" spans="1:14" ht="15" customHeight="1">
      <c r="A15" s="58" t="s">
        <v>328</v>
      </c>
      <c r="B15" s="59" t="s">
        <v>180</v>
      </c>
      <c r="C15" s="60" t="s">
        <v>9</v>
      </c>
      <c r="D15" s="60" t="s">
        <v>11</v>
      </c>
      <c r="E15" s="60" t="s">
        <v>332</v>
      </c>
      <c r="F15" s="60" t="s">
        <v>20</v>
      </c>
      <c r="G15" s="60" t="s">
        <v>331</v>
      </c>
      <c r="H15" s="284">
        <v>0</v>
      </c>
      <c r="I15" s="282">
        <f t="shared" si="0"/>
        <v>0</v>
      </c>
      <c r="J15" s="282">
        <f t="shared" si="1"/>
        <v>0</v>
      </c>
      <c r="N15" s="151"/>
    </row>
    <row r="16" spans="1:14" ht="15" customHeight="1">
      <c r="A16" s="58" t="s">
        <v>301</v>
      </c>
      <c r="B16" s="59" t="s">
        <v>180</v>
      </c>
      <c r="C16" s="60" t="s">
        <v>9</v>
      </c>
      <c r="D16" s="60" t="s">
        <v>11</v>
      </c>
      <c r="E16" s="60" t="s">
        <v>176</v>
      </c>
      <c r="F16" s="60" t="s">
        <v>28</v>
      </c>
      <c r="G16" s="60" t="s">
        <v>127</v>
      </c>
      <c r="H16" s="284">
        <v>0</v>
      </c>
      <c r="I16" s="282">
        <f t="shared" si="0"/>
        <v>0</v>
      </c>
      <c r="J16" s="282">
        <f t="shared" si="1"/>
        <v>0</v>
      </c>
      <c r="N16" s="151"/>
    </row>
    <row r="17" spans="1:10" ht="18.75" customHeight="1">
      <c r="A17" s="58" t="s">
        <v>179</v>
      </c>
      <c r="B17" s="59">
        <v>802</v>
      </c>
      <c r="C17" s="60" t="s">
        <v>9</v>
      </c>
      <c r="D17" s="60" t="s">
        <v>11</v>
      </c>
      <c r="E17" s="60" t="s">
        <v>176</v>
      </c>
      <c r="F17" s="60" t="s">
        <v>22</v>
      </c>
      <c r="G17" s="60" t="s">
        <v>112</v>
      </c>
      <c r="H17" s="284">
        <v>178.1</v>
      </c>
      <c r="I17" s="282">
        <f t="shared" si="0"/>
        <v>187.005</v>
      </c>
      <c r="J17" s="282">
        <f t="shared" si="1"/>
        <v>205.7055</v>
      </c>
    </row>
    <row r="18" spans="1:10" ht="15" customHeight="1" hidden="1">
      <c r="A18" s="58" t="s">
        <v>300</v>
      </c>
      <c r="B18" s="59">
        <v>802</v>
      </c>
      <c r="C18" s="60" t="s">
        <v>9</v>
      </c>
      <c r="D18" s="60" t="s">
        <v>11</v>
      </c>
      <c r="E18" s="60" t="s">
        <v>176</v>
      </c>
      <c r="F18" s="60" t="s">
        <v>28</v>
      </c>
      <c r="G18" s="60" t="s">
        <v>127</v>
      </c>
      <c r="H18" s="284">
        <v>3</v>
      </c>
      <c r="I18" s="282">
        <f t="shared" si="0"/>
        <v>3.1500000000000004</v>
      </c>
      <c r="J18" s="282">
        <f t="shared" si="1"/>
        <v>3.4650000000000007</v>
      </c>
    </row>
    <row r="19" spans="1:10" ht="15" customHeight="1">
      <c r="A19" s="58" t="s">
        <v>333</v>
      </c>
      <c r="B19" s="59" t="s">
        <v>180</v>
      </c>
      <c r="C19" s="60" t="s">
        <v>9</v>
      </c>
      <c r="D19" s="60" t="s">
        <v>11</v>
      </c>
      <c r="E19" s="60" t="s">
        <v>176</v>
      </c>
      <c r="F19" s="60" t="s">
        <v>28</v>
      </c>
      <c r="G19" s="60" t="s">
        <v>125</v>
      </c>
      <c r="H19" s="284">
        <v>0</v>
      </c>
      <c r="I19" s="282">
        <f t="shared" si="0"/>
        <v>0</v>
      </c>
      <c r="J19" s="282">
        <f t="shared" si="1"/>
        <v>0</v>
      </c>
    </row>
    <row r="20" spans="1:10" ht="68.25" customHeight="1">
      <c r="A20" s="56" t="s">
        <v>181</v>
      </c>
      <c r="B20" s="53">
        <v>802</v>
      </c>
      <c r="C20" s="54" t="s">
        <v>9</v>
      </c>
      <c r="D20" s="54" t="s">
        <v>41</v>
      </c>
      <c r="E20" s="54" t="s">
        <v>173</v>
      </c>
      <c r="F20" s="54" t="s">
        <v>110</v>
      </c>
      <c r="G20" s="54" t="s">
        <v>110</v>
      </c>
      <c r="H20" s="283">
        <f>H21</f>
        <v>1016.0999999999999</v>
      </c>
      <c r="I20" s="282">
        <f t="shared" si="0"/>
        <v>1066.905</v>
      </c>
      <c r="J20" s="282">
        <f t="shared" si="1"/>
        <v>1173.5955000000001</v>
      </c>
    </row>
    <row r="21" spans="1:10" ht="28.5" customHeight="1">
      <c r="A21" s="56" t="s">
        <v>30</v>
      </c>
      <c r="B21" s="53">
        <v>802</v>
      </c>
      <c r="C21" s="54" t="s">
        <v>9</v>
      </c>
      <c r="D21" s="54" t="s">
        <v>41</v>
      </c>
      <c r="E21" s="54" t="s">
        <v>182</v>
      </c>
      <c r="F21" s="54" t="s">
        <v>110</v>
      </c>
      <c r="G21" s="54" t="s">
        <v>110</v>
      </c>
      <c r="H21" s="283">
        <f>H22</f>
        <v>1016.0999999999999</v>
      </c>
      <c r="I21" s="282">
        <f t="shared" si="0"/>
        <v>1066.905</v>
      </c>
      <c r="J21" s="282">
        <f t="shared" si="1"/>
        <v>1173.5955000000001</v>
      </c>
    </row>
    <row r="22" spans="1:10" ht="20.25" customHeight="1">
      <c r="A22" s="57" t="s">
        <v>183</v>
      </c>
      <c r="B22" s="53">
        <v>802</v>
      </c>
      <c r="C22" s="54" t="s">
        <v>9</v>
      </c>
      <c r="D22" s="54" t="s">
        <v>41</v>
      </c>
      <c r="E22" s="54" t="s">
        <v>182</v>
      </c>
      <c r="F22" s="54" t="s">
        <v>110</v>
      </c>
      <c r="G22" s="54" t="s">
        <v>24</v>
      </c>
      <c r="H22" s="283">
        <f>H23+H25+H31+H33+H37+H44+H28</f>
        <v>1016.0999999999999</v>
      </c>
      <c r="I22" s="282">
        <f t="shared" si="0"/>
        <v>1066.905</v>
      </c>
      <c r="J22" s="282">
        <f t="shared" si="1"/>
        <v>1173.5955000000001</v>
      </c>
    </row>
    <row r="23" spans="1:12" ht="64.5" customHeight="1">
      <c r="A23" s="57" t="s">
        <v>177</v>
      </c>
      <c r="B23" s="53">
        <v>802</v>
      </c>
      <c r="C23" s="54" t="s">
        <v>9</v>
      </c>
      <c r="D23" s="54" t="s">
        <v>41</v>
      </c>
      <c r="E23" s="54" t="s">
        <v>182</v>
      </c>
      <c r="F23" s="54" t="s">
        <v>110</v>
      </c>
      <c r="G23" s="54" t="s">
        <v>178</v>
      </c>
      <c r="H23" s="283">
        <f>H24+H27</f>
        <v>894.3</v>
      </c>
      <c r="I23" s="282">
        <f t="shared" si="0"/>
        <v>939.015</v>
      </c>
      <c r="J23" s="282">
        <f t="shared" si="1"/>
        <v>1032.9165</v>
      </c>
      <c r="L23" s="151"/>
    </row>
    <row r="24" spans="1:12" ht="15" customHeight="1">
      <c r="A24" s="61" t="s">
        <v>147</v>
      </c>
      <c r="B24" s="59">
        <v>802</v>
      </c>
      <c r="C24" s="60" t="s">
        <v>9</v>
      </c>
      <c r="D24" s="60" t="s">
        <v>41</v>
      </c>
      <c r="E24" s="60" t="s">
        <v>182</v>
      </c>
      <c r="F24" s="60" t="s">
        <v>19</v>
      </c>
      <c r="G24" s="60" t="s">
        <v>111</v>
      </c>
      <c r="H24" s="284">
        <v>686.9</v>
      </c>
      <c r="I24" s="282">
        <f t="shared" si="0"/>
        <v>721.245</v>
      </c>
      <c r="J24" s="282">
        <f t="shared" si="1"/>
        <v>793.3695</v>
      </c>
      <c r="L24" s="151"/>
    </row>
    <row r="25" spans="1:12" ht="18" customHeight="1">
      <c r="A25" s="58" t="s">
        <v>299</v>
      </c>
      <c r="B25" s="59">
        <v>802</v>
      </c>
      <c r="C25" s="60" t="s">
        <v>9</v>
      </c>
      <c r="D25" s="60" t="s">
        <v>41</v>
      </c>
      <c r="E25" s="60" t="s">
        <v>182</v>
      </c>
      <c r="F25" s="60" t="s">
        <v>20</v>
      </c>
      <c r="G25" s="60" t="s">
        <v>63</v>
      </c>
      <c r="H25" s="284">
        <v>0</v>
      </c>
      <c r="I25" s="282">
        <f t="shared" si="0"/>
        <v>0</v>
      </c>
      <c r="J25" s="282">
        <f t="shared" si="1"/>
        <v>0</v>
      </c>
      <c r="L25" s="151"/>
    </row>
    <row r="26" spans="1:12" ht="12" customHeight="1" hidden="1">
      <c r="A26" s="63"/>
      <c r="B26" s="59"/>
      <c r="C26" s="60"/>
      <c r="D26" s="60"/>
      <c r="E26" s="60"/>
      <c r="F26" s="60"/>
      <c r="G26" s="60"/>
      <c r="H26" s="284"/>
      <c r="I26" s="282">
        <f t="shared" si="0"/>
        <v>0</v>
      </c>
      <c r="J26" s="282">
        <f t="shared" si="1"/>
        <v>0</v>
      </c>
      <c r="L26" s="151"/>
    </row>
    <row r="27" spans="1:10" ht="15" customHeight="1">
      <c r="A27" s="63" t="s">
        <v>179</v>
      </c>
      <c r="B27" s="59">
        <v>802</v>
      </c>
      <c r="C27" s="60" t="s">
        <v>9</v>
      </c>
      <c r="D27" s="60" t="s">
        <v>41</v>
      </c>
      <c r="E27" s="60" t="s">
        <v>182</v>
      </c>
      <c r="F27" s="60" t="s">
        <v>22</v>
      </c>
      <c r="G27" s="60" t="s">
        <v>112</v>
      </c>
      <c r="H27" s="284">
        <v>207.4</v>
      </c>
      <c r="I27" s="282">
        <f t="shared" si="0"/>
        <v>217.77</v>
      </c>
      <c r="J27" s="282">
        <f t="shared" si="1"/>
        <v>239.54700000000003</v>
      </c>
    </row>
    <row r="28" spans="1:10" ht="15" customHeight="1">
      <c r="A28" s="64" t="s">
        <v>124</v>
      </c>
      <c r="B28" s="65">
        <v>802</v>
      </c>
      <c r="C28" s="66" t="s">
        <v>9</v>
      </c>
      <c r="D28" s="66" t="s">
        <v>41</v>
      </c>
      <c r="E28" s="66" t="s">
        <v>182</v>
      </c>
      <c r="F28" s="66" t="s">
        <v>33</v>
      </c>
      <c r="G28" s="66" t="s">
        <v>113</v>
      </c>
      <c r="H28" s="285">
        <v>51</v>
      </c>
      <c r="I28" s="282">
        <f t="shared" si="0"/>
        <v>53.550000000000004</v>
      </c>
      <c r="J28" s="282">
        <f t="shared" si="1"/>
        <v>58.90500000000001</v>
      </c>
    </row>
    <row r="29" spans="1:12" ht="15" customHeight="1">
      <c r="A29" s="67" t="s">
        <v>184</v>
      </c>
      <c r="B29" s="68">
        <v>802</v>
      </c>
      <c r="C29" s="69" t="s">
        <v>9</v>
      </c>
      <c r="D29" s="69" t="s">
        <v>41</v>
      </c>
      <c r="E29" s="69" t="s">
        <v>182</v>
      </c>
      <c r="F29" s="69" t="s">
        <v>33</v>
      </c>
      <c r="G29" s="69" t="s">
        <v>113</v>
      </c>
      <c r="H29" s="284">
        <v>36</v>
      </c>
      <c r="I29" s="282">
        <f t="shared" si="0"/>
        <v>37.800000000000004</v>
      </c>
      <c r="J29" s="282">
        <f t="shared" si="1"/>
        <v>41.580000000000005</v>
      </c>
      <c r="L29" s="151"/>
    </row>
    <row r="30" spans="1:12" ht="15" customHeight="1">
      <c r="A30" s="67" t="s">
        <v>185</v>
      </c>
      <c r="B30" s="68">
        <v>802</v>
      </c>
      <c r="C30" s="69" t="s">
        <v>9</v>
      </c>
      <c r="D30" s="69" t="s">
        <v>41</v>
      </c>
      <c r="E30" s="69" t="s">
        <v>182</v>
      </c>
      <c r="F30" s="69" t="s">
        <v>33</v>
      </c>
      <c r="G30" s="69" t="s">
        <v>113</v>
      </c>
      <c r="H30" s="284">
        <v>15</v>
      </c>
      <c r="I30" s="282">
        <f t="shared" si="0"/>
        <v>15.75</v>
      </c>
      <c r="J30" s="282">
        <f t="shared" si="1"/>
        <v>17.325000000000003</v>
      </c>
      <c r="L30" s="151"/>
    </row>
    <row r="31" spans="1:12" ht="25.5" customHeight="1">
      <c r="A31" s="243" t="s">
        <v>301</v>
      </c>
      <c r="B31" s="244">
        <v>802</v>
      </c>
      <c r="C31" s="245" t="s">
        <v>9</v>
      </c>
      <c r="D31" s="245" t="s">
        <v>41</v>
      </c>
      <c r="E31" s="245" t="s">
        <v>182</v>
      </c>
      <c r="F31" s="245" t="s">
        <v>28</v>
      </c>
      <c r="G31" s="245" t="s">
        <v>127</v>
      </c>
      <c r="H31" s="286">
        <v>0</v>
      </c>
      <c r="I31" s="282">
        <f t="shared" si="0"/>
        <v>0</v>
      </c>
      <c r="J31" s="282">
        <f t="shared" si="1"/>
        <v>0</v>
      </c>
      <c r="L31" s="151"/>
    </row>
    <row r="32" spans="1:12" ht="15" customHeight="1" hidden="1">
      <c r="A32" s="242" t="s">
        <v>302</v>
      </c>
      <c r="B32" s="68">
        <v>802</v>
      </c>
      <c r="C32" s="69" t="s">
        <v>9</v>
      </c>
      <c r="D32" s="69" t="s">
        <v>41</v>
      </c>
      <c r="E32" s="69" t="s">
        <v>182</v>
      </c>
      <c r="F32" s="69" t="s">
        <v>28</v>
      </c>
      <c r="G32" s="69" t="s">
        <v>127</v>
      </c>
      <c r="H32" s="284">
        <v>0</v>
      </c>
      <c r="I32" s="282">
        <f t="shared" si="0"/>
        <v>0</v>
      </c>
      <c r="J32" s="282">
        <f t="shared" si="1"/>
        <v>0</v>
      </c>
      <c r="L32" s="151"/>
    </row>
    <row r="33" spans="1:12" ht="30" customHeight="1">
      <c r="A33" s="247" t="s">
        <v>225</v>
      </c>
      <c r="B33" s="248">
        <v>802</v>
      </c>
      <c r="C33" s="249" t="s">
        <v>9</v>
      </c>
      <c r="D33" s="249" t="s">
        <v>41</v>
      </c>
      <c r="E33" s="249" t="s">
        <v>182</v>
      </c>
      <c r="F33" s="249" t="s">
        <v>28</v>
      </c>
      <c r="G33" s="249" t="s">
        <v>114</v>
      </c>
      <c r="H33" s="287">
        <v>2.8</v>
      </c>
      <c r="I33" s="282">
        <f t="shared" si="0"/>
        <v>2.94</v>
      </c>
      <c r="J33" s="282">
        <f t="shared" si="1"/>
        <v>3.234</v>
      </c>
      <c r="L33" s="151"/>
    </row>
    <row r="34" spans="1:12" ht="19.5" customHeight="1">
      <c r="A34" s="67" t="s">
        <v>303</v>
      </c>
      <c r="B34" s="68">
        <v>802</v>
      </c>
      <c r="C34" s="69" t="s">
        <v>9</v>
      </c>
      <c r="D34" s="69" t="s">
        <v>41</v>
      </c>
      <c r="E34" s="69" t="s">
        <v>182</v>
      </c>
      <c r="F34" s="69" t="s">
        <v>28</v>
      </c>
      <c r="G34" s="69" t="s">
        <v>114</v>
      </c>
      <c r="H34" s="284">
        <v>2.8</v>
      </c>
      <c r="I34" s="282">
        <f t="shared" si="0"/>
        <v>2.94</v>
      </c>
      <c r="J34" s="282">
        <f t="shared" si="1"/>
        <v>3.234</v>
      </c>
      <c r="L34" s="151"/>
    </row>
    <row r="35" spans="1:12" ht="11.25" customHeight="1">
      <c r="A35" s="67"/>
      <c r="B35" s="68">
        <v>802</v>
      </c>
      <c r="C35" s="69" t="s">
        <v>9</v>
      </c>
      <c r="D35" s="69" t="s">
        <v>41</v>
      </c>
      <c r="E35" s="69" t="s">
        <v>182</v>
      </c>
      <c r="F35" s="69" t="s">
        <v>28</v>
      </c>
      <c r="G35" s="69" t="s">
        <v>114</v>
      </c>
      <c r="H35" s="284"/>
      <c r="I35" s="282">
        <f t="shared" si="0"/>
        <v>0</v>
      </c>
      <c r="J35" s="282">
        <f t="shared" si="1"/>
        <v>0</v>
      </c>
      <c r="L35" s="151"/>
    </row>
    <row r="36" spans="1:12" ht="12" customHeight="1">
      <c r="A36" s="67"/>
      <c r="B36" s="68">
        <v>802</v>
      </c>
      <c r="C36" s="69" t="s">
        <v>9</v>
      </c>
      <c r="D36" s="69" t="s">
        <v>41</v>
      </c>
      <c r="E36" s="69" t="s">
        <v>182</v>
      </c>
      <c r="F36" s="69" t="s">
        <v>28</v>
      </c>
      <c r="G36" s="69" t="s">
        <v>114</v>
      </c>
      <c r="H36" s="284"/>
      <c r="I36" s="282">
        <f t="shared" si="0"/>
        <v>0</v>
      </c>
      <c r="J36" s="282">
        <f t="shared" si="1"/>
        <v>0</v>
      </c>
      <c r="L36" s="151"/>
    </row>
    <row r="37" spans="1:18" ht="15" customHeight="1">
      <c r="A37" s="64" t="s">
        <v>27</v>
      </c>
      <c r="B37" s="65">
        <v>802</v>
      </c>
      <c r="C37" s="66" t="s">
        <v>9</v>
      </c>
      <c r="D37" s="66" t="s">
        <v>41</v>
      </c>
      <c r="E37" s="66" t="s">
        <v>182</v>
      </c>
      <c r="F37" s="66" t="s">
        <v>110</v>
      </c>
      <c r="G37" s="66" t="s">
        <v>125</v>
      </c>
      <c r="H37" s="285">
        <f>H38+H43</f>
        <v>55.7</v>
      </c>
      <c r="I37" s="282">
        <f t="shared" si="0"/>
        <v>58.48500000000001</v>
      </c>
      <c r="J37" s="282">
        <f t="shared" si="1"/>
        <v>64.33350000000002</v>
      </c>
      <c r="M37" s="38"/>
      <c r="N37" s="38"/>
      <c r="O37" s="38"/>
      <c r="P37" s="38"/>
      <c r="Q37" s="38"/>
      <c r="R37" s="38"/>
    </row>
    <row r="38" spans="1:18" ht="15" customHeight="1">
      <c r="A38" s="64" t="s">
        <v>187</v>
      </c>
      <c r="B38" s="65">
        <v>802</v>
      </c>
      <c r="C38" s="66" t="s">
        <v>9</v>
      </c>
      <c r="D38" s="66" t="s">
        <v>41</v>
      </c>
      <c r="E38" s="66" t="s">
        <v>182</v>
      </c>
      <c r="F38" s="66" t="s">
        <v>33</v>
      </c>
      <c r="G38" s="66" t="s">
        <v>125</v>
      </c>
      <c r="H38" s="288">
        <f>H39+H40</f>
        <v>49.1</v>
      </c>
      <c r="I38" s="282">
        <f t="shared" si="0"/>
        <v>51.55500000000001</v>
      </c>
      <c r="J38" s="282">
        <f t="shared" si="1"/>
        <v>56.71050000000001</v>
      </c>
      <c r="M38" s="73"/>
      <c r="N38" s="73"/>
      <c r="O38" s="73"/>
      <c r="P38" s="73"/>
      <c r="Q38" s="73"/>
      <c r="R38" s="73"/>
    </row>
    <row r="39" spans="1:18" ht="15" customHeight="1">
      <c r="A39" s="71" t="s">
        <v>188</v>
      </c>
      <c r="B39" s="68">
        <v>802</v>
      </c>
      <c r="C39" s="69" t="s">
        <v>9</v>
      </c>
      <c r="D39" s="69" t="s">
        <v>41</v>
      </c>
      <c r="E39" s="69" t="s">
        <v>182</v>
      </c>
      <c r="F39" s="72" t="s">
        <v>33</v>
      </c>
      <c r="G39" s="72" t="s">
        <v>125</v>
      </c>
      <c r="H39" s="289">
        <v>26.6</v>
      </c>
      <c r="I39" s="282">
        <f t="shared" si="0"/>
        <v>27.930000000000003</v>
      </c>
      <c r="J39" s="282">
        <f t="shared" si="1"/>
        <v>30.723000000000006</v>
      </c>
      <c r="M39" s="38"/>
      <c r="N39" s="38"/>
      <c r="O39" s="38"/>
      <c r="P39" s="38"/>
      <c r="Q39" s="38"/>
      <c r="R39" s="38"/>
    </row>
    <row r="40" spans="1:18" ht="15" customHeight="1">
      <c r="A40" s="71" t="s">
        <v>189</v>
      </c>
      <c r="B40" s="68">
        <v>802</v>
      </c>
      <c r="C40" s="69" t="s">
        <v>9</v>
      </c>
      <c r="D40" s="69" t="s">
        <v>41</v>
      </c>
      <c r="E40" s="69" t="s">
        <v>182</v>
      </c>
      <c r="F40" s="72" t="s">
        <v>33</v>
      </c>
      <c r="G40" s="72" t="s">
        <v>125</v>
      </c>
      <c r="H40" s="289">
        <v>22.5</v>
      </c>
      <c r="I40" s="282">
        <f t="shared" si="0"/>
        <v>23.625</v>
      </c>
      <c r="J40" s="282">
        <f t="shared" si="1"/>
        <v>25.9875</v>
      </c>
      <c r="M40" s="38"/>
      <c r="N40" s="38"/>
      <c r="O40" s="38"/>
      <c r="P40" s="38"/>
      <c r="Q40" s="38"/>
      <c r="R40" s="38"/>
    </row>
    <row r="41" spans="1:18" ht="0.75" customHeight="1">
      <c r="A41" s="147" t="s">
        <v>190</v>
      </c>
      <c r="B41" s="65">
        <v>802</v>
      </c>
      <c r="C41" s="66" t="s">
        <v>9</v>
      </c>
      <c r="D41" s="66" t="s">
        <v>41</v>
      </c>
      <c r="E41" s="66" t="s">
        <v>182</v>
      </c>
      <c r="F41" s="66" t="s">
        <v>28</v>
      </c>
      <c r="G41" s="66" t="s">
        <v>125</v>
      </c>
      <c r="H41" s="285">
        <v>0</v>
      </c>
      <c r="I41" s="282">
        <f t="shared" si="0"/>
        <v>0</v>
      </c>
      <c r="J41" s="282">
        <f t="shared" si="1"/>
        <v>0</v>
      </c>
      <c r="M41" s="38"/>
      <c r="N41" s="38"/>
      <c r="O41" s="38"/>
      <c r="P41" s="38"/>
      <c r="Q41" s="38"/>
      <c r="R41" s="38"/>
    </row>
    <row r="42" spans="1:18" ht="15" customHeight="1" hidden="1">
      <c r="A42" s="67" t="s">
        <v>191</v>
      </c>
      <c r="B42" s="68">
        <v>802</v>
      </c>
      <c r="C42" s="69" t="s">
        <v>9</v>
      </c>
      <c r="D42" s="69" t="s">
        <v>41</v>
      </c>
      <c r="E42" s="69" t="s">
        <v>182</v>
      </c>
      <c r="F42" s="69" t="s">
        <v>28</v>
      </c>
      <c r="G42" s="72" t="s">
        <v>125</v>
      </c>
      <c r="H42" s="284">
        <v>0</v>
      </c>
      <c r="I42" s="282">
        <f t="shared" si="0"/>
        <v>0</v>
      </c>
      <c r="J42" s="282">
        <f t="shared" si="1"/>
        <v>0</v>
      </c>
      <c r="M42" s="73"/>
      <c r="N42" s="73"/>
      <c r="O42" s="73"/>
      <c r="P42" s="73"/>
      <c r="Q42" s="73"/>
      <c r="R42" s="73"/>
    </row>
    <row r="43" spans="1:18" ht="15" customHeight="1">
      <c r="A43" s="67" t="s">
        <v>334</v>
      </c>
      <c r="B43" s="68" t="s">
        <v>180</v>
      </c>
      <c r="C43" s="69" t="s">
        <v>9</v>
      </c>
      <c r="D43" s="69" t="s">
        <v>41</v>
      </c>
      <c r="E43" s="69" t="s">
        <v>182</v>
      </c>
      <c r="F43" s="69" t="s">
        <v>28</v>
      </c>
      <c r="G43" s="72" t="s">
        <v>125</v>
      </c>
      <c r="H43" s="284">
        <v>6.6</v>
      </c>
      <c r="I43" s="282">
        <f t="shared" si="0"/>
        <v>6.93</v>
      </c>
      <c r="J43" s="282">
        <f t="shared" si="1"/>
        <v>7.623</v>
      </c>
      <c r="M43" s="73"/>
      <c r="N43" s="73"/>
      <c r="O43" s="73"/>
      <c r="P43" s="73"/>
      <c r="Q43" s="73"/>
      <c r="R43" s="73"/>
    </row>
    <row r="44" spans="1:10" ht="15" customHeight="1">
      <c r="A44" s="74" t="s">
        <v>36</v>
      </c>
      <c r="B44" s="65">
        <v>802</v>
      </c>
      <c r="C44" s="66" t="s">
        <v>9</v>
      </c>
      <c r="D44" s="66" t="s">
        <v>41</v>
      </c>
      <c r="E44" s="66" t="s">
        <v>182</v>
      </c>
      <c r="F44" s="66" t="s">
        <v>110</v>
      </c>
      <c r="G44" s="66" t="s">
        <v>122</v>
      </c>
      <c r="H44" s="285">
        <f>H45+H46</f>
        <v>12.3</v>
      </c>
      <c r="I44" s="282">
        <f t="shared" si="0"/>
        <v>12.915000000000001</v>
      </c>
      <c r="J44" s="282">
        <f t="shared" si="1"/>
        <v>14.206500000000002</v>
      </c>
    </row>
    <row r="45" spans="1:10" ht="15" customHeight="1">
      <c r="A45" s="76" t="s">
        <v>192</v>
      </c>
      <c r="B45" s="68">
        <v>802</v>
      </c>
      <c r="C45" s="69" t="s">
        <v>9</v>
      </c>
      <c r="D45" s="69" t="s">
        <v>41</v>
      </c>
      <c r="E45" s="69" t="s">
        <v>182</v>
      </c>
      <c r="F45" s="69" t="s">
        <v>47</v>
      </c>
      <c r="G45" s="69" t="s">
        <v>122</v>
      </c>
      <c r="H45" s="284">
        <v>2.3</v>
      </c>
      <c r="I45" s="282">
        <f t="shared" si="0"/>
        <v>2.415</v>
      </c>
      <c r="J45" s="282">
        <f t="shared" si="1"/>
        <v>2.6565000000000003</v>
      </c>
    </row>
    <row r="46" spans="1:10" ht="15" customHeight="1">
      <c r="A46" s="77" t="s">
        <v>193</v>
      </c>
      <c r="B46" s="68">
        <v>802</v>
      </c>
      <c r="C46" s="69" t="s">
        <v>9</v>
      </c>
      <c r="D46" s="69" t="s">
        <v>41</v>
      </c>
      <c r="E46" s="69" t="s">
        <v>182</v>
      </c>
      <c r="F46" s="69" t="s">
        <v>75</v>
      </c>
      <c r="G46" s="69" t="s">
        <v>122</v>
      </c>
      <c r="H46" s="284">
        <v>10</v>
      </c>
      <c r="I46" s="282">
        <f t="shared" si="0"/>
        <v>10.5</v>
      </c>
      <c r="J46" s="282">
        <f t="shared" si="1"/>
        <v>11.55</v>
      </c>
    </row>
    <row r="47" spans="1:10" ht="1.5" customHeight="1">
      <c r="A47" s="79" t="s">
        <v>195</v>
      </c>
      <c r="B47" s="53">
        <v>802</v>
      </c>
      <c r="C47" s="54" t="s">
        <v>9</v>
      </c>
      <c r="D47" s="54" t="s">
        <v>49</v>
      </c>
      <c r="E47" s="54" t="s">
        <v>173</v>
      </c>
      <c r="F47" s="54" t="s">
        <v>110</v>
      </c>
      <c r="G47" s="54" t="s">
        <v>172</v>
      </c>
      <c r="H47" s="283">
        <f>H48+H49</f>
        <v>0</v>
      </c>
      <c r="I47" s="282">
        <f t="shared" si="0"/>
        <v>0</v>
      </c>
      <c r="J47" s="282">
        <f t="shared" si="1"/>
        <v>0</v>
      </c>
    </row>
    <row r="48" spans="1:10" ht="38.25" customHeight="1" hidden="1">
      <c r="A48" s="62" t="s">
        <v>50</v>
      </c>
      <c r="B48" s="59">
        <v>802</v>
      </c>
      <c r="C48" s="60" t="s">
        <v>9</v>
      </c>
      <c r="D48" s="60" t="s">
        <v>49</v>
      </c>
      <c r="E48" s="60" t="s">
        <v>196</v>
      </c>
      <c r="F48" s="60" t="s">
        <v>28</v>
      </c>
      <c r="G48" s="60" t="s">
        <v>126</v>
      </c>
      <c r="H48" s="284"/>
      <c r="I48" s="282">
        <f t="shared" si="0"/>
        <v>0</v>
      </c>
      <c r="J48" s="282">
        <f t="shared" si="1"/>
        <v>0</v>
      </c>
    </row>
    <row r="49" spans="1:10" ht="30.75" customHeight="1" hidden="1">
      <c r="A49" s="62" t="s">
        <v>197</v>
      </c>
      <c r="B49" s="59">
        <v>802</v>
      </c>
      <c r="C49" s="60" t="s">
        <v>9</v>
      </c>
      <c r="D49" s="60" t="s">
        <v>49</v>
      </c>
      <c r="E49" s="60" t="s">
        <v>198</v>
      </c>
      <c r="F49" s="60" t="s">
        <v>28</v>
      </c>
      <c r="G49" s="60" t="s">
        <v>126</v>
      </c>
      <c r="H49" s="284"/>
      <c r="I49" s="282">
        <f t="shared" si="0"/>
        <v>0</v>
      </c>
      <c r="J49" s="282">
        <f t="shared" si="1"/>
        <v>0</v>
      </c>
    </row>
    <row r="50" spans="1:10" ht="15" customHeight="1">
      <c r="A50" s="56" t="s">
        <v>51</v>
      </c>
      <c r="B50" s="53">
        <v>802</v>
      </c>
      <c r="C50" s="54" t="s">
        <v>9</v>
      </c>
      <c r="D50" s="54" t="s">
        <v>52</v>
      </c>
      <c r="E50" s="54" t="s">
        <v>173</v>
      </c>
      <c r="F50" s="54" t="s">
        <v>110</v>
      </c>
      <c r="G50" s="54" t="s">
        <v>110</v>
      </c>
      <c r="H50" s="283">
        <f>H51</f>
        <v>10</v>
      </c>
      <c r="I50" s="282">
        <f t="shared" si="0"/>
        <v>10.5</v>
      </c>
      <c r="J50" s="282">
        <f t="shared" si="1"/>
        <v>11.55</v>
      </c>
    </row>
    <row r="51" spans="1:10" ht="22.5" customHeight="1">
      <c r="A51" s="80" t="s">
        <v>199</v>
      </c>
      <c r="B51" s="59">
        <v>802</v>
      </c>
      <c r="C51" s="60" t="s">
        <v>9</v>
      </c>
      <c r="D51" s="60" t="s">
        <v>52</v>
      </c>
      <c r="E51" s="60" t="s">
        <v>200</v>
      </c>
      <c r="F51" s="60" t="s">
        <v>123</v>
      </c>
      <c r="G51" s="60" t="s">
        <v>122</v>
      </c>
      <c r="H51" s="284">
        <v>10</v>
      </c>
      <c r="I51" s="282">
        <f t="shared" si="0"/>
        <v>10.5</v>
      </c>
      <c r="J51" s="282">
        <f t="shared" si="1"/>
        <v>11.55</v>
      </c>
    </row>
    <row r="52" spans="1:10" ht="29.25" customHeight="1">
      <c r="A52" s="81" t="s">
        <v>55</v>
      </c>
      <c r="B52" s="53">
        <v>802</v>
      </c>
      <c r="C52" s="54" t="s">
        <v>9</v>
      </c>
      <c r="D52" s="54" t="s">
        <v>56</v>
      </c>
      <c r="E52" s="54" t="s">
        <v>173</v>
      </c>
      <c r="F52" s="54" t="s">
        <v>110</v>
      </c>
      <c r="G52" s="54" t="s">
        <v>110</v>
      </c>
      <c r="H52" s="283">
        <f>H53+H57+H59+H63+H68+H74</f>
        <v>5432.1</v>
      </c>
      <c r="I52" s="282">
        <f t="shared" si="0"/>
        <v>5703.705000000001</v>
      </c>
      <c r="J52" s="282">
        <f t="shared" si="1"/>
        <v>6274.075500000002</v>
      </c>
    </row>
    <row r="53" spans="1:10" ht="63" customHeight="1">
      <c r="A53" s="64" t="s">
        <v>201</v>
      </c>
      <c r="B53" s="65">
        <v>802</v>
      </c>
      <c r="C53" s="66" t="s">
        <v>9</v>
      </c>
      <c r="D53" s="66" t="s">
        <v>56</v>
      </c>
      <c r="E53" s="66" t="s">
        <v>202</v>
      </c>
      <c r="F53" s="66" t="s">
        <v>110</v>
      </c>
      <c r="G53" s="66" t="s">
        <v>178</v>
      </c>
      <c r="H53" s="285">
        <f>H54+H55</f>
        <v>4914.8</v>
      </c>
      <c r="I53" s="282">
        <f t="shared" si="0"/>
        <v>5160.54</v>
      </c>
      <c r="J53" s="282">
        <f t="shared" si="1"/>
        <v>5676.594</v>
      </c>
    </row>
    <row r="54" spans="1:14" ht="15" customHeight="1">
      <c r="A54" s="82" t="s">
        <v>203</v>
      </c>
      <c r="B54" s="59">
        <v>802</v>
      </c>
      <c r="C54" s="60" t="s">
        <v>9</v>
      </c>
      <c r="D54" s="60" t="s">
        <v>56</v>
      </c>
      <c r="E54" s="60" t="s">
        <v>202</v>
      </c>
      <c r="F54" s="60" t="s">
        <v>61</v>
      </c>
      <c r="G54" s="60" t="s">
        <v>111</v>
      </c>
      <c r="H54" s="284">
        <v>3774.8</v>
      </c>
      <c r="I54" s="282">
        <f t="shared" si="0"/>
        <v>3963.5400000000004</v>
      </c>
      <c r="J54" s="282">
        <f t="shared" si="1"/>
        <v>4359.894000000001</v>
      </c>
      <c r="M54" s="38"/>
      <c r="N54" s="38"/>
    </row>
    <row r="55" spans="1:14" ht="14.25" customHeight="1">
      <c r="A55" s="82" t="s">
        <v>179</v>
      </c>
      <c r="B55" s="59">
        <v>802</v>
      </c>
      <c r="C55" s="60" t="s">
        <v>9</v>
      </c>
      <c r="D55" s="60" t="s">
        <v>56</v>
      </c>
      <c r="E55" s="60" t="s">
        <v>202</v>
      </c>
      <c r="F55" s="60" t="s">
        <v>64</v>
      </c>
      <c r="G55" s="60" t="s">
        <v>112</v>
      </c>
      <c r="H55" s="284">
        <v>1140</v>
      </c>
      <c r="I55" s="282">
        <f t="shared" si="0"/>
        <v>1197</v>
      </c>
      <c r="J55" s="282">
        <f t="shared" si="1"/>
        <v>1316.7</v>
      </c>
      <c r="M55" s="38"/>
      <c r="N55" s="38"/>
    </row>
    <row r="56" spans="1:14" ht="15" customHeight="1" hidden="1">
      <c r="A56" s="83"/>
      <c r="B56" s="59">
        <v>802</v>
      </c>
      <c r="C56" s="60" t="s">
        <v>9</v>
      </c>
      <c r="D56" s="60" t="s">
        <v>56</v>
      </c>
      <c r="E56" s="60" t="s">
        <v>202</v>
      </c>
      <c r="F56" s="60" t="s">
        <v>63</v>
      </c>
      <c r="G56" s="60" t="s">
        <v>127</v>
      </c>
      <c r="H56" s="284"/>
      <c r="I56" s="282">
        <f t="shared" si="0"/>
        <v>0</v>
      </c>
      <c r="J56" s="282">
        <f t="shared" si="1"/>
        <v>0</v>
      </c>
      <c r="M56" s="38"/>
      <c r="N56" s="38"/>
    </row>
    <row r="57" spans="1:14" ht="15" customHeight="1">
      <c r="A57" s="251" t="s">
        <v>186</v>
      </c>
      <c r="B57" s="244">
        <v>802</v>
      </c>
      <c r="C57" s="245" t="s">
        <v>9</v>
      </c>
      <c r="D57" s="245" t="s">
        <v>56</v>
      </c>
      <c r="E57" s="245" t="s">
        <v>202</v>
      </c>
      <c r="F57" s="245" t="s">
        <v>28</v>
      </c>
      <c r="G57" s="245" t="s">
        <v>127</v>
      </c>
      <c r="H57" s="290">
        <f>H58</f>
        <v>58</v>
      </c>
      <c r="I57" s="282">
        <f t="shared" si="0"/>
        <v>60.900000000000006</v>
      </c>
      <c r="J57" s="282">
        <f t="shared" si="1"/>
        <v>66.99000000000001</v>
      </c>
      <c r="M57" s="38"/>
      <c r="N57" s="38"/>
    </row>
    <row r="58" spans="1:14" ht="15" customHeight="1">
      <c r="A58" s="250" t="s">
        <v>304</v>
      </c>
      <c r="B58" s="68">
        <v>802</v>
      </c>
      <c r="C58" s="246" t="s">
        <v>9</v>
      </c>
      <c r="D58" s="246" t="s">
        <v>56</v>
      </c>
      <c r="E58" s="246" t="s">
        <v>202</v>
      </c>
      <c r="F58" s="246" t="s">
        <v>28</v>
      </c>
      <c r="G58" s="246" t="s">
        <v>127</v>
      </c>
      <c r="H58" s="284">
        <v>58</v>
      </c>
      <c r="I58" s="282">
        <f t="shared" si="0"/>
        <v>60.900000000000006</v>
      </c>
      <c r="J58" s="282">
        <f t="shared" si="1"/>
        <v>66.99000000000001</v>
      </c>
      <c r="M58" s="38"/>
      <c r="N58" s="38"/>
    </row>
    <row r="59" spans="1:14" ht="15" customHeight="1">
      <c r="A59" s="84" t="s">
        <v>117</v>
      </c>
      <c r="B59" s="65">
        <v>802</v>
      </c>
      <c r="C59" s="66" t="s">
        <v>9</v>
      </c>
      <c r="D59" s="66" t="s">
        <v>56</v>
      </c>
      <c r="E59" s="66" t="s">
        <v>202</v>
      </c>
      <c r="F59" s="66" t="s">
        <v>28</v>
      </c>
      <c r="G59" s="66" t="s">
        <v>128</v>
      </c>
      <c r="H59" s="285">
        <v>218.7</v>
      </c>
      <c r="I59" s="282">
        <f t="shared" si="0"/>
        <v>229.635</v>
      </c>
      <c r="J59" s="282">
        <f t="shared" si="1"/>
        <v>252.5985</v>
      </c>
      <c r="M59" s="38"/>
      <c r="N59" s="38"/>
    </row>
    <row r="60" spans="1:14" ht="15" customHeight="1">
      <c r="A60" s="75" t="s">
        <v>204</v>
      </c>
      <c r="B60" s="68">
        <v>802</v>
      </c>
      <c r="C60" s="69" t="s">
        <v>9</v>
      </c>
      <c r="D60" s="69" t="s">
        <v>56</v>
      </c>
      <c r="E60" s="69" t="s">
        <v>202</v>
      </c>
      <c r="F60" s="69" t="s">
        <v>348</v>
      </c>
      <c r="G60" s="69" t="s">
        <v>128</v>
      </c>
      <c r="H60" s="284">
        <v>34</v>
      </c>
      <c r="I60" s="282">
        <f t="shared" si="0"/>
        <v>35.7</v>
      </c>
      <c r="J60" s="282">
        <f t="shared" si="1"/>
        <v>39.27</v>
      </c>
      <c r="M60" s="38"/>
      <c r="N60" s="38"/>
    </row>
    <row r="61" spans="1:14" ht="15" customHeight="1">
      <c r="A61" s="88" t="s">
        <v>381</v>
      </c>
      <c r="B61" s="68">
        <v>802</v>
      </c>
      <c r="C61" s="69" t="s">
        <v>9</v>
      </c>
      <c r="D61" s="69" t="s">
        <v>56</v>
      </c>
      <c r="E61" s="69" t="s">
        <v>202</v>
      </c>
      <c r="F61" s="69" t="s">
        <v>28</v>
      </c>
      <c r="G61" s="69" t="s">
        <v>128</v>
      </c>
      <c r="H61" s="284">
        <v>8.7</v>
      </c>
      <c r="I61" s="282">
        <f t="shared" si="0"/>
        <v>9.135</v>
      </c>
      <c r="J61" s="282">
        <f t="shared" si="1"/>
        <v>10.0485</v>
      </c>
      <c r="M61" s="38"/>
      <c r="N61" s="38"/>
    </row>
    <row r="62" spans="1:14" ht="15" customHeight="1">
      <c r="A62" s="88" t="s">
        <v>329</v>
      </c>
      <c r="B62" s="68">
        <v>802</v>
      </c>
      <c r="C62" s="69" t="s">
        <v>9</v>
      </c>
      <c r="D62" s="69" t="s">
        <v>56</v>
      </c>
      <c r="E62" s="69" t="s">
        <v>202</v>
      </c>
      <c r="F62" s="69" t="s">
        <v>28</v>
      </c>
      <c r="G62" s="69" t="s">
        <v>128</v>
      </c>
      <c r="H62" s="284">
        <v>176</v>
      </c>
      <c r="I62" s="282">
        <f t="shared" si="0"/>
        <v>184.8</v>
      </c>
      <c r="J62" s="282">
        <f t="shared" si="1"/>
        <v>203.28000000000003</v>
      </c>
      <c r="M62" s="38"/>
      <c r="N62" s="38"/>
    </row>
    <row r="63" spans="1:14" ht="15" customHeight="1">
      <c r="A63" s="148" t="s">
        <v>205</v>
      </c>
      <c r="B63" s="65" t="s">
        <v>180</v>
      </c>
      <c r="C63" s="66" t="s">
        <v>9</v>
      </c>
      <c r="D63" s="66" t="s">
        <v>56</v>
      </c>
      <c r="E63" s="66" t="s">
        <v>202</v>
      </c>
      <c r="F63" s="66" t="s">
        <v>28</v>
      </c>
      <c r="G63" s="66" t="s">
        <v>125</v>
      </c>
      <c r="H63" s="285">
        <f>H64+H66+H67</f>
        <v>42.3</v>
      </c>
      <c r="I63" s="282">
        <f t="shared" si="0"/>
        <v>44.415</v>
      </c>
      <c r="J63" s="282">
        <f t="shared" si="1"/>
        <v>48.856500000000004</v>
      </c>
      <c r="M63" s="38"/>
      <c r="N63" s="38"/>
    </row>
    <row r="64" spans="1:14" ht="15" customHeight="1">
      <c r="A64" s="76" t="s">
        <v>305</v>
      </c>
      <c r="B64" s="68" t="s">
        <v>180</v>
      </c>
      <c r="C64" s="69" t="s">
        <v>9</v>
      </c>
      <c r="D64" s="69" t="s">
        <v>56</v>
      </c>
      <c r="E64" s="69" t="s">
        <v>202</v>
      </c>
      <c r="F64" s="69" t="s">
        <v>28</v>
      </c>
      <c r="G64" s="69" t="s">
        <v>125</v>
      </c>
      <c r="H64" s="284">
        <v>6</v>
      </c>
      <c r="I64" s="282">
        <f t="shared" si="0"/>
        <v>6.300000000000001</v>
      </c>
      <c r="J64" s="282">
        <f t="shared" si="1"/>
        <v>6.9300000000000015</v>
      </c>
      <c r="M64" s="38"/>
      <c r="N64" s="38"/>
    </row>
    <row r="65" spans="1:14" ht="15" customHeight="1" hidden="1">
      <c r="A65" s="88" t="s">
        <v>306</v>
      </c>
      <c r="B65" s="68" t="s">
        <v>180</v>
      </c>
      <c r="C65" s="69" t="s">
        <v>9</v>
      </c>
      <c r="D65" s="69" t="s">
        <v>56</v>
      </c>
      <c r="E65" s="69" t="s">
        <v>202</v>
      </c>
      <c r="F65" s="69" t="s">
        <v>28</v>
      </c>
      <c r="G65" s="69" t="s">
        <v>125</v>
      </c>
      <c r="H65" s="284">
        <v>0</v>
      </c>
      <c r="I65" s="282">
        <f t="shared" si="0"/>
        <v>0</v>
      </c>
      <c r="J65" s="282">
        <f t="shared" si="1"/>
        <v>0</v>
      </c>
      <c r="M65" s="38"/>
      <c r="N65" s="38"/>
    </row>
    <row r="66" spans="1:14" ht="15" customHeight="1">
      <c r="A66" s="88" t="s">
        <v>307</v>
      </c>
      <c r="B66" s="68" t="s">
        <v>180</v>
      </c>
      <c r="C66" s="69" t="s">
        <v>9</v>
      </c>
      <c r="D66" s="69" t="s">
        <v>56</v>
      </c>
      <c r="E66" s="69" t="s">
        <v>202</v>
      </c>
      <c r="F66" s="69" t="s">
        <v>28</v>
      </c>
      <c r="G66" s="69" t="s">
        <v>125</v>
      </c>
      <c r="H66" s="284">
        <v>0</v>
      </c>
      <c r="I66" s="282">
        <f t="shared" si="0"/>
        <v>0</v>
      </c>
      <c r="J66" s="282">
        <f t="shared" si="1"/>
        <v>0</v>
      </c>
      <c r="M66" s="38"/>
      <c r="N66" s="38"/>
    </row>
    <row r="67" spans="1:14" ht="15" customHeight="1">
      <c r="A67" s="88" t="s">
        <v>335</v>
      </c>
      <c r="B67" s="68" t="s">
        <v>180</v>
      </c>
      <c r="C67" s="69" t="s">
        <v>9</v>
      </c>
      <c r="D67" s="69" t="s">
        <v>56</v>
      </c>
      <c r="E67" s="69" t="s">
        <v>202</v>
      </c>
      <c r="F67" s="69" t="s">
        <v>28</v>
      </c>
      <c r="G67" s="69" t="s">
        <v>125</v>
      </c>
      <c r="H67" s="284">
        <v>36.3</v>
      </c>
      <c r="I67" s="282">
        <f t="shared" si="0"/>
        <v>38.115</v>
      </c>
      <c r="J67" s="282">
        <f t="shared" si="1"/>
        <v>41.926500000000004</v>
      </c>
      <c r="M67" s="38"/>
      <c r="N67" s="38"/>
    </row>
    <row r="68" spans="1:14" ht="15" customHeight="1">
      <c r="A68" s="106" t="s">
        <v>121</v>
      </c>
      <c r="B68" s="65" t="s">
        <v>180</v>
      </c>
      <c r="C68" s="66" t="s">
        <v>9</v>
      </c>
      <c r="D68" s="66" t="s">
        <v>56</v>
      </c>
      <c r="E68" s="66" t="s">
        <v>202</v>
      </c>
      <c r="F68" s="66" t="s">
        <v>28</v>
      </c>
      <c r="G68" s="66" t="s">
        <v>126</v>
      </c>
      <c r="H68" s="285">
        <f>H69+H70+H71+H72+H73</f>
        <v>77.7</v>
      </c>
      <c r="I68" s="282">
        <f t="shared" si="0"/>
        <v>81.58500000000001</v>
      </c>
      <c r="J68" s="282">
        <f t="shared" si="1"/>
        <v>89.74350000000001</v>
      </c>
      <c r="M68" s="38"/>
      <c r="N68" s="38"/>
    </row>
    <row r="69" spans="1:14" ht="24" customHeight="1">
      <c r="A69" s="76" t="s">
        <v>280</v>
      </c>
      <c r="B69" s="68" t="s">
        <v>180</v>
      </c>
      <c r="C69" s="69" t="s">
        <v>9</v>
      </c>
      <c r="D69" s="69" t="s">
        <v>56</v>
      </c>
      <c r="E69" s="69" t="s">
        <v>202</v>
      </c>
      <c r="F69" s="69" t="s">
        <v>28</v>
      </c>
      <c r="G69" s="69" t="s">
        <v>126</v>
      </c>
      <c r="H69" s="284">
        <v>60.2</v>
      </c>
      <c r="I69" s="282">
        <f t="shared" si="0"/>
        <v>63.21000000000001</v>
      </c>
      <c r="J69" s="282">
        <f t="shared" si="1"/>
        <v>69.53100000000002</v>
      </c>
      <c r="M69" s="38"/>
      <c r="N69" s="38"/>
    </row>
    <row r="70" spans="1:14" ht="18.75" customHeight="1">
      <c r="A70" s="76" t="s">
        <v>281</v>
      </c>
      <c r="B70" s="68" t="s">
        <v>180</v>
      </c>
      <c r="C70" s="69" t="s">
        <v>9</v>
      </c>
      <c r="D70" s="69" t="s">
        <v>56</v>
      </c>
      <c r="E70" s="69" t="s">
        <v>202</v>
      </c>
      <c r="F70" s="69" t="s">
        <v>28</v>
      </c>
      <c r="G70" s="69" t="s">
        <v>126</v>
      </c>
      <c r="H70" s="284">
        <v>0</v>
      </c>
      <c r="I70" s="282">
        <f t="shared" si="0"/>
        <v>0</v>
      </c>
      <c r="J70" s="282">
        <f t="shared" si="1"/>
        <v>0</v>
      </c>
      <c r="M70" s="38"/>
      <c r="N70" s="38"/>
    </row>
    <row r="71" spans="1:14" ht="18" customHeight="1">
      <c r="A71" s="88" t="s">
        <v>308</v>
      </c>
      <c r="B71" s="68" t="s">
        <v>180</v>
      </c>
      <c r="C71" s="69" t="s">
        <v>9</v>
      </c>
      <c r="D71" s="69" t="s">
        <v>56</v>
      </c>
      <c r="E71" s="69" t="s">
        <v>202</v>
      </c>
      <c r="F71" s="69" t="s">
        <v>28</v>
      </c>
      <c r="G71" s="69" t="s">
        <v>126</v>
      </c>
      <c r="H71" s="284">
        <v>15</v>
      </c>
      <c r="I71" s="282">
        <f t="shared" si="0"/>
        <v>15.75</v>
      </c>
      <c r="J71" s="282">
        <f t="shared" si="1"/>
        <v>17.325000000000003</v>
      </c>
      <c r="M71" s="38"/>
      <c r="N71" s="38"/>
    </row>
    <row r="72" spans="1:14" ht="15.75" customHeight="1">
      <c r="A72" s="88" t="s">
        <v>309</v>
      </c>
      <c r="B72" s="68" t="s">
        <v>180</v>
      </c>
      <c r="C72" s="69" t="s">
        <v>9</v>
      </c>
      <c r="D72" s="69" t="s">
        <v>56</v>
      </c>
      <c r="E72" s="69" t="s">
        <v>202</v>
      </c>
      <c r="F72" s="69" t="s">
        <v>28</v>
      </c>
      <c r="G72" s="69" t="s">
        <v>126</v>
      </c>
      <c r="H72" s="284">
        <v>2.5</v>
      </c>
      <c r="I72" s="282">
        <f t="shared" si="0"/>
        <v>2.625</v>
      </c>
      <c r="J72" s="282">
        <f t="shared" si="1"/>
        <v>2.8875</v>
      </c>
      <c r="M72" s="38"/>
      <c r="N72" s="38"/>
    </row>
    <row r="73" spans="1:14" ht="13.5" customHeight="1">
      <c r="A73" s="88"/>
      <c r="B73" s="68" t="s">
        <v>180</v>
      </c>
      <c r="C73" s="69" t="s">
        <v>9</v>
      </c>
      <c r="D73" s="69" t="s">
        <v>56</v>
      </c>
      <c r="E73" s="69" t="s">
        <v>202</v>
      </c>
      <c r="F73" s="69" t="s">
        <v>28</v>
      </c>
      <c r="G73" s="69" t="s">
        <v>126</v>
      </c>
      <c r="H73" s="284"/>
      <c r="I73" s="282">
        <f t="shared" si="0"/>
        <v>0</v>
      </c>
      <c r="J73" s="282">
        <f t="shared" si="1"/>
        <v>0</v>
      </c>
      <c r="M73" s="38"/>
      <c r="N73" s="38"/>
    </row>
    <row r="74" spans="1:14" ht="15" customHeight="1">
      <c r="A74" s="74" t="s">
        <v>36</v>
      </c>
      <c r="B74" s="65" t="s">
        <v>180</v>
      </c>
      <c r="C74" s="66" t="s">
        <v>9</v>
      </c>
      <c r="D74" s="66" t="s">
        <v>56</v>
      </c>
      <c r="E74" s="66" t="s">
        <v>202</v>
      </c>
      <c r="F74" s="230"/>
      <c r="G74" s="230" t="s">
        <v>122</v>
      </c>
      <c r="H74" s="285">
        <f>H75+H76+H77</f>
        <v>120.6</v>
      </c>
      <c r="I74" s="282">
        <f aca="true" t="shared" si="2" ref="I74:I137">H74*1.05</f>
        <v>126.63</v>
      </c>
      <c r="J74" s="282">
        <f aca="true" t="shared" si="3" ref="J74:J137">I74*1.1</f>
        <v>139.293</v>
      </c>
      <c r="M74" s="38"/>
      <c r="N74" s="38"/>
    </row>
    <row r="75" spans="1:14" ht="15" customHeight="1">
      <c r="A75" s="231" t="s">
        <v>282</v>
      </c>
      <c r="B75" s="68" t="s">
        <v>180</v>
      </c>
      <c r="C75" s="69" t="s">
        <v>9</v>
      </c>
      <c r="D75" s="69" t="s">
        <v>56</v>
      </c>
      <c r="E75" s="69" t="s">
        <v>202</v>
      </c>
      <c r="F75" s="72" t="s">
        <v>35</v>
      </c>
      <c r="G75" s="72" t="s">
        <v>122</v>
      </c>
      <c r="H75" s="289">
        <v>2.6</v>
      </c>
      <c r="I75" s="282">
        <f t="shared" si="2"/>
        <v>2.7300000000000004</v>
      </c>
      <c r="J75" s="282">
        <f t="shared" si="3"/>
        <v>3.0030000000000006</v>
      </c>
      <c r="M75" s="38"/>
      <c r="N75" s="38"/>
    </row>
    <row r="76" spans="1:14" ht="15" customHeight="1">
      <c r="A76" s="231" t="s">
        <v>284</v>
      </c>
      <c r="B76" s="68" t="s">
        <v>180</v>
      </c>
      <c r="C76" s="69" t="s">
        <v>9</v>
      </c>
      <c r="D76" s="69" t="s">
        <v>56</v>
      </c>
      <c r="E76" s="69" t="s">
        <v>202</v>
      </c>
      <c r="F76" s="72" t="s">
        <v>75</v>
      </c>
      <c r="G76" s="72" t="s">
        <v>122</v>
      </c>
      <c r="H76" s="289">
        <v>5</v>
      </c>
      <c r="I76" s="282">
        <f t="shared" si="2"/>
        <v>5.25</v>
      </c>
      <c r="J76" s="282">
        <f t="shared" si="3"/>
        <v>5.775</v>
      </c>
      <c r="M76" s="38"/>
      <c r="N76" s="38"/>
    </row>
    <row r="77" spans="1:14" ht="15" customHeight="1">
      <c r="A77" s="231" t="s">
        <v>283</v>
      </c>
      <c r="B77" s="68" t="s">
        <v>180</v>
      </c>
      <c r="C77" s="69" t="s">
        <v>9</v>
      </c>
      <c r="D77" s="69" t="s">
        <v>56</v>
      </c>
      <c r="E77" s="69" t="s">
        <v>202</v>
      </c>
      <c r="F77" s="72" t="s">
        <v>75</v>
      </c>
      <c r="G77" s="72" t="s">
        <v>122</v>
      </c>
      <c r="H77" s="289">
        <v>113</v>
      </c>
      <c r="I77" s="282">
        <f t="shared" si="2"/>
        <v>118.65</v>
      </c>
      <c r="J77" s="282">
        <f t="shared" si="3"/>
        <v>130.51500000000001</v>
      </c>
      <c r="M77" s="38"/>
      <c r="N77" s="38"/>
    </row>
    <row r="78" spans="1:14" ht="15" customHeight="1">
      <c r="A78" s="79" t="s">
        <v>206</v>
      </c>
      <c r="B78" s="53">
        <v>802</v>
      </c>
      <c r="C78" s="54" t="s">
        <v>11</v>
      </c>
      <c r="D78" s="54" t="s">
        <v>172</v>
      </c>
      <c r="E78" s="54" t="s">
        <v>207</v>
      </c>
      <c r="F78" s="54" t="s">
        <v>110</v>
      </c>
      <c r="G78" s="54" t="s">
        <v>110</v>
      </c>
      <c r="H78" s="283">
        <f>H79+H82+H83+H85</f>
        <v>143.1</v>
      </c>
      <c r="I78" s="282">
        <f t="shared" si="2"/>
        <v>150.255</v>
      </c>
      <c r="J78" s="282">
        <f t="shared" si="3"/>
        <v>165.28050000000002</v>
      </c>
      <c r="M78" s="38"/>
      <c r="N78" s="38"/>
    </row>
    <row r="79" spans="1:14" ht="30.75" customHeight="1">
      <c r="A79" s="85" t="s">
        <v>208</v>
      </c>
      <c r="B79" s="65">
        <v>802</v>
      </c>
      <c r="C79" s="66" t="s">
        <v>11</v>
      </c>
      <c r="D79" s="66" t="s">
        <v>29</v>
      </c>
      <c r="E79" s="66" t="s">
        <v>209</v>
      </c>
      <c r="F79" s="66" t="s">
        <v>110</v>
      </c>
      <c r="G79" s="66" t="s">
        <v>178</v>
      </c>
      <c r="H79" s="285">
        <f>H80+H81</f>
        <v>138</v>
      </c>
      <c r="I79" s="282">
        <f t="shared" si="2"/>
        <v>144.9</v>
      </c>
      <c r="J79" s="282">
        <f t="shared" si="3"/>
        <v>159.39000000000001</v>
      </c>
      <c r="M79" s="38"/>
      <c r="N79" s="38"/>
    </row>
    <row r="80" spans="1:14" ht="15" customHeight="1">
      <c r="A80" s="76" t="s">
        <v>147</v>
      </c>
      <c r="B80" s="68">
        <v>802</v>
      </c>
      <c r="C80" s="69" t="s">
        <v>11</v>
      </c>
      <c r="D80" s="69" t="s">
        <v>29</v>
      </c>
      <c r="E80" s="69" t="s">
        <v>209</v>
      </c>
      <c r="F80" s="69" t="s">
        <v>19</v>
      </c>
      <c r="G80" s="69" t="s">
        <v>111</v>
      </c>
      <c r="H80" s="284">
        <v>106</v>
      </c>
      <c r="I80" s="282">
        <f t="shared" si="2"/>
        <v>111.30000000000001</v>
      </c>
      <c r="J80" s="282">
        <f t="shared" si="3"/>
        <v>122.43000000000002</v>
      </c>
      <c r="M80" s="38"/>
      <c r="N80" s="38"/>
    </row>
    <row r="81" spans="1:14" ht="15" customHeight="1">
      <c r="A81" s="76" t="s">
        <v>179</v>
      </c>
      <c r="B81" s="68">
        <v>802</v>
      </c>
      <c r="C81" s="69" t="s">
        <v>11</v>
      </c>
      <c r="D81" s="69" t="s">
        <v>29</v>
      </c>
      <c r="E81" s="69" t="s">
        <v>209</v>
      </c>
      <c r="F81" s="69" t="s">
        <v>19</v>
      </c>
      <c r="G81" s="69" t="s">
        <v>112</v>
      </c>
      <c r="H81" s="284">
        <v>32</v>
      </c>
      <c r="I81" s="282">
        <f t="shared" si="2"/>
        <v>33.6</v>
      </c>
      <c r="J81" s="282">
        <f t="shared" si="3"/>
        <v>36.96000000000001</v>
      </c>
      <c r="M81" s="86"/>
      <c r="N81" s="86"/>
    </row>
    <row r="82" spans="1:14" ht="15" customHeight="1">
      <c r="A82" s="67" t="s">
        <v>186</v>
      </c>
      <c r="B82" s="68">
        <v>802</v>
      </c>
      <c r="C82" s="69" t="s">
        <v>11</v>
      </c>
      <c r="D82" s="69" t="s">
        <v>29</v>
      </c>
      <c r="E82" s="69" t="s">
        <v>209</v>
      </c>
      <c r="F82" s="69" t="s">
        <v>20</v>
      </c>
      <c r="G82" s="69" t="s">
        <v>127</v>
      </c>
      <c r="H82" s="284">
        <v>1.6</v>
      </c>
      <c r="I82" s="282">
        <f t="shared" si="2"/>
        <v>1.6800000000000002</v>
      </c>
      <c r="J82" s="282">
        <f t="shared" si="3"/>
        <v>1.8480000000000003</v>
      </c>
      <c r="M82" s="86"/>
      <c r="N82" s="86"/>
    </row>
    <row r="83" spans="1:14" ht="15" customHeight="1">
      <c r="A83" s="243" t="s">
        <v>225</v>
      </c>
      <c r="B83" s="68">
        <v>802</v>
      </c>
      <c r="C83" s="69" t="s">
        <v>11</v>
      </c>
      <c r="D83" s="69" t="s">
        <v>29</v>
      </c>
      <c r="E83" s="69" t="s">
        <v>209</v>
      </c>
      <c r="F83" s="69" t="s">
        <v>28</v>
      </c>
      <c r="G83" s="69" t="s">
        <v>114</v>
      </c>
      <c r="H83" s="290">
        <f>H84</f>
        <v>0</v>
      </c>
      <c r="I83" s="282">
        <f t="shared" si="2"/>
        <v>0</v>
      </c>
      <c r="J83" s="282">
        <f t="shared" si="3"/>
        <v>0</v>
      </c>
      <c r="M83" s="86"/>
      <c r="N83" s="86"/>
    </row>
    <row r="84" spans="1:14" ht="15" customHeight="1">
      <c r="A84" s="242" t="s">
        <v>225</v>
      </c>
      <c r="B84" s="68">
        <v>802</v>
      </c>
      <c r="C84" s="69" t="s">
        <v>11</v>
      </c>
      <c r="D84" s="69" t="s">
        <v>29</v>
      </c>
      <c r="E84" s="69" t="s">
        <v>209</v>
      </c>
      <c r="F84" s="69" t="s">
        <v>28</v>
      </c>
      <c r="G84" s="69" t="s">
        <v>114</v>
      </c>
      <c r="H84" s="291">
        <v>0</v>
      </c>
      <c r="I84" s="282">
        <f t="shared" si="2"/>
        <v>0</v>
      </c>
      <c r="J84" s="282">
        <f t="shared" si="3"/>
        <v>0</v>
      </c>
      <c r="M84" s="86"/>
      <c r="N84" s="86"/>
    </row>
    <row r="85" spans="1:14" ht="15" customHeight="1">
      <c r="A85" s="106" t="s">
        <v>121</v>
      </c>
      <c r="B85" s="68">
        <v>802</v>
      </c>
      <c r="C85" s="69" t="s">
        <v>11</v>
      </c>
      <c r="D85" s="69" t="s">
        <v>29</v>
      </c>
      <c r="E85" s="69" t="s">
        <v>209</v>
      </c>
      <c r="F85" s="69" t="s">
        <v>28</v>
      </c>
      <c r="G85" s="69" t="s">
        <v>126</v>
      </c>
      <c r="H85" s="290">
        <f>H86+H87</f>
        <v>3.5</v>
      </c>
      <c r="I85" s="282">
        <f t="shared" si="2"/>
        <v>3.6750000000000003</v>
      </c>
      <c r="J85" s="282">
        <f t="shared" si="3"/>
        <v>4.0425</v>
      </c>
      <c r="M85" s="86"/>
      <c r="N85" s="86"/>
    </row>
    <row r="86" spans="1:14" ht="15" customHeight="1">
      <c r="A86" s="88" t="s">
        <v>210</v>
      </c>
      <c r="B86" s="68">
        <v>802</v>
      </c>
      <c r="C86" s="69" t="s">
        <v>11</v>
      </c>
      <c r="D86" s="69" t="s">
        <v>29</v>
      </c>
      <c r="E86" s="69" t="s">
        <v>209</v>
      </c>
      <c r="F86" s="69" t="s">
        <v>28</v>
      </c>
      <c r="G86" s="69" t="s">
        <v>126</v>
      </c>
      <c r="H86" s="284">
        <v>0</v>
      </c>
      <c r="I86" s="282">
        <f t="shared" si="2"/>
        <v>0</v>
      </c>
      <c r="J86" s="282">
        <f t="shared" si="3"/>
        <v>0</v>
      </c>
      <c r="M86" s="86"/>
      <c r="N86" s="86"/>
    </row>
    <row r="87" spans="1:14" ht="15" customHeight="1">
      <c r="A87" s="88" t="s">
        <v>211</v>
      </c>
      <c r="B87" s="68">
        <v>802</v>
      </c>
      <c r="C87" s="69" t="s">
        <v>11</v>
      </c>
      <c r="D87" s="69" t="s">
        <v>29</v>
      </c>
      <c r="E87" s="69" t="s">
        <v>209</v>
      </c>
      <c r="F87" s="69" t="s">
        <v>28</v>
      </c>
      <c r="G87" s="69" t="s">
        <v>126</v>
      </c>
      <c r="H87" s="284">
        <v>3.5</v>
      </c>
      <c r="I87" s="282">
        <f t="shared" si="2"/>
        <v>3.6750000000000003</v>
      </c>
      <c r="J87" s="282">
        <f t="shared" si="3"/>
        <v>4.0425</v>
      </c>
      <c r="M87" s="86"/>
      <c r="N87" s="86"/>
    </row>
    <row r="88" spans="1:14" ht="51" customHeight="1">
      <c r="A88" s="89" t="s">
        <v>212</v>
      </c>
      <c r="B88" s="53">
        <v>802</v>
      </c>
      <c r="C88" s="54" t="s">
        <v>29</v>
      </c>
      <c r="D88" s="54" t="s">
        <v>172</v>
      </c>
      <c r="E88" s="54" t="s">
        <v>207</v>
      </c>
      <c r="F88" s="54" t="s">
        <v>110</v>
      </c>
      <c r="G88" s="54" t="s">
        <v>110</v>
      </c>
      <c r="H88" s="283">
        <f>H89</f>
        <v>822</v>
      </c>
      <c r="I88" s="282">
        <f t="shared" si="2"/>
        <v>863.1</v>
      </c>
      <c r="J88" s="282">
        <f t="shared" si="3"/>
        <v>949.4100000000001</v>
      </c>
      <c r="M88" s="86"/>
      <c r="N88" s="86"/>
    </row>
    <row r="89" spans="1:14" ht="27" customHeight="1">
      <c r="A89" s="90" t="s">
        <v>134</v>
      </c>
      <c r="B89" s="65">
        <v>802</v>
      </c>
      <c r="C89" s="66" t="s">
        <v>29</v>
      </c>
      <c r="D89" s="66" t="s">
        <v>83</v>
      </c>
      <c r="E89" s="66" t="s">
        <v>213</v>
      </c>
      <c r="F89" s="66" t="s">
        <v>110</v>
      </c>
      <c r="G89" s="66" t="s">
        <v>110</v>
      </c>
      <c r="H89" s="285">
        <f>H90+H94+H100</f>
        <v>822</v>
      </c>
      <c r="I89" s="282">
        <f t="shared" si="2"/>
        <v>863.1</v>
      </c>
      <c r="J89" s="282">
        <f t="shared" si="3"/>
        <v>949.4100000000001</v>
      </c>
      <c r="M89" s="86"/>
      <c r="N89" s="86"/>
    </row>
    <row r="90" spans="1:14" ht="27" customHeight="1">
      <c r="A90" s="243" t="s">
        <v>225</v>
      </c>
      <c r="B90" s="65">
        <v>802</v>
      </c>
      <c r="C90" s="66" t="s">
        <v>29</v>
      </c>
      <c r="D90" s="66" t="s">
        <v>83</v>
      </c>
      <c r="E90" s="66" t="s">
        <v>213</v>
      </c>
      <c r="F90" s="66" t="s">
        <v>110</v>
      </c>
      <c r="G90" s="66" t="s">
        <v>110</v>
      </c>
      <c r="H90" s="285">
        <f>H91+H92+H93</f>
        <v>66</v>
      </c>
      <c r="I90" s="282">
        <f t="shared" si="2"/>
        <v>69.3</v>
      </c>
      <c r="J90" s="282">
        <f t="shared" si="3"/>
        <v>76.23</v>
      </c>
      <c r="M90" s="86"/>
      <c r="N90" s="86"/>
    </row>
    <row r="91" spans="1:14" ht="15" customHeight="1">
      <c r="A91" s="91" t="s">
        <v>214</v>
      </c>
      <c r="B91" s="68">
        <v>802</v>
      </c>
      <c r="C91" s="69" t="s">
        <v>29</v>
      </c>
      <c r="D91" s="69" t="s">
        <v>83</v>
      </c>
      <c r="E91" s="69" t="s">
        <v>213</v>
      </c>
      <c r="F91" s="69" t="s">
        <v>28</v>
      </c>
      <c r="G91" s="69" t="s">
        <v>114</v>
      </c>
      <c r="H91" s="284">
        <v>66</v>
      </c>
      <c r="I91" s="282">
        <f t="shared" si="2"/>
        <v>69.3</v>
      </c>
      <c r="J91" s="282">
        <f t="shared" si="3"/>
        <v>76.23</v>
      </c>
      <c r="M91" s="86"/>
      <c r="N91" s="86"/>
    </row>
    <row r="92" spans="1:14" ht="15" customHeight="1">
      <c r="A92" s="91" t="s">
        <v>337</v>
      </c>
      <c r="B92" s="68" t="s">
        <v>180</v>
      </c>
      <c r="C92" s="69" t="s">
        <v>29</v>
      </c>
      <c r="D92" s="69" t="s">
        <v>83</v>
      </c>
      <c r="E92" s="69" t="s">
        <v>213</v>
      </c>
      <c r="F92" s="69" t="s">
        <v>28</v>
      </c>
      <c r="G92" s="69" t="s">
        <v>114</v>
      </c>
      <c r="H92" s="284">
        <v>0</v>
      </c>
      <c r="I92" s="282">
        <f t="shared" si="2"/>
        <v>0</v>
      </c>
      <c r="J92" s="282">
        <f t="shared" si="3"/>
        <v>0</v>
      </c>
      <c r="M92" s="86"/>
      <c r="N92" s="86"/>
    </row>
    <row r="93" spans="1:14" ht="15" customHeight="1">
      <c r="A93" s="91" t="s">
        <v>338</v>
      </c>
      <c r="B93" s="68" t="s">
        <v>180</v>
      </c>
      <c r="C93" s="69" t="s">
        <v>29</v>
      </c>
      <c r="D93" s="69" t="s">
        <v>83</v>
      </c>
      <c r="E93" s="69" t="s">
        <v>213</v>
      </c>
      <c r="F93" s="69" t="s">
        <v>28</v>
      </c>
      <c r="G93" s="69" t="s">
        <v>114</v>
      </c>
      <c r="H93" s="284">
        <v>0</v>
      </c>
      <c r="I93" s="282">
        <f t="shared" si="2"/>
        <v>0</v>
      </c>
      <c r="J93" s="282">
        <f t="shared" si="3"/>
        <v>0</v>
      </c>
      <c r="M93" s="86"/>
      <c r="N93" s="86"/>
    </row>
    <row r="94" spans="1:14" ht="15" customHeight="1">
      <c r="A94" s="267" t="s">
        <v>341</v>
      </c>
      <c r="B94" s="248" t="s">
        <v>180</v>
      </c>
      <c r="C94" s="249" t="s">
        <v>29</v>
      </c>
      <c r="D94" s="249" t="s">
        <v>83</v>
      </c>
      <c r="E94" s="249" t="s">
        <v>213</v>
      </c>
      <c r="F94" s="249" t="s">
        <v>28</v>
      </c>
      <c r="G94" s="249" t="s">
        <v>126</v>
      </c>
      <c r="H94" s="287">
        <f>H95+H98+H99</f>
        <v>270.5</v>
      </c>
      <c r="I94" s="282">
        <f t="shared" si="2"/>
        <v>284.02500000000003</v>
      </c>
      <c r="J94" s="282">
        <f t="shared" si="3"/>
        <v>312.42750000000007</v>
      </c>
      <c r="M94" s="86"/>
      <c r="N94" s="86"/>
    </row>
    <row r="95" spans="1:14" ht="15" customHeight="1">
      <c r="A95" s="92" t="s">
        <v>215</v>
      </c>
      <c r="B95" s="68">
        <v>802</v>
      </c>
      <c r="C95" s="69" t="s">
        <v>29</v>
      </c>
      <c r="D95" s="69" t="s">
        <v>83</v>
      </c>
      <c r="E95" s="69" t="s">
        <v>213</v>
      </c>
      <c r="F95" s="69" t="s">
        <v>28</v>
      </c>
      <c r="G95" s="69" t="s">
        <v>126</v>
      </c>
      <c r="H95" s="284">
        <v>14.3</v>
      </c>
      <c r="I95" s="282">
        <f t="shared" si="2"/>
        <v>15.015</v>
      </c>
      <c r="J95" s="282">
        <f t="shared" si="3"/>
        <v>16.5165</v>
      </c>
      <c r="M95" s="86"/>
      <c r="N95" s="86"/>
    </row>
    <row r="96" spans="1:14" ht="0.75" customHeight="1">
      <c r="A96" s="64" t="s">
        <v>120</v>
      </c>
      <c r="B96" s="68" t="s">
        <v>180</v>
      </c>
      <c r="C96" s="69" t="s">
        <v>29</v>
      </c>
      <c r="D96" s="69" t="s">
        <v>83</v>
      </c>
      <c r="E96" s="69" t="s">
        <v>213</v>
      </c>
      <c r="F96" s="69" t="s">
        <v>28</v>
      </c>
      <c r="G96" s="69" t="s">
        <v>129</v>
      </c>
      <c r="H96" s="285">
        <f>H97</f>
        <v>0</v>
      </c>
      <c r="I96" s="282">
        <f t="shared" si="2"/>
        <v>0</v>
      </c>
      <c r="J96" s="282">
        <f t="shared" si="3"/>
        <v>0</v>
      </c>
      <c r="M96" s="86"/>
      <c r="N96" s="86"/>
    </row>
    <row r="97" spans="1:14" ht="15" customHeight="1" hidden="1">
      <c r="A97" s="254" t="s">
        <v>310</v>
      </c>
      <c r="B97" s="68" t="s">
        <v>180</v>
      </c>
      <c r="C97" s="69" t="s">
        <v>29</v>
      </c>
      <c r="D97" s="69" t="s">
        <v>83</v>
      </c>
      <c r="E97" s="69" t="s">
        <v>213</v>
      </c>
      <c r="F97" s="69" t="s">
        <v>28</v>
      </c>
      <c r="G97" s="69" t="s">
        <v>129</v>
      </c>
      <c r="H97" s="292">
        <v>0</v>
      </c>
      <c r="I97" s="282">
        <f t="shared" si="2"/>
        <v>0</v>
      </c>
      <c r="J97" s="282">
        <f t="shared" si="3"/>
        <v>0</v>
      </c>
      <c r="M97" s="86"/>
      <c r="N97" s="86"/>
    </row>
    <row r="98" spans="1:14" ht="15" customHeight="1">
      <c r="A98" s="254" t="s">
        <v>339</v>
      </c>
      <c r="B98" s="68" t="s">
        <v>180</v>
      </c>
      <c r="C98" s="69" t="s">
        <v>29</v>
      </c>
      <c r="D98" s="69" t="s">
        <v>83</v>
      </c>
      <c r="E98" s="69" t="s">
        <v>213</v>
      </c>
      <c r="F98" s="69" t="s">
        <v>28</v>
      </c>
      <c r="G98" s="69" t="s">
        <v>126</v>
      </c>
      <c r="H98" s="291">
        <v>222.9</v>
      </c>
      <c r="I98" s="282">
        <f t="shared" si="2"/>
        <v>234.04500000000002</v>
      </c>
      <c r="J98" s="282">
        <f t="shared" si="3"/>
        <v>257.44950000000006</v>
      </c>
      <c r="M98" s="86"/>
      <c r="N98" s="86"/>
    </row>
    <row r="99" spans="1:14" ht="15" customHeight="1">
      <c r="A99" s="254" t="s">
        <v>340</v>
      </c>
      <c r="B99" s="68" t="s">
        <v>180</v>
      </c>
      <c r="C99" s="69" t="s">
        <v>29</v>
      </c>
      <c r="D99" s="69" t="s">
        <v>83</v>
      </c>
      <c r="E99" s="69" t="s">
        <v>213</v>
      </c>
      <c r="F99" s="69" t="s">
        <v>28</v>
      </c>
      <c r="G99" s="69" t="s">
        <v>126</v>
      </c>
      <c r="H99" s="291">
        <v>33.3</v>
      </c>
      <c r="I99" s="282">
        <f t="shared" si="2"/>
        <v>34.964999999999996</v>
      </c>
      <c r="J99" s="282">
        <f t="shared" si="3"/>
        <v>38.4615</v>
      </c>
      <c r="M99" s="86"/>
      <c r="N99" s="86"/>
    </row>
    <row r="100" spans="1:14" ht="15" customHeight="1">
      <c r="A100" s="268" t="s">
        <v>120</v>
      </c>
      <c r="B100" s="248" t="s">
        <v>180</v>
      </c>
      <c r="C100" s="249" t="s">
        <v>29</v>
      </c>
      <c r="D100" s="249" t="s">
        <v>83</v>
      </c>
      <c r="E100" s="249" t="s">
        <v>213</v>
      </c>
      <c r="F100" s="249" t="s">
        <v>28</v>
      </c>
      <c r="G100" s="249" t="s">
        <v>129</v>
      </c>
      <c r="H100" s="293">
        <f>H101</f>
        <v>485.5</v>
      </c>
      <c r="I100" s="282">
        <f t="shared" si="2"/>
        <v>509.77500000000003</v>
      </c>
      <c r="J100" s="282">
        <f t="shared" si="3"/>
        <v>560.7525</v>
      </c>
      <c r="M100" s="86"/>
      <c r="N100" s="86"/>
    </row>
    <row r="101" spans="1:14" ht="15" customHeight="1">
      <c r="A101" s="254" t="s">
        <v>342</v>
      </c>
      <c r="B101" s="232" t="s">
        <v>180</v>
      </c>
      <c r="C101" s="72" t="s">
        <v>29</v>
      </c>
      <c r="D101" s="72" t="s">
        <v>83</v>
      </c>
      <c r="E101" s="72" t="s">
        <v>213</v>
      </c>
      <c r="F101" s="72" t="s">
        <v>28</v>
      </c>
      <c r="G101" s="72" t="s">
        <v>129</v>
      </c>
      <c r="H101" s="289">
        <v>485.5</v>
      </c>
      <c r="I101" s="282">
        <f t="shared" si="2"/>
        <v>509.77500000000003</v>
      </c>
      <c r="J101" s="282">
        <f t="shared" si="3"/>
        <v>560.7525</v>
      </c>
      <c r="M101" s="86"/>
      <c r="N101" s="86"/>
    </row>
    <row r="102" spans="1:14" ht="15" customHeight="1">
      <c r="A102" s="254"/>
      <c r="B102" s="68"/>
      <c r="C102" s="69"/>
      <c r="D102" s="69"/>
      <c r="E102" s="69"/>
      <c r="F102" s="69"/>
      <c r="G102" s="69"/>
      <c r="H102" s="292"/>
      <c r="I102" s="282">
        <f t="shared" si="2"/>
        <v>0</v>
      </c>
      <c r="J102" s="282">
        <f t="shared" si="3"/>
        <v>0</v>
      </c>
      <c r="M102" s="86"/>
      <c r="N102" s="86"/>
    </row>
    <row r="103" spans="1:14" ht="15" customHeight="1">
      <c r="A103" s="94" t="s">
        <v>216</v>
      </c>
      <c r="B103" s="53">
        <v>802</v>
      </c>
      <c r="C103" s="54" t="s">
        <v>72</v>
      </c>
      <c r="D103" s="54" t="s">
        <v>172</v>
      </c>
      <c r="E103" s="54" t="s">
        <v>173</v>
      </c>
      <c r="F103" s="54" t="s">
        <v>110</v>
      </c>
      <c r="G103" s="54" t="s">
        <v>110</v>
      </c>
      <c r="H103" s="283">
        <f>H104</f>
        <v>1359.5</v>
      </c>
      <c r="I103" s="282">
        <f t="shared" si="2"/>
        <v>1427.4750000000001</v>
      </c>
      <c r="J103" s="282">
        <f t="shared" si="3"/>
        <v>1570.2225000000003</v>
      </c>
      <c r="M103" s="86"/>
      <c r="N103" s="86"/>
    </row>
    <row r="104" spans="1:14" ht="15" customHeight="1">
      <c r="A104" s="90" t="s">
        <v>137</v>
      </c>
      <c r="B104" s="65">
        <v>802</v>
      </c>
      <c r="C104" s="66" t="s">
        <v>72</v>
      </c>
      <c r="D104" s="66" t="s">
        <v>29</v>
      </c>
      <c r="E104" s="66" t="s">
        <v>173</v>
      </c>
      <c r="F104" s="66" t="s">
        <v>110</v>
      </c>
      <c r="G104" s="66" t="s">
        <v>110</v>
      </c>
      <c r="H104" s="285">
        <f>H105+H108+H113</f>
        <v>1359.5</v>
      </c>
      <c r="I104" s="282">
        <f t="shared" si="2"/>
        <v>1427.4750000000001</v>
      </c>
      <c r="J104" s="282">
        <f t="shared" si="3"/>
        <v>1570.2225000000003</v>
      </c>
      <c r="M104" s="86"/>
      <c r="N104" s="86"/>
    </row>
    <row r="105" spans="1:14" ht="15" customHeight="1">
      <c r="A105" s="95" t="s">
        <v>217</v>
      </c>
      <c r="B105" s="232">
        <v>802</v>
      </c>
      <c r="C105" s="72" t="s">
        <v>72</v>
      </c>
      <c r="D105" s="72" t="s">
        <v>29</v>
      </c>
      <c r="E105" s="72" t="s">
        <v>218</v>
      </c>
      <c r="F105" s="72" t="s">
        <v>28</v>
      </c>
      <c r="G105" s="72" t="s">
        <v>128</v>
      </c>
      <c r="H105" s="289">
        <v>194.7</v>
      </c>
      <c r="I105" s="282">
        <f t="shared" si="2"/>
        <v>204.435</v>
      </c>
      <c r="J105" s="282">
        <f t="shared" si="3"/>
        <v>224.87850000000003</v>
      </c>
      <c r="M105" s="86"/>
      <c r="N105" s="86"/>
    </row>
    <row r="106" spans="1:14" ht="1.5" customHeight="1">
      <c r="A106" s="243" t="s">
        <v>225</v>
      </c>
      <c r="B106" s="252">
        <v>802</v>
      </c>
      <c r="C106" s="253" t="s">
        <v>72</v>
      </c>
      <c r="D106" s="253" t="s">
        <v>29</v>
      </c>
      <c r="E106" s="253" t="s">
        <v>219</v>
      </c>
      <c r="F106" s="253" t="s">
        <v>28</v>
      </c>
      <c r="G106" s="253" t="s">
        <v>114</v>
      </c>
      <c r="H106" s="290">
        <f>H107</f>
        <v>0</v>
      </c>
      <c r="I106" s="282">
        <f t="shared" si="2"/>
        <v>0</v>
      </c>
      <c r="J106" s="282">
        <f t="shared" si="3"/>
        <v>0</v>
      </c>
      <c r="M106" s="86"/>
      <c r="N106" s="86"/>
    </row>
    <row r="107" spans="1:14" ht="15" customHeight="1" hidden="1">
      <c r="A107" s="255" t="s">
        <v>311</v>
      </c>
      <c r="B107" s="68">
        <v>802</v>
      </c>
      <c r="C107" s="246" t="s">
        <v>72</v>
      </c>
      <c r="D107" s="246" t="s">
        <v>29</v>
      </c>
      <c r="E107" s="246" t="s">
        <v>219</v>
      </c>
      <c r="F107" s="246" t="s">
        <v>28</v>
      </c>
      <c r="G107" s="246" t="s">
        <v>114</v>
      </c>
      <c r="H107" s="291">
        <v>0</v>
      </c>
      <c r="I107" s="282">
        <f t="shared" si="2"/>
        <v>0</v>
      </c>
      <c r="J107" s="282">
        <f t="shared" si="3"/>
        <v>0</v>
      </c>
      <c r="M107" s="86"/>
      <c r="N107" s="86"/>
    </row>
    <row r="108" spans="1:14" ht="15" customHeight="1">
      <c r="A108" s="243" t="s">
        <v>225</v>
      </c>
      <c r="B108" s="252">
        <v>802</v>
      </c>
      <c r="C108" s="253" t="s">
        <v>72</v>
      </c>
      <c r="D108" s="253" t="s">
        <v>29</v>
      </c>
      <c r="E108" s="253" t="s">
        <v>218</v>
      </c>
      <c r="F108" s="253" t="s">
        <v>28</v>
      </c>
      <c r="G108" s="253" t="s">
        <v>114</v>
      </c>
      <c r="H108" s="290">
        <f>H109+H112</f>
        <v>1164.8</v>
      </c>
      <c r="I108" s="282">
        <f t="shared" si="2"/>
        <v>1223.04</v>
      </c>
      <c r="J108" s="282">
        <f t="shared" si="3"/>
        <v>1345.344</v>
      </c>
      <c r="M108" s="86"/>
      <c r="N108" s="86"/>
    </row>
    <row r="109" spans="1:14" ht="15" customHeight="1">
      <c r="A109" s="96" t="s">
        <v>344</v>
      </c>
      <c r="B109" s="68" t="s">
        <v>180</v>
      </c>
      <c r="C109" s="69" t="s">
        <v>72</v>
      </c>
      <c r="D109" s="69" t="s">
        <v>29</v>
      </c>
      <c r="E109" s="69" t="s">
        <v>218</v>
      </c>
      <c r="F109" s="69" t="s">
        <v>28</v>
      </c>
      <c r="G109" s="69" t="s">
        <v>114</v>
      </c>
      <c r="H109" s="289">
        <v>0</v>
      </c>
      <c r="I109" s="282">
        <f t="shared" si="2"/>
        <v>0</v>
      </c>
      <c r="J109" s="282">
        <f t="shared" si="3"/>
        <v>0</v>
      </c>
      <c r="M109" s="86"/>
      <c r="N109" s="86"/>
    </row>
    <row r="110" spans="1:14" ht="15" customHeight="1" hidden="1">
      <c r="A110" s="106" t="s">
        <v>121</v>
      </c>
      <c r="B110" s="65" t="s">
        <v>180</v>
      </c>
      <c r="C110" s="66" t="s">
        <v>72</v>
      </c>
      <c r="D110" s="66" t="s">
        <v>29</v>
      </c>
      <c r="E110" s="66" t="s">
        <v>219</v>
      </c>
      <c r="F110" s="66" t="s">
        <v>110</v>
      </c>
      <c r="G110" s="66" t="s">
        <v>126</v>
      </c>
      <c r="H110" s="285">
        <f>H111</f>
        <v>0</v>
      </c>
      <c r="I110" s="282">
        <f t="shared" si="2"/>
        <v>0</v>
      </c>
      <c r="J110" s="282">
        <f t="shared" si="3"/>
        <v>0</v>
      </c>
      <c r="M110" s="86"/>
      <c r="N110" s="86"/>
    </row>
    <row r="111" spans="1:14" ht="15" customHeight="1" hidden="1">
      <c r="A111" s="96" t="s">
        <v>285</v>
      </c>
      <c r="B111" s="68">
        <v>802</v>
      </c>
      <c r="C111" s="69" t="s">
        <v>72</v>
      </c>
      <c r="D111" s="69" t="s">
        <v>29</v>
      </c>
      <c r="E111" s="69" t="s">
        <v>219</v>
      </c>
      <c r="F111" s="69" t="s">
        <v>28</v>
      </c>
      <c r="G111" s="69" t="s">
        <v>126</v>
      </c>
      <c r="H111" s="289">
        <v>0</v>
      </c>
      <c r="I111" s="282">
        <f t="shared" si="2"/>
        <v>0</v>
      </c>
      <c r="J111" s="282">
        <f t="shared" si="3"/>
        <v>0</v>
      </c>
      <c r="M111" s="86"/>
      <c r="N111" s="86"/>
    </row>
    <row r="112" spans="1:14" ht="15" customHeight="1">
      <c r="A112" s="96" t="s">
        <v>345</v>
      </c>
      <c r="B112" s="68" t="s">
        <v>180</v>
      </c>
      <c r="C112" s="69" t="s">
        <v>72</v>
      </c>
      <c r="D112" s="69" t="s">
        <v>29</v>
      </c>
      <c r="E112" s="69" t="s">
        <v>218</v>
      </c>
      <c r="F112" s="69" t="s">
        <v>28</v>
      </c>
      <c r="G112" s="69" t="s">
        <v>114</v>
      </c>
      <c r="H112" s="289">
        <v>1164.8</v>
      </c>
      <c r="I112" s="282">
        <f t="shared" si="2"/>
        <v>1223.04</v>
      </c>
      <c r="J112" s="282">
        <f t="shared" si="3"/>
        <v>1345.344</v>
      </c>
      <c r="M112" s="86"/>
      <c r="N112" s="86"/>
    </row>
    <row r="113" spans="1:14" ht="15" customHeight="1">
      <c r="A113" s="267" t="s">
        <v>341</v>
      </c>
      <c r="B113" s="68" t="s">
        <v>180</v>
      </c>
      <c r="C113" s="69" t="s">
        <v>72</v>
      </c>
      <c r="D113" s="69" t="s">
        <v>29</v>
      </c>
      <c r="E113" s="69" t="s">
        <v>218</v>
      </c>
      <c r="F113" s="69" t="s">
        <v>28</v>
      </c>
      <c r="G113" s="69" t="s">
        <v>126</v>
      </c>
      <c r="H113" s="289">
        <v>0</v>
      </c>
      <c r="I113" s="282">
        <f t="shared" si="2"/>
        <v>0</v>
      </c>
      <c r="J113" s="282">
        <f t="shared" si="3"/>
        <v>0</v>
      </c>
      <c r="M113" s="86"/>
      <c r="N113" s="86"/>
    </row>
    <row r="114" spans="1:14" ht="15" customHeight="1">
      <c r="A114" s="269" t="s">
        <v>343</v>
      </c>
      <c r="B114" s="68" t="s">
        <v>180</v>
      </c>
      <c r="C114" s="69" t="s">
        <v>72</v>
      </c>
      <c r="D114" s="69" t="s">
        <v>29</v>
      </c>
      <c r="E114" s="69" t="s">
        <v>218</v>
      </c>
      <c r="F114" s="69" t="s">
        <v>28</v>
      </c>
      <c r="G114" s="69" t="s">
        <v>126</v>
      </c>
      <c r="H114" s="289">
        <v>0</v>
      </c>
      <c r="I114" s="282">
        <f t="shared" si="2"/>
        <v>0</v>
      </c>
      <c r="J114" s="282">
        <f t="shared" si="3"/>
        <v>0</v>
      </c>
      <c r="M114" s="86"/>
      <c r="N114" s="86"/>
    </row>
    <row r="115" spans="1:14" ht="15" customHeight="1">
      <c r="A115" s="269"/>
      <c r="B115" s="68"/>
      <c r="C115" s="69"/>
      <c r="D115" s="69"/>
      <c r="E115" s="69"/>
      <c r="F115" s="69"/>
      <c r="G115" s="69"/>
      <c r="H115" s="289"/>
      <c r="I115" s="282">
        <f t="shared" si="2"/>
        <v>0</v>
      </c>
      <c r="J115" s="282">
        <f t="shared" si="3"/>
        <v>0</v>
      </c>
      <c r="M115" s="86"/>
      <c r="N115" s="86"/>
    </row>
    <row r="116" spans="1:14" ht="15" customHeight="1">
      <c r="A116" s="268" t="s">
        <v>120</v>
      </c>
      <c r="B116" s="68" t="s">
        <v>180</v>
      </c>
      <c r="C116" s="69" t="s">
        <v>72</v>
      </c>
      <c r="D116" s="69" t="s">
        <v>29</v>
      </c>
      <c r="E116" s="69" t="s">
        <v>218</v>
      </c>
      <c r="F116" s="69" t="s">
        <v>28</v>
      </c>
      <c r="G116" s="69" t="s">
        <v>126</v>
      </c>
      <c r="H116" s="289"/>
      <c r="I116" s="282">
        <f t="shared" si="2"/>
        <v>0</v>
      </c>
      <c r="J116" s="282">
        <f t="shared" si="3"/>
        <v>0</v>
      </c>
      <c r="M116" s="86"/>
      <c r="N116" s="86"/>
    </row>
    <row r="117" spans="1:14" ht="15" customHeight="1">
      <c r="A117" s="97" t="s">
        <v>220</v>
      </c>
      <c r="B117" s="50">
        <v>802</v>
      </c>
      <c r="C117" s="98" t="s">
        <v>73</v>
      </c>
      <c r="D117" s="98" t="s">
        <v>172</v>
      </c>
      <c r="E117" s="98" t="s">
        <v>173</v>
      </c>
      <c r="F117" s="98" t="s">
        <v>110</v>
      </c>
      <c r="G117" s="98" t="s">
        <v>110</v>
      </c>
      <c r="H117" s="294">
        <f>H118+H153</f>
        <v>4337.400000000001</v>
      </c>
      <c r="I117" s="282">
        <f t="shared" si="2"/>
        <v>4554.27</v>
      </c>
      <c r="J117" s="282">
        <f t="shared" si="3"/>
        <v>5009.697000000001</v>
      </c>
      <c r="M117" s="86"/>
      <c r="N117" s="86"/>
    </row>
    <row r="118" spans="1:14" ht="43.5" customHeight="1">
      <c r="A118" s="56" t="s">
        <v>130</v>
      </c>
      <c r="B118" s="53">
        <v>802</v>
      </c>
      <c r="C118" s="54" t="s">
        <v>73</v>
      </c>
      <c r="D118" s="54" t="s">
        <v>9</v>
      </c>
      <c r="E118" s="54" t="s">
        <v>221</v>
      </c>
      <c r="F118" s="54" t="s">
        <v>74</v>
      </c>
      <c r="G118" s="54" t="s">
        <v>222</v>
      </c>
      <c r="H118" s="283">
        <f>H119+H122+H126+H129+H136+H140+H149</f>
        <v>3297.7000000000003</v>
      </c>
      <c r="I118" s="282">
        <f t="shared" si="2"/>
        <v>3462.5850000000005</v>
      </c>
      <c r="J118" s="282">
        <f t="shared" si="3"/>
        <v>3808.843500000001</v>
      </c>
      <c r="M118" s="86"/>
      <c r="N118" s="86"/>
    </row>
    <row r="119" spans="1:14" ht="25.5" customHeight="1">
      <c r="A119" s="99" t="s">
        <v>223</v>
      </c>
      <c r="B119" s="65">
        <v>802</v>
      </c>
      <c r="C119" s="66" t="s">
        <v>73</v>
      </c>
      <c r="D119" s="66" t="s">
        <v>9</v>
      </c>
      <c r="E119" s="66" t="s">
        <v>221</v>
      </c>
      <c r="F119" s="66" t="s">
        <v>110</v>
      </c>
      <c r="G119" s="66" t="s">
        <v>178</v>
      </c>
      <c r="H119" s="285">
        <f>H120+H121</f>
        <v>2139.8</v>
      </c>
      <c r="I119" s="282">
        <f t="shared" si="2"/>
        <v>2246.7900000000004</v>
      </c>
      <c r="J119" s="282">
        <f t="shared" si="3"/>
        <v>2471.4690000000005</v>
      </c>
      <c r="M119" s="86"/>
      <c r="N119" s="86"/>
    </row>
    <row r="120" spans="1:14" ht="15" customHeight="1">
      <c r="A120" s="100" t="s">
        <v>147</v>
      </c>
      <c r="B120" s="59">
        <v>802</v>
      </c>
      <c r="C120" s="60" t="s">
        <v>73</v>
      </c>
      <c r="D120" s="60" t="s">
        <v>9</v>
      </c>
      <c r="E120" s="60" t="s">
        <v>221</v>
      </c>
      <c r="F120" s="60" t="s">
        <v>61</v>
      </c>
      <c r="G120" s="60" t="s">
        <v>111</v>
      </c>
      <c r="H120" s="284">
        <v>1643.5</v>
      </c>
      <c r="I120" s="282">
        <f t="shared" si="2"/>
        <v>1725.6750000000002</v>
      </c>
      <c r="J120" s="282">
        <f t="shared" si="3"/>
        <v>1898.2425000000003</v>
      </c>
      <c r="M120" s="101"/>
      <c r="N120" s="101"/>
    </row>
    <row r="121" spans="1:14" ht="15" customHeight="1">
      <c r="A121" s="100" t="s">
        <v>179</v>
      </c>
      <c r="B121" s="59">
        <v>802</v>
      </c>
      <c r="C121" s="60" t="s">
        <v>73</v>
      </c>
      <c r="D121" s="60" t="s">
        <v>9</v>
      </c>
      <c r="E121" s="60" t="s">
        <v>221</v>
      </c>
      <c r="F121" s="60" t="s">
        <v>64</v>
      </c>
      <c r="G121" s="60" t="s">
        <v>112</v>
      </c>
      <c r="H121" s="284">
        <v>496.3</v>
      </c>
      <c r="I121" s="282">
        <f t="shared" si="2"/>
        <v>521.115</v>
      </c>
      <c r="J121" s="282">
        <f t="shared" si="3"/>
        <v>573.2265000000001</v>
      </c>
      <c r="M121" s="101"/>
      <c r="N121" s="101"/>
    </row>
    <row r="122" spans="1:14" ht="15" customHeight="1">
      <c r="A122" s="99" t="s">
        <v>124</v>
      </c>
      <c r="B122" s="65">
        <v>802</v>
      </c>
      <c r="C122" s="66" t="s">
        <v>73</v>
      </c>
      <c r="D122" s="66" t="s">
        <v>9</v>
      </c>
      <c r="E122" s="66" t="s">
        <v>221</v>
      </c>
      <c r="F122" s="66" t="s">
        <v>28</v>
      </c>
      <c r="G122" s="66" t="s">
        <v>113</v>
      </c>
      <c r="H122" s="285">
        <f>H123+H124+H125</f>
        <v>251.39999999999998</v>
      </c>
      <c r="I122" s="282">
        <f t="shared" si="2"/>
        <v>263.96999999999997</v>
      </c>
      <c r="J122" s="282">
        <f t="shared" si="3"/>
        <v>290.367</v>
      </c>
      <c r="M122" s="101"/>
      <c r="N122" s="101"/>
    </row>
    <row r="123" spans="1:14" ht="15" customHeight="1">
      <c r="A123" s="93" t="s">
        <v>224</v>
      </c>
      <c r="B123" s="68">
        <v>802</v>
      </c>
      <c r="C123" s="72" t="s">
        <v>73</v>
      </c>
      <c r="D123" s="72" t="s">
        <v>9</v>
      </c>
      <c r="E123" s="72" t="s">
        <v>221</v>
      </c>
      <c r="F123" s="69" t="s">
        <v>28</v>
      </c>
      <c r="G123" s="69" t="s">
        <v>113</v>
      </c>
      <c r="H123" s="284">
        <v>115.8</v>
      </c>
      <c r="I123" s="282">
        <f t="shared" si="2"/>
        <v>121.59</v>
      </c>
      <c r="J123" s="282">
        <f t="shared" si="3"/>
        <v>133.74900000000002</v>
      </c>
      <c r="M123" s="101"/>
      <c r="N123" s="101"/>
    </row>
    <row r="124" spans="1:14" ht="15" customHeight="1">
      <c r="A124" s="233" t="s">
        <v>185</v>
      </c>
      <c r="B124" s="68">
        <v>802</v>
      </c>
      <c r="C124" s="72" t="s">
        <v>73</v>
      </c>
      <c r="D124" s="72" t="s">
        <v>9</v>
      </c>
      <c r="E124" s="72" t="s">
        <v>221</v>
      </c>
      <c r="F124" s="69" t="s">
        <v>28</v>
      </c>
      <c r="G124" s="69" t="s">
        <v>113</v>
      </c>
      <c r="H124" s="284">
        <v>8</v>
      </c>
      <c r="I124" s="282">
        <f t="shared" si="2"/>
        <v>8.4</v>
      </c>
      <c r="J124" s="282">
        <f t="shared" si="3"/>
        <v>9.240000000000002</v>
      </c>
      <c r="M124" s="101"/>
      <c r="N124" s="101"/>
    </row>
    <row r="125" spans="1:14" ht="15" customHeight="1">
      <c r="A125" s="63" t="s">
        <v>186</v>
      </c>
      <c r="B125" s="59">
        <v>802</v>
      </c>
      <c r="C125" s="60" t="s">
        <v>73</v>
      </c>
      <c r="D125" s="60" t="s">
        <v>9</v>
      </c>
      <c r="E125" s="60" t="s">
        <v>221</v>
      </c>
      <c r="F125" s="60" t="s">
        <v>28</v>
      </c>
      <c r="G125" s="60" t="s">
        <v>127</v>
      </c>
      <c r="H125" s="284">
        <v>127.6</v>
      </c>
      <c r="I125" s="282">
        <f t="shared" si="2"/>
        <v>133.98</v>
      </c>
      <c r="J125" s="282">
        <f t="shared" si="3"/>
        <v>147.37800000000001</v>
      </c>
      <c r="M125" s="101"/>
      <c r="N125" s="101"/>
    </row>
    <row r="126" spans="1:14" ht="15" customHeight="1">
      <c r="A126" s="102" t="s">
        <v>117</v>
      </c>
      <c r="B126" s="65">
        <v>802</v>
      </c>
      <c r="C126" s="66" t="s">
        <v>73</v>
      </c>
      <c r="D126" s="66" t="s">
        <v>9</v>
      </c>
      <c r="E126" s="66" t="s">
        <v>221</v>
      </c>
      <c r="F126" s="66" t="s">
        <v>28</v>
      </c>
      <c r="G126" s="66" t="s">
        <v>128</v>
      </c>
      <c r="H126" s="285">
        <f>H127+H128</f>
        <v>754.9</v>
      </c>
      <c r="I126" s="282">
        <f t="shared" si="2"/>
        <v>792.645</v>
      </c>
      <c r="J126" s="282">
        <f t="shared" si="3"/>
        <v>871.9095000000001</v>
      </c>
      <c r="M126" s="101"/>
      <c r="N126" s="101"/>
    </row>
    <row r="127" spans="1:14" ht="15" customHeight="1">
      <c r="A127" s="103" t="s">
        <v>204</v>
      </c>
      <c r="B127" s="68">
        <v>802</v>
      </c>
      <c r="C127" s="72" t="s">
        <v>73</v>
      </c>
      <c r="D127" s="72" t="s">
        <v>9</v>
      </c>
      <c r="E127" s="72" t="s">
        <v>221</v>
      </c>
      <c r="F127" s="69" t="s">
        <v>348</v>
      </c>
      <c r="G127" s="69" t="s">
        <v>128</v>
      </c>
      <c r="H127" s="284">
        <v>293</v>
      </c>
      <c r="I127" s="282">
        <f t="shared" si="2"/>
        <v>307.65000000000003</v>
      </c>
      <c r="J127" s="282">
        <f t="shared" si="3"/>
        <v>338.4150000000001</v>
      </c>
      <c r="M127" s="101"/>
      <c r="N127" s="101"/>
    </row>
    <row r="128" spans="1:14" ht="26.25" customHeight="1">
      <c r="A128" s="103" t="s">
        <v>382</v>
      </c>
      <c r="B128" s="68">
        <v>802</v>
      </c>
      <c r="C128" s="72" t="s">
        <v>73</v>
      </c>
      <c r="D128" s="72" t="s">
        <v>9</v>
      </c>
      <c r="E128" s="72" t="s">
        <v>221</v>
      </c>
      <c r="F128" s="69" t="s">
        <v>28</v>
      </c>
      <c r="G128" s="69" t="s">
        <v>128</v>
      </c>
      <c r="H128" s="284">
        <v>461.9</v>
      </c>
      <c r="I128" s="282">
        <f t="shared" si="2"/>
        <v>484.995</v>
      </c>
      <c r="J128" s="282">
        <f t="shared" si="3"/>
        <v>533.4945</v>
      </c>
      <c r="M128" s="101"/>
      <c r="N128" s="101"/>
    </row>
    <row r="129" spans="1:14" ht="15" customHeight="1">
      <c r="A129" s="104" t="s">
        <v>225</v>
      </c>
      <c r="B129" s="65">
        <v>802</v>
      </c>
      <c r="C129" s="66" t="s">
        <v>73</v>
      </c>
      <c r="D129" s="66" t="s">
        <v>9</v>
      </c>
      <c r="E129" s="66" t="s">
        <v>221</v>
      </c>
      <c r="F129" s="66" t="s">
        <v>110</v>
      </c>
      <c r="G129" s="66" t="s">
        <v>114</v>
      </c>
      <c r="H129" s="285">
        <f>H130+H133+H134+H135</f>
        <v>4.2</v>
      </c>
      <c r="I129" s="282">
        <f t="shared" si="2"/>
        <v>4.41</v>
      </c>
      <c r="J129" s="282">
        <f t="shared" si="3"/>
        <v>4.851000000000001</v>
      </c>
      <c r="M129" s="101"/>
      <c r="N129" s="101"/>
    </row>
    <row r="130" spans="1:14" ht="15" customHeight="1">
      <c r="A130" s="105" t="s">
        <v>286</v>
      </c>
      <c r="B130" s="68">
        <v>802</v>
      </c>
      <c r="C130" s="72" t="s">
        <v>73</v>
      </c>
      <c r="D130" s="72" t="s">
        <v>9</v>
      </c>
      <c r="E130" s="72" t="s">
        <v>221</v>
      </c>
      <c r="F130" s="69" t="s">
        <v>28</v>
      </c>
      <c r="G130" s="69" t="s">
        <v>114</v>
      </c>
      <c r="H130" s="284">
        <v>0</v>
      </c>
      <c r="I130" s="282">
        <f t="shared" si="2"/>
        <v>0</v>
      </c>
      <c r="J130" s="282">
        <f t="shared" si="3"/>
        <v>0</v>
      </c>
      <c r="M130" s="101"/>
      <c r="N130" s="101"/>
    </row>
    <row r="131" spans="1:14" ht="15" customHeight="1" hidden="1">
      <c r="A131" s="256" t="s">
        <v>312</v>
      </c>
      <c r="B131" s="68">
        <v>802</v>
      </c>
      <c r="C131" s="72" t="s">
        <v>73</v>
      </c>
      <c r="D131" s="72" t="s">
        <v>9</v>
      </c>
      <c r="E131" s="72" t="s">
        <v>221</v>
      </c>
      <c r="F131" s="69" t="s">
        <v>28</v>
      </c>
      <c r="G131" s="69" t="s">
        <v>114</v>
      </c>
      <c r="H131" s="284">
        <v>0</v>
      </c>
      <c r="I131" s="282">
        <f t="shared" si="2"/>
        <v>0</v>
      </c>
      <c r="J131" s="282">
        <f t="shared" si="3"/>
        <v>0</v>
      </c>
      <c r="M131" s="101"/>
      <c r="N131" s="101"/>
    </row>
    <row r="132" spans="1:14" ht="15" customHeight="1" hidden="1">
      <c r="A132" s="256" t="s">
        <v>303</v>
      </c>
      <c r="B132" s="68">
        <v>802</v>
      </c>
      <c r="C132" s="72" t="s">
        <v>73</v>
      </c>
      <c r="D132" s="72" t="s">
        <v>9</v>
      </c>
      <c r="E132" s="72" t="s">
        <v>221</v>
      </c>
      <c r="F132" s="69" t="s">
        <v>28</v>
      </c>
      <c r="G132" s="69" t="s">
        <v>114</v>
      </c>
      <c r="H132" s="284">
        <v>0</v>
      </c>
      <c r="I132" s="282">
        <f t="shared" si="2"/>
        <v>0</v>
      </c>
      <c r="J132" s="282">
        <f t="shared" si="3"/>
        <v>0</v>
      </c>
      <c r="M132" s="101"/>
      <c r="N132" s="101"/>
    </row>
    <row r="133" spans="1:14" ht="15" customHeight="1">
      <c r="A133" s="270" t="s">
        <v>303</v>
      </c>
      <c r="B133" s="68">
        <v>802</v>
      </c>
      <c r="C133" s="72" t="s">
        <v>73</v>
      </c>
      <c r="D133" s="72" t="s">
        <v>9</v>
      </c>
      <c r="E133" s="72" t="s">
        <v>221</v>
      </c>
      <c r="F133" s="69" t="s">
        <v>28</v>
      </c>
      <c r="G133" s="69" t="s">
        <v>114</v>
      </c>
      <c r="H133" s="284">
        <v>4.2</v>
      </c>
      <c r="I133" s="282">
        <f t="shared" si="2"/>
        <v>4.41</v>
      </c>
      <c r="J133" s="282">
        <f t="shared" si="3"/>
        <v>4.851000000000001</v>
      </c>
      <c r="M133" s="101"/>
      <c r="N133" s="101"/>
    </row>
    <row r="134" spans="1:14" ht="15" customHeight="1">
      <c r="A134" s="270" t="s">
        <v>346</v>
      </c>
      <c r="B134" s="68">
        <v>802</v>
      </c>
      <c r="C134" s="72" t="s">
        <v>73</v>
      </c>
      <c r="D134" s="72" t="s">
        <v>9</v>
      </c>
      <c r="E134" s="72" t="s">
        <v>221</v>
      </c>
      <c r="F134" s="69" t="s">
        <v>28</v>
      </c>
      <c r="G134" s="69" t="s">
        <v>114</v>
      </c>
      <c r="H134" s="284">
        <v>0</v>
      </c>
      <c r="I134" s="282">
        <f t="shared" si="2"/>
        <v>0</v>
      </c>
      <c r="J134" s="282">
        <f t="shared" si="3"/>
        <v>0</v>
      </c>
      <c r="M134" s="101"/>
      <c r="N134" s="101"/>
    </row>
    <row r="135" spans="1:14" ht="15" customHeight="1">
      <c r="A135" s="270"/>
      <c r="B135" s="68"/>
      <c r="C135" s="72"/>
      <c r="D135" s="72"/>
      <c r="E135" s="72"/>
      <c r="F135" s="69"/>
      <c r="G135" s="69"/>
      <c r="H135" s="284"/>
      <c r="I135" s="282">
        <f t="shared" si="2"/>
        <v>0</v>
      </c>
      <c r="J135" s="282">
        <f t="shared" si="3"/>
        <v>0</v>
      </c>
      <c r="M135" s="101"/>
      <c r="N135" s="101"/>
    </row>
    <row r="136" spans="1:14" ht="15" customHeight="1">
      <c r="A136" s="148" t="s">
        <v>205</v>
      </c>
      <c r="B136" s="252">
        <v>802</v>
      </c>
      <c r="C136" s="253" t="s">
        <v>73</v>
      </c>
      <c r="D136" s="253" t="s">
        <v>9</v>
      </c>
      <c r="E136" s="253" t="s">
        <v>221</v>
      </c>
      <c r="F136" s="253" t="s">
        <v>28</v>
      </c>
      <c r="G136" s="253" t="s">
        <v>125</v>
      </c>
      <c r="H136" s="285">
        <f>H138+H139</f>
        <v>58.5</v>
      </c>
      <c r="I136" s="282">
        <f t="shared" si="2"/>
        <v>61.425000000000004</v>
      </c>
      <c r="J136" s="282">
        <f t="shared" si="3"/>
        <v>67.56750000000001</v>
      </c>
      <c r="M136" s="101"/>
      <c r="N136" s="101"/>
    </row>
    <row r="137" spans="1:14" ht="15" customHeight="1" hidden="1">
      <c r="A137" s="256" t="s">
        <v>306</v>
      </c>
      <c r="B137" s="68">
        <v>802</v>
      </c>
      <c r="C137" s="72" t="s">
        <v>73</v>
      </c>
      <c r="D137" s="72" t="s">
        <v>9</v>
      </c>
      <c r="E137" s="72" t="s">
        <v>221</v>
      </c>
      <c r="F137" s="69" t="s">
        <v>28</v>
      </c>
      <c r="G137" s="69" t="s">
        <v>125</v>
      </c>
      <c r="H137" s="284">
        <v>0</v>
      </c>
      <c r="I137" s="282">
        <f t="shared" si="2"/>
        <v>0</v>
      </c>
      <c r="J137" s="282">
        <f t="shared" si="3"/>
        <v>0</v>
      </c>
      <c r="M137" s="101"/>
      <c r="N137" s="101"/>
    </row>
    <row r="138" spans="1:14" ht="15" customHeight="1">
      <c r="A138" s="256" t="s">
        <v>383</v>
      </c>
      <c r="B138" s="68">
        <v>802</v>
      </c>
      <c r="C138" s="72" t="s">
        <v>73</v>
      </c>
      <c r="D138" s="72" t="s">
        <v>9</v>
      </c>
      <c r="E138" s="72" t="s">
        <v>221</v>
      </c>
      <c r="F138" s="69" t="s">
        <v>28</v>
      </c>
      <c r="G138" s="69" t="s">
        <v>125</v>
      </c>
      <c r="H138" s="284">
        <v>42</v>
      </c>
      <c r="I138" s="282">
        <f aca="true" t="shared" si="4" ref="I138:I203">H138*1.05</f>
        <v>44.1</v>
      </c>
      <c r="J138" s="282">
        <f aca="true" t="shared" si="5" ref="J138:J203">I138*1.1</f>
        <v>48.510000000000005</v>
      </c>
      <c r="M138" s="101"/>
      <c r="N138" s="101"/>
    </row>
    <row r="139" spans="1:14" ht="15" customHeight="1">
      <c r="A139" s="256" t="s">
        <v>306</v>
      </c>
      <c r="B139" s="68">
        <v>802</v>
      </c>
      <c r="C139" s="72" t="s">
        <v>73</v>
      </c>
      <c r="D139" s="72" t="s">
        <v>9</v>
      </c>
      <c r="E139" s="72" t="s">
        <v>221</v>
      </c>
      <c r="F139" s="69" t="s">
        <v>28</v>
      </c>
      <c r="G139" s="69" t="s">
        <v>125</v>
      </c>
      <c r="H139" s="284">
        <v>16.5</v>
      </c>
      <c r="I139" s="282">
        <f t="shared" si="4"/>
        <v>17.325</v>
      </c>
      <c r="J139" s="282">
        <f t="shared" si="5"/>
        <v>19.0575</v>
      </c>
      <c r="M139" s="101"/>
      <c r="N139" s="101"/>
    </row>
    <row r="140" spans="1:14" ht="15" customHeight="1">
      <c r="A140" s="74" t="s">
        <v>36</v>
      </c>
      <c r="B140" s="248">
        <v>802</v>
      </c>
      <c r="C140" s="249" t="s">
        <v>73</v>
      </c>
      <c r="D140" s="249" t="s">
        <v>9</v>
      </c>
      <c r="E140" s="249" t="s">
        <v>221</v>
      </c>
      <c r="F140" s="249" t="s">
        <v>75</v>
      </c>
      <c r="G140" s="249" t="s">
        <v>122</v>
      </c>
      <c r="H140" s="293">
        <f>H141</f>
        <v>5</v>
      </c>
      <c r="I140" s="282">
        <f t="shared" si="4"/>
        <v>5.25</v>
      </c>
      <c r="J140" s="282">
        <f t="shared" si="5"/>
        <v>5.775</v>
      </c>
      <c r="M140" s="101"/>
      <c r="N140" s="101"/>
    </row>
    <row r="141" spans="1:14" ht="15" customHeight="1">
      <c r="A141" s="256" t="s">
        <v>313</v>
      </c>
      <c r="B141" s="68">
        <v>802</v>
      </c>
      <c r="C141" s="72" t="s">
        <v>73</v>
      </c>
      <c r="D141" s="72" t="s">
        <v>9</v>
      </c>
      <c r="E141" s="72" t="s">
        <v>221</v>
      </c>
      <c r="F141" s="69" t="s">
        <v>75</v>
      </c>
      <c r="G141" s="69" t="s">
        <v>122</v>
      </c>
      <c r="H141" s="284">
        <v>5</v>
      </c>
      <c r="I141" s="282">
        <f t="shared" si="4"/>
        <v>5.25</v>
      </c>
      <c r="J141" s="282">
        <f t="shared" si="5"/>
        <v>5.775</v>
      </c>
      <c r="M141" s="101"/>
      <c r="N141" s="101"/>
    </row>
    <row r="142" spans="1:14" ht="1.5" customHeight="1">
      <c r="A142" s="106" t="s">
        <v>121</v>
      </c>
      <c r="B142" s="65">
        <v>802</v>
      </c>
      <c r="C142" s="66" t="s">
        <v>73</v>
      </c>
      <c r="D142" s="66" t="s">
        <v>9</v>
      </c>
      <c r="E142" s="66" t="s">
        <v>226</v>
      </c>
      <c r="F142" s="66" t="s">
        <v>110</v>
      </c>
      <c r="G142" s="66" t="s">
        <v>126</v>
      </c>
      <c r="H142" s="285">
        <f>H143+H144+H145+H146+H147</f>
        <v>0</v>
      </c>
      <c r="I142" s="282">
        <f t="shared" si="4"/>
        <v>0</v>
      </c>
      <c r="J142" s="282">
        <f t="shared" si="5"/>
        <v>0</v>
      </c>
      <c r="M142" s="86"/>
      <c r="N142" s="86"/>
    </row>
    <row r="143" spans="1:14" ht="15" customHeight="1" hidden="1">
      <c r="A143" s="78" t="s">
        <v>227</v>
      </c>
      <c r="B143" s="68">
        <v>802</v>
      </c>
      <c r="C143" s="72" t="s">
        <v>73</v>
      </c>
      <c r="D143" s="72" t="s">
        <v>9</v>
      </c>
      <c r="E143" s="72" t="s">
        <v>221</v>
      </c>
      <c r="F143" s="69" t="s">
        <v>28</v>
      </c>
      <c r="G143" s="69" t="s">
        <v>126</v>
      </c>
      <c r="H143" s="284">
        <v>0</v>
      </c>
      <c r="I143" s="282">
        <f t="shared" si="4"/>
        <v>0</v>
      </c>
      <c r="J143" s="282">
        <f t="shared" si="5"/>
        <v>0</v>
      </c>
      <c r="M143" s="86"/>
      <c r="N143" s="86"/>
    </row>
    <row r="144" spans="1:14" ht="15" customHeight="1" hidden="1">
      <c r="A144" s="78" t="s">
        <v>314</v>
      </c>
      <c r="B144" s="68">
        <v>802</v>
      </c>
      <c r="C144" s="72" t="s">
        <v>73</v>
      </c>
      <c r="D144" s="72" t="s">
        <v>9</v>
      </c>
      <c r="E144" s="72" t="s">
        <v>221</v>
      </c>
      <c r="F144" s="69" t="s">
        <v>28</v>
      </c>
      <c r="G144" s="69" t="s">
        <v>126</v>
      </c>
      <c r="H144" s="284">
        <v>0</v>
      </c>
      <c r="I144" s="282">
        <f t="shared" si="4"/>
        <v>0</v>
      </c>
      <c r="J144" s="282">
        <f t="shared" si="5"/>
        <v>0</v>
      </c>
      <c r="M144" s="86"/>
      <c r="N144" s="86"/>
    </row>
    <row r="145" spans="1:14" ht="15" customHeight="1" hidden="1">
      <c r="A145" s="78" t="s">
        <v>315</v>
      </c>
      <c r="B145" s="68">
        <v>802</v>
      </c>
      <c r="C145" s="72" t="s">
        <v>73</v>
      </c>
      <c r="D145" s="72" t="s">
        <v>9</v>
      </c>
      <c r="E145" s="72" t="s">
        <v>221</v>
      </c>
      <c r="F145" s="69" t="s">
        <v>28</v>
      </c>
      <c r="G145" s="69" t="s">
        <v>126</v>
      </c>
      <c r="H145" s="284">
        <v>0</v>
      </c>
      <c r="I145" s="282">
        <f t="shared" si="4"/>
        <v>0</v>
      </c>
      <c r="J145" s="282">
        <f t="shared" si="5"/>
        <v>0</v>
      </c>
      <c r="M145" s="86"/>
      <c r="N145" s="86"/>
    </row>
    <row r="146" spans="1:14" ht="15" customHeight="1" hidden="1">
      <c r="A146" s="78" t="s">
        <v>316</v>
      </c>
      <c r="B146" s="68">
        <v>802</v>
      </c>
      <c r="C146" s="72" t="s">
        <v>73</v>
      </c>
      <c r="D146" s="72" t="s">
        <v>9</v>
      </c>
      <c r="E146" s="72" t="s">
        <v>221</v>
      </c>
      <c r="F146" s="69" t="s">
        <v>28</v>
      </c>
      <c r="G146" s="69" t="s">
        <v>126</v>
      </c>
      <c r="H146" s="284">
        <v>0</v>
      </c>
      <c r="I146" s="282">
        <f t="shared" si="4"/>
        <v>0</v>
      </c>
      <c r="J146" s="282">
        <f t="shared" si="5"/>
        <v>0</v>
      </c>
      <c r="M146" s="86"/>
      <c r="N146" s="86"/>
    </row>
    <row r="147" spans="1:14" ht="15" customHeight="1" hidden="1">
      <c r="A147" s="78" t="s">
        <v>317</v>
      </c>
      <c r="B147" s="68">
        <v>802</v>
      </c>
      <c r="C147" s="72" t="s">
        <v>73</v>
      </c>
      <c r="D147" s="72" t="s">
        <v>9</v>
      </c>
      <c r="E147" s="72" t="s">
        <v>221</v>
      </c>
      <c r="F147" s="69" t="s">
        <v>28</v>
      </c>
      <c r="G147" s="69" t="s">
        <v>126</v>
      </c>
      <c r="H147" s="284">
        <v>0</v>
      </c>
      <c r="I147" s="282">
        <f t="shared" si="4"/>
        <v>0</v>
      </c>
      <c r="J147" s="282">
        <f t="shared" si="5"/>
        <v>0</v>
      </c>
      <c r="M147" s="86"/>
      <c r="N147" s="86"/>
    </row>
    <row r="148" spans="1:14" ht="15" hidden="1">
      <c r="A148" s="78"/>
      <c r="B148" s="68">
        <v>802</v>
      </c>
      <c r="C148" s="72" t="s">
        <v>73</v>
      </c>
      <c r="D148" s="72" t="s">
        <v>9</v>
      </c>
      <c r="E148" s="72" t="s">
        <v>221</v>
      </c>
      <c r="F148" s="69" t="s">
        <v>28</v>
      </c>
      <c r="G148" s="69" t="s">
        <v>126</v>
      </c>
      <c r="H148" s="284"/>
      <c r="I148" s="282">
        <f t="shared" si="4"/>
        <v>0</v>
      </c>
      <c r="J148" s="282">
        <f t="shared" si="5"/>
        <v>0</v>
      </c>
      <c r="M148" s="86"/>
      <c r="N148" s="86"/>
    </row>
    <row r="149" spans="1:14" ht="15">
      <c r="A149" s="267" t="s">
        <v>341</v>
      </c>
      <c r="B149" s="248">
        <v>802</v>
      </c>
      <c r="C149" s="249" t="s">
        <v>73</v>
      </c>
      <c r="D149" s="249" t="s">
        <v>9</v>
      </c>
      <c r="E149" s="249" t="s">
        <v>221</v>
      </c>
      <c r="F149" s="249" t="s">
        <v>28</v>
      </c>
      <c r="G149" s="249" t="s">
        <v>126</v>
      </c>
      <c r="H149" s="287">
        <f>H150+H151+H152</f>
        <v>83.9</v>
      </c>
      <c r="I149" s="282">
        <f t="shared" si="4"/>
        <v>88.09500000000001</v>
      </c>
      <c r="J149" s="282">
        <f t="shared" si="5"/>
        <v>96.90450000000003</v>
      </c>
      <c r="M149" s="86"/>
      <c r="N149" s="86"/>
    </row>
    <row r="150" spans="1:14" ht="40.5" customHeight="1">
      <c r="A150" s="257" t="s">
        <v>347</v>
      </c>
      <c r="B150" s="68">
        <v>802</v>
      </c>
      <c r="C150" s="72" t="s">
        <v>73</v>
      </c>
      <c r="D150" s="72" t="s">
        <v>9</v>
      </c>
      <c r="E150" s="72" t="s">
        <v>221</v>
      </c>
      <c r="F150" s="69" t="s">
        <v>28</v>
      </c>
      <c r="G150" s="69" t="s">
        <v>126</v>
      </c>
      <c r="H150" s="284">
        <v>54.7</v>
      </c>
      <c r="I150" s="282">
        <f t="shared" si="4"/>
        <v>57.435</v>
      </c>
      <c r="J150" s="282">
        <f t="shared" si="5"/>
        <v>63.17850000000001</v>
      </c>
      <c r="M150" s="86"/>
      <c r="N150" s="86"/>
    </row>
    <row r="151" spans="1:14" ht="21.75" customHeight="1">
      <c r="A151" s="78" t="s">
        <v>336</v>
      </c>
      <c r="B151" s="68">
        <v>802</v>
      </c>
      <c r="C151" s="72" t="s">
        <v>73</v>
      </c>
      <c r="D151" s="72" t="s">
        <v>9</v>
      </c>
      <c r="E151" s="72" t="s">
        <v>221</v>
      </c>
      <c r="F151" s="69" t="s">
        <v>28</v>
      </c>
      <c r="G151" s="69" t="s">
        <v>126</v>
      </c>
      <c r="H151" s="284">
        <v>2</v>
      </c>
      <c r="I151" s="282">
        <f t="shared" si="4"/>
        <v>2.1</v>
      </c>
      <c r="J151" s="282">
        <f t="shared" si="5"/>
        <v>2.3100000000000005</v>
      </c>
      <c r="M151" s="86"/>
      <c r="N151" s="86"/>
    </row>
    <row r="152" spans="1:14" ht="21.75" customHeight="1">
      <c r="A152" s="78" t="s">
        <v>384</v>
      </c>
      <c r="B152" s="68">
        <v>802</v>
      </c>
      <c r="C152" s="72" t="s">
        <v>73</v>
      </c>
      <c r="D152" s="72" t="s">
        <v>9</v>
      </c>
      <c r="E152" s="72" t="s">
        <v>221</v>
      </c>
      <c r="F152" s="69" t="s">
        <v>28</v>
      </c>
      <c r="G152" s="69" t="s">
        <v>126</v>
      </c>
      <c r="H152" s="284">
        <v>27.2</v>
      </c>
      <c r="I152" s="282">
        <f t="shared" si="4"/>
        <v>28.56</v>
      </c>
      <c r="J152" s="282">
        <f t="shared" si="5"/>
        <v>31.416</v>
      </c>
      <c r="M152" s="86"/>
      <c r="N152" s="86"/>
    </row>
    <row r="153" spans="1:14" ht="15" customHeight="1">
      <c r="A153" s="107" t="s">
        <v>78</v>
      </c>
      <c r="B153" s="50">
        <v>802</v>
      </c>
      <c r="C153" s="98" t="s">
        <v>73</v>
      </c>
      <c r="D153" s="98" t="s">
        <v>9</v>
      </c>
      <c r="E153" s="98" t="s">
        <v>228</v>
      </c>
      <c r="F153" s="98" t="s">
        <v>110</v>
      </c>
      <c r="G153" s="98" t="s">
        <v>110</v>
      </c>
      <c r="H153" s="294">
        <v>1039.7</v>
      </c>
      <c r="I153" s="282">
        <f t="shared" si="4"/>
        <v>1091.6850000000002</v>
      </c>
      <c r="J153" s="282">
        <f t="shared" si="5"/>
        <v>1200.8535000000004</v>
      </c>
      <c r="M153" s="38"/>
      <c r="N153" s="38"/>
    </row>
    <row r="154" spans="1:14" ht="28.5" customHeight="1">
      <c r="A154" s="99" t="s">
        <v>223</v>
      </c>
      <c r="B154" s="65">
        <v>802</v>
      </c>
      <c r="C154" s="66" t="s">
        <v>73</v>
      </c>
      <c r="D154" s="66" t="s">
        <v>9</v>
      </c>
      <c r="E154" s="66" t="s">
        <v>228</v>
      </c>
      <c r="F154" s="66" t="s">
        <v>110</v>
      </c>
      <c r="G154" s="230" t="s">
        <v>178</v>
      </c>
      <c r="H154" s="288">
        <f>H155+H156</f>
        <v>862.3</v>
      </c>
      <c r="I154" s="282">
        <f t="shared" si="4"/>
        <v>905.415</v>
      </c>
      <c r="J154" s="282">
        <f t="shared" si="5"/>
        <v>995.9565</v>
      </c>
      <c r="M154" s="38"/>
      <c r="N154" s="38"/>
    </row>
    <row r="155" spans="1:14" ht="15" customHeight="1">
      <c r="A155" s="100" t="s">
        <v>147</v>
      </c>
      <c r="B155" s="59">
        <v>802</v>
      </c>
      <c r="C155" s="60" t="s">
        <v>73</v>
      </c>
      <c r="D155" s="60" t="s">
        <v>9</v>
      </c>
      <c r="E155" s="60" t="s">
        <v>228</v>
      </c>
      <c r="F155" s="60" t="s">
        <v>61</v>
      </c>
      <c r="G155" s="60" t="s">
        <v>111</v>
      </c>
      <c r="H155" s="284">
        <v>662.3</v>
      </c>
      <c r="I155" s="282">
        <f t="shared" si="4"/>
        <v>695.415</v>
      </c>
      <c r="J155" s="282">
        <f t="shared" si="5"/>
        <v>764.9565</v>
      </c>
      <c r="M155" s="38"/>
      <c r="N155" s="38"/>
    </row>
    <row r="156" spans="1:14" ht="15" customHeight="1">
      <c r="A156" s="100" t="s">
        <v>179</v>
      </c>
      <c r="B156" s="59">
        <v>802</v>
      </c>
      <c r="C156" s="60" t="s">
        <v>73</v>
      </c>
      <c r="D156" s="60" t="s">
        <v>9</v>
      </c>
      <c r="E156" s="60" t="s">
        <v>228</v>
      </c>
      <c r="F156" s="60" t="s">
        <v>64</v>
      </c>
      <c r="G156" s="60" t="s">
        <v>112</v>
      </c>
      <c r="H156" s="284">
        <v>200</v>
      </c>
      <c r="I156" s="282">
        <f t="shared" si="4"/>
        <v>210</v>
      </c>
      <c r="J156" s="282">
        <f t="shared" si="5"/>
        <v>231.00000000000003</v>
      </c>
      <c r="M156" s="38"/>
      <c r="N156" s="38"/>
    </row>
    <row r="157" spans="1:14" ht="15" customHeight="1">
      <c r="A157" s="99" t="s">
        <v>124</v>
      </c>
      <c r="B157" s="65">
        <v>802</v>
      </c>
      <c r="C157" s="66" t="s">
        <v>73</v>
      </c>
      <c r="D157" s="66" t="s">
        <v>9</v>
      </c>
      <c r="E157" s="66" t="s">
        <v>228</v>
      </c>
      <c r="F157" s="66" t="s">
        <v>28</v>
      </c>
      <c r="G157" s="66" t="s">
        <v>113</v>
      </c>
      <c r="H157" s="284">
        <v>98</v>
      </c>
      <c r="I157" s="282">
        <f>H157*1.05</f>
        <v>102.9</v>
      </c>
      <c r="J157" s="282">
        <f>I157*1.1</f>
        <v>113.19000000000001</v>
      </c>
      <c r="M157" s="38"/>
      <c r="N157" s="38"/>
    </row>
    <row r="158" spans="1:14" ht="15" customHeight="1">
      <c r="A158" s="93" t="s">
        <v>224</v>
      </c>
      <c r="B158" s="68">
        <v>802</v>
      </c>
      <c r="C158" s="72" t="s">
        <v>73</v>
      </c>
      <c r="D158" s="72" t="s">
        <v>9</v>
      </c>
      <c r="E158" s="72" t="s">
        <v>228</v>
      </c>
      <c r="F158" s="69" t="s">
        <v>28</v>
      </c>
      <c r="G158" s="69" t="s">
        <v>113</v>
      </c>
      <c r="H158" s="284">
        <v>98</v>
      </c>
      <c r="I158" s="282">
        <f t="shared" si="4"/>
        <v>102.9</v>
      </c>
      <c r="J158" s="282">
        <f>I158*1.1</f>
        <v>113.19000000000001</v>
      </c>
      <c r="M158" s="38"/>
      <c r="N158" s="38"/>
    </row>
    <row r="159" spans="1:14" ht="15" customHeight="1">
      <c r="A159" s="102" t="s">
        <v>117</v>
      </c>
      <c r="B159" s="65">
        <v>802</v>
      </c>
      <c r="C159" s="66" t="s">
        <v>73</v>
      </c>
      <c r="D159" s="66" t="s">
        <v>9</v>
      </c>
      <c r="E159" s="66" t="s">
        <v>228</v>
      </c>
      <c r="F159" s="66" t="s">
        <v>28</v>
      </c>
      <c r="G159" s="66" t="s">
        <v>128</v>
      </c>
      <c r="H159" s="285">
        <f>H160</f>
        <v>4</v>
      </c>
      <c r="I159" s="282">
        <f t="shared" si="4"/>
        <v>4.2</v>
      </c>
      <c r="J159" s="282">
        <f t="shared" si="5"/>
        <v>4.620000000000001</v>
      </c>
      <c r="M159" s="38"/>
      <c r="N159" s="38"/>
    </row>
    <row r="160" spans="1:14" ht="15" customHeight="1">
      <c r="A160" s="103" t="s">
        <v>204</v>
      </c>
      <c r="B160" s="68">
        <v>802</v>
      </c>
      <c r="C160" s="72" t="s">
        <v>73</v>
      </c>
      <c r="D160" s="72" t="s">
        <v>9</v>
      </c>
      <c r="E160" s="72" t="s">
        <v>228</v>
      </c>
      <c r="F160" s="69" t="s">
        <v>28</v>
      </c>
      <c r="G160" s="69" t="s">
        <v>128</v>
      </c>
      <c r="H160" s="284">
        <v>4</v>
      </c>
      <c r="I160" s="282">
        <f t="shared" si="4"/>
        <v>4.2</v>
      </c>
      <c r="J160" s="282">
        <f t="shared" si="5"/>
        <v>4.620000000000001</v>
      </c>
      <c r="M160" s="38"/>
      <c r="N160" s="38"/>
    </row>
    <row r="161" spans="1:14" ht="15" customHeight="1">
      <c r="A161" s="148" t="s">
        <v>205</v>
      </c>
      <c r="B161" s="252">
        <v>802</v>
      </c>
      <c r="C161" s="253" t="s">
        <v>73</v>
      </c>
      <c r="D161" s="253" t="s">
        <v>9</v>
      </c>
      <c r="E161" s="253" t="s">
        <v>228</v>
      </c>
      <c r="F161" s="253" t="s">
        <v>28</v>
      </c>
      <c r="G161" s="253" t="s">
        <v>125</v>
      </c>
      <c r="H161" s="285">
        <f>H163+H164</f>
        <v>9.6</v>
      </c>
      <c r="I161" s="282">
        <f t="shared" si="4"/>
        <v>10.08</v>
      </c>
      <c r="J161" s="282">
        <f t="shared" si="5"/>
        <v>11.088000000000001</v>
      </c>
      <c r="M161" s="38"/>
      <c r="N161" s="38"/>
    </row>
    <row r="162" spans="1:14" ht="0.75" customHeight="1">
      <c r="A162" s="103" t="s">
        <v>318</v>
      </c>
      <c r="B162" s="68">
        <v>802</v>
      </c>
      <c r="C162" s="246" t="s">
        <v>73</v>
      </c>
      <c r="D162" s="246" t="s">
        <v>9</v>
      </c>
      <c r="E162" s="246" t="s">
        <v>228</v>
      </c>
      <c r="F162" s="246" t="s">
        <v>28</v>
      </c>
      <c r="G162" s="246" t="s">
        <v>125</v>
      </c>
      <c r="H162" s="284">
        <v>0</v>
      </c>
      <c r="I162" s="282">
        <f t="shared" si="4"/>
        <v>0</v>
      </c>
      <c r="J162" s="282">
        <f t="shared" si="5"/>
        <v>0</v>
      </c>
      <c r="M162" s="38"/>
      <c r="N162" s="38"/>
    </row>
    <row r="163" spans="1:14" ht="15" customHeight="1">
      <c r="A163" s="103" t="s">
        <v>306</v>
      </c>
      <c r="B163" s="68">
        <v>802</v>
      </c>
      <c r="C163" s="246" t="s">
        <v>73</v>
      </c>
      <c r="D163" s="246" t="s">
        <v>9</v>
      </c>
      <c r="E163" s="246" t="s">
        <v>228</v>
      </c>
      <c r="F163" s="246" t="s">
        <v>28</v>
      </c>
      <c r="G163" s="246" t="s">
        <v>125</v>
      </c>
      <c r="H163" s="284">
        <v>6.6</v>
      </c>
      <c r="I163" s="282">
        <f t="shared" si="4"/>
        <v>6.93</v>
      </c>
      <c r="J163" s="282">
        <f t="shared" si="5"/>
        <v>7.623</v>
      </c>
      <c r="M163" s="38"/>
      <c r="N163" s="38"/>
    </row>
    <row r="164" spans="1:14" ht="15" customHeight="1">
      <c r="A164" s="103" t="s">
        <v>318</v>
      </c>
      <c r="B164" s="68">
        <v>802</v>
      </c>
      <c r="C164" s="246" t="s">
        <v>73</v>
      </c>
      <c r="D164" s="246" t="s">
        <v>9</v>
      </c>
      <c r="E164" s="246" t="s">
        <v>228</v>
      </c>
      <c r="F164" s="246" t="s">
        <v>28</v>
      </c>
      <c r="G164" s="246" t="s">
        <v>125</v>
      </c>
      <c r="H164" s="284">
        <v>3</v>
      </c>
      <c r="I164" s="282">
        <f t="shared" si="4"/>
        <v>3.1500000000000004</v>
      </c>
      <c r="J164" s="282">
        <f t="shared" si="5"/>
        <v>3.4650000000000007</v>
      </c>
      <c r="M164" s="38"/>
      <c r="N164" s="38"/>
    </row>
    <row r="165" spans="1:14" ht="15" customHeight="1">
      <c r="A165" s="267" t="s">
        <v>341</v>
      </c>
      <c r="B165" s="248">
        <v>802</v>
      </c>
      <c r="C165" s="249" t="s">
        <v>73</v>
      </c>
      <c r="D165" s="249" t="s">
        <v>9</v>
      </c>
      <c r="E165" s="249" t="s">
        <v>228</v>
      </c>
      <c r="F165" s="249" t="s">
        <v>28</v>
      </c>
      <c r="G165" s="249" t="s">
        <v>126</v>
      </c>
      <c r="H165" s="287">
        <f>H166+H167+H168</f>
        <v>35</v>
      </c>
      <c r="I165" s="282">
        <f t="shared" si="4"/>
        <v>36.75</v>
      </c>
      <c r="J165" s="282">
        <f t="shared" si="5"/>
        <v>40.425000000000004</v>
      </c>
      <c r="M165" s="38"/>
      <c r="N165" s="38"/>
    </row>
    <row r="166" spans="1:14" ht="15" customHeight="1">
      <c r="A166" s="103" t="s">
        <v>351</v>
      </c>
      <c r="B166" s="68">
        <v>802</v>
      </c>
      <c r="C166" s="246" t="s">
        <v>73</v>
      </c>
      <c r="D166" s="246" t="s">
        <v>9</v>
      </c>
      <c r="E166" s="246" t="s">
        <v>228</v>
      </c>
      <c r="F166" s="246" t="s">
        <v>28</v>
      </c>
      <c r="G166" s="246" t="s">
        <v>126</v>
      </c>
      <c r="H166" s="284">
        <v>10</v>
      </c>
      <c r="I166" s="282">
        <f t="shared" si="4"/>
        <v>10.5</v>
      </c>
      <c r="J166" s="282">
        <f t="shared" si="5"/>
        <v>11.55</v>
      </c>
      <c r="M166" s="38"/>
      <c r="N166" s="38"/>
    </row>
    <row r="167" spans="1:14" ht="15" customHeight="1">
      <c r="A167" s="103" t="s">
        <v>352</v>
      </c>
      <c r="B167" s="68">
        <v>802</v>
      </c>
      <c r="C167" s="246" t="s">
        <v>73</v>
      </c>
      <c r="D167" s="246" t="s">
        <v>9</v>
      </c>
      <c r="E167" s="246" t="s">
        <v>228</v>
      </c>
      <c r="F167" s="246" t="s">
        <v>28</v>
      </c>
      <c r="G167" s="246" t="s">
        <v>126</v>
      </c>
      <c r="H167" s="284">
        <v>25</v>
      </c>
      <c r="I167" s="282">
        <f t="shared" si="4"/>
        <v>26.25</v>
      </c>
      <c r="J167" s="282">
        <f t="shared" si="5"/>
        <v>28.875000000000004</v>
      </c>
      <c r="M167" s="38"/>
      <c r="N167" s="38"/>
    </row>
    <row r="168" spans="1:14" ht="15" customHeight="1">
      <c r="A168" s="103"/>
      <c r="B168" s="68">
        <v>802</v>
      </c>
      <c r="C168" s="246" t="s">
        <v>73</v>
      </c>
      <c r="D168" s="246" t="s">
        <v>9</v>
      </c>
      <c r="E168" s="246" t="s">
        <v>228</v>
      </c>
      <c r="F168" s="246" t="s">
        <v>28</v>
      </c>
      <c r="G168" s="246" t="s">
        <v>126</v>
      </c>
      <c r="H168" s="284"/>
      <c r="I168" s="282">
        <f t="shared" si="4"/>
        <v>0</v>
      </c>
      <c r="J168" s="282">
        <f t="shared" si="5"/>
        <v>0</v>
      </c>
      <c r="M168" s="38"/>
      <c r="N168" s="38"/>
    </row>
    <row r="169" spans="1:10" ht="15" customHeight="1">
      <c r="A169" s="64" t="s">
        <v>120</v>
      </c>
      <c r="B169" s="65">
        <v>802</v>
      </c>
      <c r="C169" s="66" t="s">
        <v>73</v>
      </c>
      <c r="D169" s="66" t="s">
        <v>9</v>
      </c>
      <c r="E169" s="66" t="s">
        <v>228</v>
      </c>
      <c r="F169" s="66" t="s">
        <v>110</v>
      </c>
      <c r="G169" s="66" t="s">
        <v>129</v>
      </c>
      <c r="H169" s="285">
        <f>H170</f>
        <v>30.8</v>
      </c>
      <c r="I169" s="282">
        <f t="shared" si="4"/>
        <v>32.34</v>
      </c>
      <c r="J169" s="282">
        <f t="shared" si="5"/>
        <v>35.574000000000005</v>
      </c>
    </row>
    <row r="170" spans="1:10" ht="13.5" customHeight="1">
      <c r="A170" s="103" t="s">
        <v>229</v>
      </c>
      <c r="B170" s="68">
        <v>802</v>
      </c>
      <c r="C170" s="72" t="s">
        <v>73</v>
      </c>
      <c r="D170" s="72" t="s">
        <v>9</v>
      </c>
      <c r="E170" s="72" t="s">
        <v>228</v>
      </c>
      <c r="F170" s="69" t="s">
        <v>28</v>
      </c>
      <c r="G170" s="69" t="s">
        <v>129</v>
      </c>
      <c r="H170" s="284">
        <v>30.8</v>
      </c>
      <c r="I170" s="282">
        <f t="shared" si="4"/>
        <v>32.34</v>
      </c>
      <c r="J170" s="282">
        <f t="shared" si="5"/>
        <v>35.574000000000005</v>
      </c>
    </row>
    <row r="171" spans="1:10" ht="15" customHeight="1" hidden="1">
      <c r="A171" s="106" t="s">
        <v>121</v>
      </c>
      <c r="B171" s="65">
        <v>802</v>
      </c>
      <c r="C171" s="66" t="s">
        <v>73</v>
      </c>
      <c r="D171" s="66" t="s">
        <v>9</v>
      </c>
      <c r="E171" s="66" t="s">
        <v>320</v>
      </c>
      <c r="F171" s="66" t="s">
        <v>28</v>
      </c>
      <c r="G171" s="66" t="s">
        <v>126</v>
      </c>
      <c r="H171" s="285">
        <f>H172+H173</f>
        <v>0</v>
      </c>
      <c r="I171" s="282">
        <f t="shared" si="4"/>
        <v>0</v>
      </c>
      <c r="J171" s="282">
        <f t="shared" si="5"/>
        <v>0</v>
      </c>
    </row>
    <row r="172" spans="1:10" ht="15" customHeight="1" hidden="1">
      <c r="A172" s="257" t="s">
        <v>319</v>
      </c>
      <c r="B172" s="65">
        <v>802</v>
      </c>
      <c r="C172" s="66" t="s">
        <v>73</v>
      </c>
      <c r="D172" s="66" t="s">
        <v>9</v>
      </c>
      <c r="E172" s="66" t="s">
        <v>320</v>
      </c>
      <c r="F172" s="66" t="s">
        <v>28</v>
      </c>
      <c r="G172" s="66" t="s">
        <v>126</v>
      </c>
      <c r="H172" s="284">
        <v>0</v>
      </c>
      <c r="I172" s="282">
        <f t="shared" si="4"/>
        <v>0</v>
      </c>
      <c r="J172" s="282">
        <f t="shared" si="5"/>
        <v>0</v>
      </c>
    </row>
    <row r="173" spans="1:10" ht="15" customHeight="1" hidden="1">
      <c r="A173" s="257"/>
      <c r="B173" s="65">
        <v>802</v>
      </c>
      <c r="C173" s="66" t="s">
        <v>73</v>
      </c>
      <c r="D173" s="66" t="s">
        <v>9</v>
      </c>
      <c r="E173" s="66" t="s">
        <v>320</v>
      </c>
      <c r="F173" s="66" t="s">
        <v>28</v>
      </c>
      <c r="G173" s="66" t="s">
        <v>126</v>
      </c>
      <c r="H173" s="284"/>
      <c r="I173" s="282">
        <f t="shared" si="4"/>
        <v>0</v>
      </c>
      <c r="J173" s="282">
        <f t="shared" si="5"/>
        <v>0</v>
      </c>
    </row>
    <row r="174" spans="1:10" ht="15" customHeight="1">
      <c r="A174" s="108" t="s">
        <v>87</v>
      </c>
      <c r="B174" s="109">
        <v>802</v>
      </c>
      <c r="C174" s="98">
        <v>10</v>
      </c>
      <c r="D174" s="98" t="s">
        <v>172</v>
      </c>
      <c r="E174" s="98" t="s">
        <v>173</v>
      </c>
      <c r="F174" s="98" t="s">
        <v>110</v>
      </c>
      <c r="G174" s="98" t="s">
        <v>110</v>
      </c>
      <c r="H174" s="294">
        <f>H175</f>
        <v>171.7</v>
      </c>
      <c r="I174" s="282">
        <f t="shared" si="4"/>
        <v>180.285</v>
      </c>
      <c r="J174" s="282">
        <f t="shared" si="5"/>
        <v>198.3135</v>
      </c>
    </row>
    <row r="175" spans="1:10" ht="15" customHeight="1">
      <c r="A175" s="110" t="s">
        <v>84</v>
      </c>
      <c r="B175" s="111" t="s">
        <v>180</v>
      </c>
      <c r="C175" s="60" t="s">
        <v>83</v>
      </c>
      <c r="D175" s="60" t="s">
        <v>9</v>
      </c>
      <c r="E175" s="60" t="s">
        <v>230</v>
      </c>
      <c r="F175" s="60" t="s">
        <v>88</v>
      </c>
      <c r="G175" s="60" t="s">
        <v>321</v>
      </c>
      <c r="H175" s="291">
        <v>171.7</v>
      </c>
      <c r="I175" s="282">
        <f t="shared" si="4"/>
        <v>180.285</v>
      </c>
      <c r="J175" s="282">
        <f t="shared" si="5"/>
        <v>198.3135</v>
      </c>
    </row>
    <row r="176" spans="1:10" ht="15" customHeight="1">
      <c r="A176" s="112" t="s">
        <v>231</v>
      </c>
      <c r="B176" s="109" t="s">
        <v>180</v>
      </c>
      <c r="C176" s="98" t="s">
        <v>89</v>
      </c>
      <c r="D176" s="98" t="s">
        <v>29</v>
      </c>
      <c r="E176" s="98" t="s">
        <v>232</v>
      </c>
      <c r="F176" s="98" t="s">
        <v>138</v>
      </c>
      <c r="G176" s="98" t="s">
        <v>136</v>
      </c>
      <c r="H176" s="295">
        <f>H177</f>
        <v>3.6</v>
      </c>
      <c r="I176" s="282">
        <f t="shared" si="4"/>
        <v>3.7800000000000002</v>
      </c>
      <c r="J176" s="282">
        <f t="shared" si="5"/>
        <v>4.158</v>
      </c>
    </row>
    <row r="177" spans="1:10" ht="15" customHeight="1">
      <c r="A177" s="113" t="s">
        <v>233</v>
      </c>
      <c r="B177" s="114" t="s">
        <v>180</v>
      </c>
      <c r="C177" s="70" t="s">
        <v>89</v>
      </c>
      <c r="D177" s="70" t="s">
        <v>29</v>
      </c>
      <c r="E177" s="70" t="s">
        <v>232</v>
      </c>
      <c r="F177" s="115" t="s">
        <v>138</v>
      </c>
      <c r="G177" s="115" t="s">
        <v>136</v>
      </c>
      <c r="H177" s="296">
        <v>3.6</v>
      </c>
      <c r="I177" s="282">
        <f t="shared" si="4"/>
        <v>3.7800000000000002</v>
      </c>
      <c r="J177" s="282">
        <f t="shared" si="5"/>
        <v>4.158</v>
      </c>
    </row>
    <row r="178" spans="1:10" ht="15" customHeight="1">
      <c r="A178" s="271" t="s">
        <v>266</v>
      </c>
      <c r="B178" s="116"/>
      <c r="C178" s="116"/>
      <c r="D178" s="116"/>
      <c r="E178" s="116"/>
      <c r="F178" s="116"/>
      <c r="G178" s="116"/>
      <c r="H178" s="297" t="s">
        <v>385</v>
      </c>
      <c r="I178" s="282">
        <f t="shared" si="4"/>
        <v>2381.1900000000005</v>
      </c>
      <c r="J178" s="282">
        <f t="shared" si="5"/>
        <v>2619.3090000000007</v>
      </c>
    </row>
    <row r="179" spans="1:10" ht="15" customHeight="1">
      <c r="A179" s="117" t="s">
        <v>234</v>
      </c>
      <c r="B179" s="118" t="s">
        <v>180</v>
      </c>
      <c r="C179" s="119" t="s">
        <v>172</v>
      </c>
      <c r="D179" s="119" t="s">
        <v>172</v>
      </c>
      <c r="E179" s="119" t="s">
        <v>173</v>
      </c>
      <c r="F179" s="119" t="s">
        <v>110</v>
      </c>
      <c r="G179" s="119" t="s">
        <v>110</v>
      </c>
      <c r="H179" s="303">
        <v>1228.1</v>
      </c>
      <c r="I179" s="282">
        <f t="shared" si="4"/>
        <v>1289.5049999999999</v>
      </c>
      <c r="J179" s="282">
        <f t="shared" si="5"/>
        <v>1418.4555</v>
      </c>
    </row>
    <row r="180" spans="1:10" ht="15" customHeight="1">
      <c r="A180" s="120" t="s">
        <v>235</v>
      </c>
      <c r="B180" s="121" t="s">
        <v>180</v>
      </c>
      <c r="C180" s="122" t="s">
        <v>72</v>
      </c>
      <c r="D180" s="122" t="s">
        <v>11</v>
      </c>
      <c r="E180" s="122" t="s">
        <v>236</v>
      </c>
      <c r="F180" s="122" t="s">
        <v>110</v>
      </c>
      <c r="G180" s="122" t="s">
        <v>110</v>
      </c>
      <c r="H180" s="298">
        <f>H181+H182+H183+H184+H185+H186+H187+H188+H189</f>
        <v>1175.6000000000001</v>
      </c>
      <c r="I180" s="282">
        <f t="shared" si="4"/>
        <v>1234.38</v>
      </c>
      <c r="J180" s="282">
        <f t="shared" si="5"/>
        <v>1357.8180000000002</v>
      </c>
    </row>
    <row r="181" spans="1:10" ht="15" customHeight="1">
      <c r="A181" s="123" t="s">
        <v>237</v>
      </c>
      <c r="B181" s="234" t="s">
        <v>180</v>
      </c>
      <c r="C181" s="235" t="s">
        <v>72</v>
      </c>
      <c r="D181" s="235" t="s">
        <v>11</v>
      </c>
      <c r="E181" s="235" t="s">
        <v>236</v>
      </c>
      <c r="F181" s="236" t="s">
        <v>348</v>
      </c>
      <c r="G181" s="236" t="s">
        <v>128</v>
      </c>
      <c r="H181" s="296">
        <v>33.6</v>
      </c>
      <c r="I181" s="282">
        <f t="shared" si="4"/>
        <v>35.28</v>
      </c>
      <c r="J181" s="282">
        <f t="shared" si="5"/>
        <v>38.80800000000001</v>
      </c>
    </row>
    <row r="182" spans="1:10" ht="15" customHeight="1">
      <c r="A182" s="123" t="s">
        <v>329</v>
      </c>
      <c r="B182" s="234" t="s">
        <v>180</v>
      </c>
      <c r="C182" s="235" t="s">
        <v>72</v>
      </c>
      <c r="D182" s="235" t="s">
        <v>11</v>
      </c>
      <c r="E182" s="235" t="s">
        <v>236</v>
      </c>
      <c r="F182" s="236" t="s">
        <v>28</v>
      </c>
      <c r="G182" s="236" t="s">
        <v>128</v>
      </c>
      <c r="H182" s="296">
        <v>59.4</v>
      </c>
      <c r="I182" s="282">
        <f t="shared" si="4"/>
        <v>62.370000000000005</v>
      </c>
      <c r="J182" s="282">
        <f t="shared" si="5"/>
        <v>68.60700000000001</v>
      </c>
    </row>
    <row r="183" spans="1:10" ht="27" customHeight="1">
      <c r="A183" s="124" t="s">
        <v>238</v>
      </c>
      <c r="B183" s="237" t="s">
        <v>180</v>
      </c>
      <c r="C183" s="235" t="s">
        <v>72</v>
      </c>
      <c r="D183" s="235" t="s">
        <v>11</v>
      </c>
      <c r="E183" s="235" t="s">
        <v>236</v>
      </c>
      <c r="F183" s="236" t="s">
        <v>28</v>
      </c>
      <c r="G183" s="236" t="s">
        <v>114</v>
      </c>
      <c r="H183" s="296">
        <v>901.3</v>
      </c>
      <c r="I183" s="282">
        <f t="shared" si="4"/>
        <v>946.365</v>
      </c>
      <c r="J183" s="282">
        <f t="shared" si="5"/>
        <v>1041.0015</v>
      </c>
    </row>
    <row r="184" spans="1:10" ht="15" customHeight="1">
      <c r="A184" s="124" t="s">
        <v>311</v>
      </c>
      <c r="B184" s="237" t="s">
        <v>180</v>
      </c>
      <c r="C184" s="235" t="s">
        <v>72</v>
      </c>
      <c r="D184" s="235" t="s">
        <v>11</v>
      </c>
      <c r="E184" s="235" t="s">
        <v>236</v>
      </c>
      <c r="F184" s="236" t="s">
        <v>28</v>
      </c>
      <c r="G184" s="236" t="s">
        <v>114</v>
      </c>
      <c r="H184" s="296">
        <v>9</v>
      </c>
      <c r="I184" s="282">
        <f t="shared" si="4"/>
        <v>9.450000000000001</v>
      </c>
      <c r="J184" s="282">
        <f t="shared" si="5"/>
        <v>10.395000000000001</v>
      </c>
    </row>
    <row r="185" spans="1:10" ht="15" customHeight="1">
      <c r="A185" s="125" t="s">
        <v>239</v>
      </c>
      <c r="B185" s="237">
        <v>802</v>
      </c>
      <c r="C185" s="235" t="s">
        <v>72</v>
      </c>
      <c r="D185" s="235" t="s">
        <v>11</v>
      </c>
      <c r="E185" s="235" t="s">
        <v>236</v>
      </c>
      <c r="F185" s="236">
        <v>244</v>
      </c>
      <c r="G185" s="236">
        <v>226</v>
      </c>
      <c r="H185" s="296">
        <v>53.9</v>
      </c>
      <c r="I185" s="282">
        <f t="shared" si="4"/>
        <v>56.595</v>
      </c>
      <c r="J185" s="282">
        <f t="shared" si="5"/>
        <v>62.25450000000001</v>
      </c>
    </row>
    <row r="186" spans="1:10" ht="15" customHeight="1">
      <c r="A186" s="125" t="s">
        <v>349</v>
      </c>
      <c r="B186" s="237" t="s">
        <v>180</v>
      </c>
      <c r="C186" s="235" t="s">
        <v>72</v>
      </c>
      <c r="D186" s="235" t="s">
        <v>11</v>
      </c>
      <c r="E186" s="235" t="s">
        <v>236</v>
      </c>
      <c r="F186" s="236" t="s">
        <v>28</v>
      </c>
      <c r="G186" s="236" t="s">
        <v>125</v>
      </c>
      <c r="H186" s="296">
        <v>0</v>
      </c>
      <c r="I186" s="282">
        <f t="shared" si="4"/>
        <v>0</v>
      </c>
      <c r="J186" s="282">
        <f t="shared" si="5"/>
        <v>0</v>
      </c>
    </row>
    <row r="187" spans="1:10" ht="15" customHeight="1">
      <c r="A187" s="125" t="s">
        <v>306</v>
      </c>
      <c r="B187" s="237" t="s">
        <v>180</v>
      </c>
      <c r="C187" s="235" t="s">
        <v>72</v>
      </c>
      <c r="D187" s="235" t="s">
        <v>11</v>
      </c>
      <c r="E187" s="235" t="s">
        <v>236</v>
      </c>
      <c r="F187" s="236" t="s">
        <v>28</v>
      </c>
      <c r="G187" s="236" t="s">
        <v>125</v>
      </c>
      <c r="H187" s="296">
        <v>9.9</v>
      </c>
      <c r="I187" s="282">
        <f t="shared" si="4"/>
        <v>10.395000000000001</v>
      </c>
      <c r="J187" s="282">
        <f t="shared" si="5"/>
        <v>11.434500000000002</v>
      </c>
    </row>
    <row r="188" spans="1:10" ht="15" customHeight="1">
      <c r="A188" s="125" t="s">
        <v>317</v>
      </c>
      <c r="B188" s="237" t="s">
        <v>180</v>
      </c>
      <c r="C188" s="235" t="s">
        <v>72</v>
      </c>
      <c r="D188" s="235" t="s">
        <v>11</v>
      </c>
      <c r="E188" s="235" t="s">
        <v>236</v>
      </c>
      <c r="F188" s="236">
        <v>244</v>
      </c>
      <c r="G188" s="236">
        <v>340</v>
      </c>
      <c r="H188" s="296">
        <v>6.5</v>
      </c>
      <c r="I188" s="282">
        <f t="shared" si="4"/>
        <v>6.825</v>
      </c>
      <c r="J188" s="282">
        <f t="shared" si="5"/>
        <v>7.507500000000001</v>
      </c>
    </row>
    <row r="189" spans="1:10" ht="15" customHeight="1">
      <c r="A189" s="125" t="s">
        <v>322</v>
      </c>
      <c r="B189" s="237" t="s">
        <v>180</v>
      </c>
      <c r="C189" s="235" t="s">
        <v>72</v>
      </c>
      <c r="D189" s="235" t="s">
        <v>11</v>
      </c>
      <c r="E189" s="235" t="s">
        <v>236</v>
      </c>
      <c r="F189" s="236">
        <v>244</v>
      </c>
      <c r="G189" s="236">
        <v>340</v>
      </c>
      <c r="H189" s="296">
        <v>102</v>
      </c>
      <c r="I189" s="282">
        <f t="shared" si="4"/>
        <v>107.10000000000001</v>
      </c>
      <c r="J189" s="282">
        <f t="shared" si="5"/>
        <v>117.81000000000002</v>
      </c>
    </row>
    <row r="190" spans="1:10" ht="0.75" customHeight="1">
      <c r="A190" s="125" t="s">
        <v>240</v>
      </c>
      <c r="B190" s="237" t="s">
        <v>180</v>
      </c>
      <c r="C190" s="235" t="s">
        <v>72</v>
      </c>
      <c r="D190" s="235" t="s">
        <v>11</v>
      </c>
      <c r="E190" s="235" t="s">
        <v>236</v>
      </c>
      <c r="F190" s="236">
        <v>244</v>
      </c>
      <c r="G190" s="236">
        <v>340</v>
      </c>
      <c r="H190" s="296">
        <v>0</v>
      </c>
      <c r="I190" s="282">
        <f t="shared" si="4"/>
        <v>0</v>
      </c>
      <c r="J190" s="282">
        <f t="shared" si="5"/>
        <v>0</v>
      </c>
    </row>
    <row r="191" spans="1:10" ht="48" customHeight="1">
      <c r="A191" s="126" t="s">
        <v>241</v>
      </c>
      <c r="B191" s="127">
        <v>802</v>
      </c>
      <c r="C191" s="127" t="s">
        <v>9</v>
      </c>
      <c r="D191" s="127" t="s">
        <v>56</v>
      </c>
      <c r="E191" s="127" t="s">
        <v>242</v>
      </c>
      <c r="F191" s="127" t="s">
        <v>110</v>
      </c>
      <c r="G191" s="127" t="s">
        <v>110</v>
      </c>
      <c r="H191" s="299">
        <f>H192</f>
        <v>0</v>
      </c>
      <c r="I191" s="282">
        <f t="shared" si="4"/>
        <v>0</v>
      </c>
      <c r="J191" s="282">
        <f t="shared" si="5"/>
        <v>0</v>
      </c>
    </row>
    <row r="192" spans="1:10" ht="15" customHeight="1">
      <c r="A192" s="125" t="s">
        <v>243</v>
      </c>
      <c r="B192" s="237">
        <v>802</v>
      </c>
      <c r="C192" s="238" t="s">
        <v>9</v>
      </c>
      <c r="D192" s="238" t="s">
        <v>56</v>
      </c>
      <c r="E192" s="238" t="s">
        <v>242</v>
      </c>
      <c r="F192" s="236" t="s">
        <v>28</v>
      </c>
      <c r="G192" s="236" t="s">
        <v>126</v>
      </c>
      <c r="H192" s="296">
        <v>0</v>
      </c>
      <c r="I192" s="282">
        <f t="shared" si="4"/>
        <v>0</v>
      </c>
      <c r="J192" s="282">
        <f t="shared" si="5"/>
        <v>0</v>
      </c>
    </row>
    <row r="193" spans="1:10" ht="40.5" customHeight="1">
      <c r="A193" s="126" t="s">
        <v>244</v>
      </c>
      <c r="B193" s="129">
        <v>802</v>
      </c>
      <c r="C193" s="127" t="s">
        <v>29</v>
      </c>
      <c r="D193" s="127" t="s">
        <v>70</v>
      </c>
      <c r="E193" s="127" t="s">
        <v>245</v>
      </c>
      <c r="F193" s="127" t="s">
        <v>110</v>
      </c>
      <c r="G193" s="127" t="s">
        <v>110</v>
      </c>
      <c r="H193" s="299">
        <f>H194</f>
        <v>5</v>
      </c>
      <c r="I193" s="282">
        <f t="shared" si="4"/>
        <v>5.25</v>
      </c>
      <c r="J193" s="282">
        <f t="shared" si="5"/>
        <v>5.775</v>
      </c>
    </row>
    <row r="194" spans="1:10" ht="15" customHeight="1">
      <c r="A194" s="125" t="s">
        <v>246</v>
      </c>
      <c r="B194" s="237">
        <v>802</v>
      </c>
      <c r="C194" s="238" t="s">
        <v>29</v>
      </c>
      <c r="D194" s="238" t="s">
        <v>70</v>
      </c>
      <c r="E194" s="238" t="s">
        <v>245</v>
      </c>
      <c r="F194" s="236" t="s">
        <v>28</v>
      </c>
      <c r="G194" s="236" t="s">
        <v>126</v>
      </c>
      <c r="H194" s="296">
        <v>5</v>
      </c>
      <c r="I194" s="282">
        <f t="shared" si="4"/>
        <v>5.25</v>
      </c>
      <c r="J194" s="282">
        <f t="shared" si="5"/>
        <v>5.775</v>
      </c>
    </row>
    <row r="195" spans="1:10" ht="15" customHeight="1">
      <c r="A195" s="126" t="s">
        <v>247</v>
      </c>
      <c r="B195" s="129">
        <v>802</v>
      </c>
      <c r="C195" s="127" t="s">
        <v>73</v>
      </c>
      <c r="D195" s="127" t="s">
        <v>9</v>
      </c>
      <c r="E195" s="127" t="s">
        <v>248</v>
      </c>
      <c r="F195" s="127" t="s">
        <v>110</v>
      </c>
      <c r="G195" s="127" t="s">
        <v>110</v>
      </c>
      <c r="H195" s="299">
        <f>H196+H197</f>
        <v>5</v>
      </c>
      <c r="I195" s="282">
        <f t="shared" si="4"/>
        <v>5.25</v>
      </c>
      <c r="J195" s="282">
        <f t="shared" si="5"/>
        <v>5.775</v>
      </c>
    </row>
    <row r="196" spans="1:10" ht="15" customHeight="1">
      <c r="A196" s="125" t="s">
        <v>323</v>
      </c>
      <c r="B196" s="237">
        <v>802</v>
      </c>
      <c r="C196" s="238" t="s">
        <v>73</v>
      </c>
      <c r="D196" s="238" t="s">
        <v>9</v>
      </c>
      <c r="E196" s="238" t="s">
        <v>248</v>
      </c>
      <c r="F196" s="236" t="s">
        <v>28</v>
      </c>
      <c r="G196" s="236" t="s">
        <v>125</v>
      </c>
      <c r="H196" s="296"/>
      <c r="I196" s="282">
        <f t="shared" si="4"/>
        <v>0</v>
      </c>
      <c r="J196" s="282">
        <f t="shared" si="5"/>
        <v>0</v>
      </c>
    </row>
    <row r="197" spans="1:10" ht="15" customHeight="1">
      <c r="A197" s="125" t="s">
        <v>249</v>
      </c>
      <c r="B197" s="237">
        <v>802</v>
      </c>
      <c r="C197" s="238" t="s">
        <v>73</v>
      </c>
      <c r="D197" s="238" t="s">
        <v>9</v>
      </c>
      <c r="E197" s="238" t="s">
        <v>248</v>
      </c>
      <c r="F197" s="236" t="s">
        <v>28</v>
      </c>
      <c r="G197" s="236" t="s">
        <v>126</v>
      </c>
      <c r="H197" s="296">
        <v>5</v>
      </c>
      <c r="I197" s="282">
        <f t="shared" si="4"/>
        <v>5.25</v>
      </c>
      <c r="J197" s="282">
        <f t="shared" si="5"/>
        <v>5.775</v>
      </c>
    </row>
    <row r="198" spans="1:10" ht="36.75" customHeight="1">
      <c r="A198" s="126" t="s">
        <v>250</v>
      </c>
      <c r="B198" s="129" t="s">
        <v>180</v>
      </c>
      <c r="C198" s="127" t="s">
        <v>9</v>
      </c>
      <c r="D198" s="127" t="s">
        <v>56</v>
      </c>
      <c r="E198" s="127" t="s">
        <v>251</v>
      </c>
      <c r="F198" s="127" t="s">
        <v>110</v>
      </c>
      <c r="G198" s="127" t="s">
        <v>110</v>
      </c>
      <c r="H198" s="299">
        <f>H199+H200+H201</f>
        <v>16.5</v>
      </c>
      <c r="I198" s="282">
        <f t="shared" si="4"/>
        <v>17.325</v>
      </c>
      <c r="J198" s="282">
        <f t="shared" si="5"/>
        <v>19.0575</v>
      </c>
    </row>
    <row r="199" spans="1:10" ht="15" customHeight="1">
      <c r="A199" s="125" t="s">
        <v>252</v>
      </c>
      <c r="B199" s="237" t="s">
        <v>180</v>
      </c>
      <c r="C199" s="238" t="s">
        <v>9</v>
      </c>
      <c r="D199" s="238" t="s">
        <v>56</v>
      </c>
      <c r="E199" s="238" t="s">
        <v>251</v>
      </c>
      <c r="F199" s="236" t="s">
        <v>28</v>
      </c>
      <c r="G199" s="236" t="s">
        <v>114</v>
      </c>
      <c r="H199" s="296">
        <v>0</v>
      </c>
      <c r="I199" s="282">
        <f t="shared" si="4"/>
        <v>0</v>
      </c>
      <c r="J199" s="282">
        <f t="shared" si="5"/>
        <v>0</v>
      </c>
    </row>
    <row r="200" spans="1:10" ht="15" customHeight="1">
      <c r="A200" s="125" t="s">
        <v>253</v>
      </c>
      <c r="B200" s="237" t="s">
        <v>180</v>
      </c>
      <c r="C200" s="238" t="s">
        <v>9</v>
      </c>
      <c r="D200" s="238" t="s">
        <v>56</v>
      </c>
      <c r="E200" s="238" t="s">
        <v>251</v>
      </c>
      <c r="F200" s="236" t="s">
        <v>28</v>
      </c>
      <c r="G200" s="236" t="s">
        <v>125</v>
      </c>
      <c r="H200" s="296">
        <v>16.5</v>
      </c>
      <c r="I200" s="282">
        <f t="shared" si="4"/>
        <v>17.325</v>
      </c>
      <c r="J200" s="282">
        <f t="shared" si="5"/>
        <v>19.0575</v>
      </c>
    </row>
    <row r="201" spans="1:10" ht="15" customHeight="1">
      <c r="A201" s="125" t="s">
        <v>350</v>
      </c>
      <c r="B201" s="237" t="s">
        <v>180</v>
      </c>
      <c r="C201" s="238" t="s">
        <v>9</v>
      </c>
      <c r="D201" s="238" t="s">
        <v>56</v>
      </c>
      <c r="E201" s="238" t="s">
        <v>251</v>
      </c>
      <c r="F201" s="236" t="s">
        <v>28</v>
      </c>
      <c r="G201" s="236" t="s">
        <v>125</v>
      </c>
      <c r="H201" s="296">
        <v>0</v>
      </c>
      <c r="I201" s="282">
        <f t="shared" si="4"/>
        <v>0</v>
      </c>
      <c r="J201" s="282">
        <f t="shared" si="5"/>
        <v>0</v>
      </c>
    </row>
    <row r="202" spans="1:10" ht="15" customHeight="1">
      <c r="A202" s="126" t="s">
        <v>254</v>
      </c>
      <c r="B202" s="129" t="s">
        <v>180</v>
      </c>
      <c r="C202" s="127" t="s">
        <v>72</v>
      </c>
      <c r="D202" s="127" t="s">
        <v>29</v>
      </c>
      <c r="E202" s="127" t="s">
        <v>255</v>
      </c>
      <c r="F202" s="127" t="s">
        <v>110</v>
      </c>
      <c r="G202" s="127" t="s">
        <v>110</v>
      </c>
      <c r="H202" s="299">
        <v>15</v>
      </c>
      <c r="I202" s="282">
        <f t="shared" si="4"/>
        <v>15.75</v>
      </c>
      <c r="J202" s="282">
        <f t="shared" si="5"/>
        <v>17.325000000000003</v>
      </c>
    </row>
    <row r="203" spans="1:10" ht="15" customHeight="1">
      <c r="A203" s="128" t="s">
        <v>256</v>
      </c>
      <c r="B203" s="237" t="s">
        <v>180</v>
      </c>
      <c r="C203" s="238" t="s">
        <v>72</v>
      </c>
      <c r="D203" s="238" t="s">
        <v>29</v>
      </c>
      <c r="E203" s="238" t="s">
        <v>255</v>
      </c>
      <c r="F203" s="236" t="s">
        <v>28</v>
      </c>
      <c r="G203" s="236" t="s">
        <v>114</v>
      </c>
      <c r="H203" s="296">
        <v>5</v>
      </c>
      <c r="I203" s="282">
        <f t="shared" si="4"/>
        <v>5.25</v>
      </c>
      <c r="J203" s="282">
        <f t="shared" si="5"/>
        <v>5.775</v>
      </c>
    </row>
    <row r="204" spans="1:10" ht="15" customHeight="1">
      <c r="A204" s="125" t="s">
        <v>194</v>
      </c>
      <c r="B204" s="237" t="s">
        <v>180</v>
      </c>
      <c r="C204" s="238" t="s">
        <v>72</v>
      </c>
      <c r="D204" s="238" t="s">
        <v>29</v>
      </c>
      <c r="E204" s="238" t="s">
        <v>255</v>
      </c>
      <c r="F204" s="236" t="s">
        <v>28</v>
      </c>
      <c r="G204" s="236" t="s">
        <v>126</v>
      </c>
      <c r="H204" s="296">
        <v>10</v>
      </c>
      <c r="I204" s="282">
        <f aca="true" t="shared" si="6" ref="I204:I212">H204*1.05</f>
        <v>10.5</v>
      </c>
      <c r="J204" s="282">
        <f aca="true" t="shared" si="7" ref="J204:J212">I204*1.1</f>
        <v>11.55</v>
      </c>
    </row>
    <row r="205" spans="1:10" ht="33" customHeight="1">
      <c r="A205" s="130" t="s">
        <v>257</v>
      </c>
      <c r="B205" s="129" t="s">
        <v>180</v>
      </c>
      <c r="C205" s="127" t="s">
        <v>72</v>
      </c>
      <c r="D205" s="127" t="s">
        <v>29</v>
      </c>
      <c r="E205" s="127" t="s">
        <v>258</v>
      </c>
      <c r="F205" s="127" t="s">
        <v>110</v>
      </c>
      <c r="G205" s="127" t="s">
        <v>110</v>
      </c>
      <c r="H205" s="299">
        <f>H206+H207+H208</f>
        <v>10</v>
      </c>
      <c r="I205" s="282">
        <f t="shared" si="6"/>
        <v>10.5</v>
      </c>
      <c r="J205" s="282">
        <f t="shared" si="7"/>
        <v>11.55</v>
      </c>
    </row>
    <row r="206" spans="1:10" ht="15" customHeight="1">
      <c r="A206" s="131" t="s">
        <v>312</v>
      </c>
      <c r="B206" s="237" t="s">
        <v>180</v>
      </c>
      <c r="C206" s="236" t="s">
        <v>72</v>
      </c>
      <c r="D206" s="236" t="s">
        <v>29</v>
      </c>
      <c r="E206" s="236" t="s">
        <v>259</v>
      </c>
      <c r="F206" s="236" t="s">
        <v>28</v>
      </c>
      <c r="G206" s="236" t="s">
        <v>114</v>
      </c>
      <c r="H206" s="296">
        <v>3</v>
      </c>
      <c r="I206" s="282">
        <f t="shared" si="6"/>
        <v>3.1500000000000004</v>
      </c>
      <c r="J206" s="282">
        <f t="shared" si="7"/>
        <v>3.4650000000000007</v>
      </c>
    </row>
    <row r="207" spans="1:10" ht="15" customHeight="1">
      <c r="A207" s="131" t="s">
        <v>194</v>
      </c>
      <c r="B207" s="237" t="s">
        <v>180</v>
      </c>
      <c r="C207" s="236" t="s">
        <v>72</v>
      </c>
      <c r="D207" s="236" t="s">
        <v>29</v>
      </c>
      <c r="E207" s="236" t="s">
        <v>259</v>
      </c>
      <c r="F207" s="236" t="s">
        <v>28</v>
      </c>
      <c r="G207" s="236" t="s">
        <v>126</v>
      </c>
      <c r="H207" s="296">
        <v>2</v>
      </c>
      <c r="I207" s="282">
        <f t="shared" si="6"/>
        <v>2.1</v>
      </c>
      <c r="J207" s="282">
        <f t="shared" si="7"/>
        <v>2.3100000000000005</v>
      </c>
    </row>
    <row r="208" spans="1:10" ht="15" customHeight="1">
      <c r="A208" s="131" t="s">
        <v>260</v>
      </c>
      <c r="B208" s="237" t="s">
        <v>180</v>
      </c>
      <c r="C208" s="236" t="s">
        <v>72</v>
      </c>
      <c r="D208" s="236" t="s">
        <v>29</v>
      </c>
      <c r="E208" s="236" t="s">
        <v>259</v>
      </c>
      <c r="F208" s="236" t="s">
        <v>28</v>
      </c>
      <c r="G208" s="236" t="s">
        <v>126</v>
      </c>
      <c r="H208" s="296">
        <v>5</v>
      </c>
      <c r="I208" s="282">
        <f t="shared" si="6"/>
        <v>5.25</v>
      </c>
      <c r="J208" s="282">
        <f t="shared" si="7"/>
        <v>5.775</v>
      </c>
    </row>
    <row r="209" spans="1:10" ht="15" customHeight="1">
      <c r="A209" s="132" t="s">
        <v>261</v>
      </c>
      <c r="B209" s="129" t="s">
        <v>180</v>
      </c>
      <c r="C209" s="127" t="s">
        <v>9</v>
      </c>
      <c r="D209" s="127" t="s">
        <v>56</v>
      </c>
      <c r="E209" s="127" t="s">
        <v>262</v>
      </c>
      <c r="F209" s="127" t="s">
        <v>110</v>
      </c>
      <c r="G209" s="127" t="s">
        <v>110</v>
      </c>
      <c r="H209" s="299">
        <f>H210</f>
        <v>1</v>
      </c>
      <c r="I209" s="282">
        <f t="shared" si="6"/>
        <v>1.05</v>
      </c>
      <c r="J209" s="282">
        <f t="shared" si="7"/>
        <v>1.1550000000000002</v>
      </c>
    </row>
    <row r="210" spans="1:10" ht="15" customHeight="1">
      <c r="A210" s="131" t="s">
        <v>263</v>
      </c>
      <c r="B210" s="237" t="s">
        <v>180</v>
      </c>
      <c r="C210" s="236" t="s">
        <v>9</v>
      </c>
      <c r="D210" s="236" t="s">
        <v>56</v>
      </c>
      <c r="E210" s="236" t="s">
        <v>264</v>
      </c>
      <c r="F210" s="236" t="s">
        <v>28</v>
      </c>
      <c r="G210" s="236" t="s">
        <v>126</v>
      </c>
      <c r="H210" s="296">
        <v>1</v>
      </c>
      <c r="I210" s="282">
        <f t="shared" si="6"/>
        <v>1.05</v>
      </c>
      <c r="J210" s="282">
        <f t="shared" si="7"/>
        <v>1.1550000000000002</v>
      </c>
    </row>
    <row r="211" spans="1:10" ht="15" customHeight="1">
      <c r="A211" s="133" t="s">
        <v>106</v>
      </c>
      <c r="B211" s="134" t="s">
        <v>180</v>
      </c>
      <c r="C211" s="135"/>
      <c r="D211" s="135"/>
      <c r="E211" s="135"/>
      <c r="F211" s="135"/>
      <c r="G211" s="135"/>
      <c r="H211" s="300">
        <v>15290.9</v>
      </c>
      <c r="I211" s="282">
        <f t="shared" si="6"/>
        <v>16055.445</v>
      </c>
      <c r="J211" s="282">
        <v>16858.22</v>
      </c>
    </row>
    <row r="212" spans="1:10" ht="15" customHeight="1">
      <c r="A212" s="133" t="s">
        <v>265</v>
      </c>
      <c r="B212" s="134" t="s">
        <v>180</v>
      </c>
      <c r="C212" s="135"/>
      <c r="D212" s="135"/>
      <c r="E212" s="135"/>
      <c r="F212" s="135"/>
      <c r="G212" s="135"/>
      <c r="H212" s="300">
        <v>12880</v>
      </c>
      <c r="I212" s="282">
        <f t="shared" si="6"/>
        <v>13524</v>
      </c>
      <c r="J212" s="282">
        <v>14200.2</v>
      </c>
    </row>
    <row r="213" spans="1:10" ht="12" customHeight="1">
      <c r="A213" s="136"/>
      <c r="B213" s="137"/>
      <c r="C213" s="138"/>
      <c r="D213" s="138"/>
      <c r="E213" s="138"/>
      <c r="F213" s="138"/>
      <c r="G213" s="138"/>
      <c r="H213" s="139"/>
      <c r="I213" s="38"/>
      <c r="J213" s="38"/>
    </row>
    <row r="214" spans="1:10" ht="12" customHeight="1">
      <c r="A214" s="136"/>
      <c r="B214" s="137"/>
      <c r="C214" s="138"/>
      <c r="D214" s="138"/>
      <c r="E214" s="138"/>
      <c r="F214" s="138"/>
      <c r="G214" s="138"/>
      <c r="H214" s="139"/>
      <c r="I214" s="38"/>
      <c r="J214" s="38"/>
    </row>
    <row r="215" spans="1:8" ht="24" customHeight="1">
      <c r="A215" s="136"/>
      <c r="B215" s="137"/>
      <c r="C215" s="138"/>
      <c r="D215" s="138"/>
      <c r="E215" s="138"/>
      <c r="H215" s="264"/>
    </row>
    <row r="216" spans="1:8" ht="17.25" customHeight="1">
      <c r="A216" s="136"/>
      <c r="B216" s="137"/>
      <c r="C216" s="138"/>
      <c r="D216" s="138"/>
      <c r="E216" s="138"/>
      <c r="H216" s="264"/>
    </row>
    <row r="217" spans="1:5" ht="15.75" customHeight="1">
      <c r="A217" s="136"/>
      <c r="B217" s="137"/>
      <c r="C217" s="138"/>
      <c r="D217" s="138"/>
      <c r="E217" s="138"/>
    </row>
    <row r="218" spans="1:5" ht="18" customHeight="1">
      <c r="A218" s="136"/>
      <c r="B218" s="137"/>
      <c r="C218" s="138"/>
      <c r="D218" s="138"/>
      <c r="E218" s="138"/>
    </row>
    <row r="219" spans="1:5" ht="21" customHeight="1">
      <c r="A219" s="136"/>
      <c r="B219" s="137"/>
      <c r="C219" s="138"/>
      <c r="D219" s="138"/>
      <c r="E219" s="138"/>
    </row>
    <row r="220" spans="1:5" ht="18" customHeight="1">
      <c r="A220" s="136"/>
      <c r="B220" s="137"/>
      <c r="C220" s="138"/>
      <c r="D220" s="138"/>
      <c r="E220" s="138"/>
    </row>
    <row r="221" spans="1:5" ht="18.75" customHeight="1">
      <c r="A221" s="136"/>
      <c r="B221" s="137"/>
      <c r="C221" s="138"/>
      <c r="D221" s="138"/>
      <c r="E221" s="138"/>
    </row>
    <row r="222" spans="1:5" ht="16.5" customHeight="1">
      <c r="A222" s="136"/>
      <c r="B222" s="137"/>
      <c r="C222" s="138"/>
      <c r="D222" s="138"/>
      <c r="E222" s="138"/>
    </row>
    <row r="223" spans="1:5" ht="21.75" customHeight="1">
      <c r="A223" s="38"/>
      <c r="B223" s="38"/>
      <c r="C223" s="38"/>
      <c r="D223" s="38"/>
      <c r="E223" s="38"/>
    </row>
    <row r="224" spans="1:5" ht="16.5" customHeight="1">
      <c r="A224" s="38"/>
      <c r="B224" s="38"/>
      <c r="C224" s="38"/>
      <c r="D224" s="38"/>
      <c r="E224" s="38"/>
    </row>
    <row r="225" spans="1:5" ht="20.25" customHeight="1">
      <c r="A225" s="38"/>
      <c r="B225" s="38"/>
      <c r="C225" s="38"/>
      <c r="D225" s="38"/>
      <c r="E225" s="38"/>
    </row>
    <row r="226" spans="1:5" ht="19.5" customHeight="1">
      <c r="A226" s="38"/>
      <c r="B226" s="38"/>
      <c r="C226" s="38"/>
      <c r="D226" s="38"/>
      <c r="E226" s="38"/>
    </row>
    <row r="227" spans="1:5" ht="19.5" customHeight="1">
      <c r="A227" s="38"/>
      <c r="B227" s="38"/>
      <c r="C227" s="38"/>
      <c r="D227" s="38"/>
      <c r="E227" s="38"/>
    </row>
    <row r="228" spans="1:5" ht="21" customHeight="1">
      <c r="A228" s="38"/>
      <c r="B228" s="38"/>
      <c r="C228" s="38"/>
      <c r="D228" s="38"/>
      <c r="E228" s="38"/>
    </row>
    <row r="229" spans="1:5" ht="12" customHeight="1">
      <c r="A229" s="38"/>
      <c r="B229" s="38"/>
      <c r="C229" s="38"/>
      <c r="D229" s="38"/>
      <c r="E229" s="38"/>
    </row>
    <row r="230" spans="1:5" ht="20.25" customHeight="1">
      <c r="A230" s="38"/>
      <c r="B230" s="38"/>
      <c r="C230" s="38"/>
      <c r="D230" s="38"/>
      <c r="E230" s="38"/>
    </row>
    <row r="231" spans="1:5" ht="16.5" customHeight="1">
      <c r="A231" s="38"/>
      <c r="B231" s="38"/>
      <c r="C231" s="38"/>
      <c r="D231" s="38"/>
      <c r="E231" s="38"/>
    </row>
    <row r="232" ht="15.75" customHeight="1"/>
    <row r="234" spans="11:12" ht="12" customHeight="1">
      <c r="K234" s="86"/>
      <c r="L234" s="86"/>
    </row>
    <row r="235" spans="11:12" ht="12" customHeight="1">
      <c r="K235" s="86"/>
      <c r="L235" s="86"/>
    </row>
    <row r="236" spans="11:12" ht="12" customHeight="1">
      <c r="K236" s="143"/>
      <c r="L236" s="86"/>
    </row>
    <row r="237" spans="11:12" ht="12" customHeight="1">
      <c r="K237" s="86"/>
      <c r="L237" s="87"/>
    </row>
    <row r="238" spans="11:12" ht="12" customHeight="1">
      <c r="K238" s="86"/>
      <c r="L238" s="86"/>
    </row>
    <row r="239" spans="11:12" ht="12" customHeight="1">
      <c r="K239" s="86"/>
      <c r="L239" s="86"/>
    </row>
    <row r="240" spans="11:12" ht="12" customHeight="1">
      <c r="K240" s="86"/>
      <c r="L240" s="86"/>
    </row>
    <row r="241" spans="11:12" ht="12" customHeight="1">
      <c r="K241" s="86"/>
      <c r="L241" s="86"/>
    </row>
    <row r="242" spans="11:12" ht="12" customHeight="1">
      <c r="K242" s="86"/>
      <c r="L242" s="86"/>
    </row>
    <row r="243" spans="11:12" ht="12" customHeight="1">
      <c r="K243" s="86"/>
      <c r="L243" s="86"/>
    </row>
    <row r="244" spans="11:12" ht="12" customHeight="1">
      <c r="K244" s="86"/>
      <c r="L244" s="86"/>
    </row>
    <row r="245" spans="11:12" ht="12" customHeight="1">
      <c r="K245" s="41"/>
      <c r="L245" s="41"/>
    </row>
    <row r="246" spans="11:12" ht="12" customHeight="1">
      <c r="K246" s="41"/>
      <c r="L246" s="41"/>
    </row>
    <row r="247" spans="11:12" ht="12" customHeight="1">
      <c r="K247" s="41"/>
      <c r="L247" s="41"/>
    </row>
    <row r="248" spans="11:12" ht="12" customHeight="1">
      <c r="K248" s="41"/>
      <c r="L248" s="41"/>
    </row>
    <row r="249" spans="11:12" ht="12" customHeight="1">
      <c r="K249" s="41"/>
      <c r="L249" s="41"/>
    </row>
    <row r="250" spans="11:12" ht="12" customHeight="1">
      <c r="K250" s="41"/>
      <c r="L250" s="41"/>
    </row>
    <row r="251" spans="11:12" ht="12" customHeight="1">
      <c r="K251" s="41"/>
      <c r="L251" s="41"/>
    </row>
    <row r="252" spans="11:12" ht="12" customHeight="1">
      <c r="K252" s="41"/>
      <c r="L252" s="41"/>
    </row>
    <row r="253" spans="11:12" ht="12" customHeight="1">
      <c r="K253" s="41"/>
      <c r="L253" s="41"/>
    </row>
    <row r="254" spans="11:12" ht="12" customHeight="1">
      <c r="K254" s="41"/>
      <c r="L254" s="41"/>
    </row>
    <row r="255" spans="11:12" ht="12" customHeight="1">
      <c r="K255" s="41"/>
      <c r="L255" s="41"/>
    </row>
    <row r="256" spans="11:12" ht="12" customHeight="1">
      <c r="K256" s="41"/>
      <c r="L256" s="41"/>
    </row>
    <row r="257" spans="11:12" ht="12" customHeight="1">
      <c r="K257" s="41"/>
      <c r="L257" s="41"/>
    </row>
    <row r="258" spans="11:12" ht="12" customHeight="1">
      <c r="K258" s="41"/>
      <c r="L258" s="41"/>
    </row>
    <row r="259" spans="11:12" ht="12" customHeight="1">
      <c r="K259" s="41"/>
      <c r="L259" s="41"/>
    </row>
    <row r="260" spans="11:12" ht="12" customHeight="1">
      <c r="K260" s="41"/>
      <c r="L260" s="41"/>
    </row>
    <row r="261" spans="11:12" ht="12" customHeight="1">
      <c r="K261" s="41"/>
      <c r="L261" s="41"/>
    </row>
    <row r="262" spans="11:12" ht="12" customHeight="1">
      <c r="K262" s="41"/>
      <c r="L262" s="41"/>
    </row>
    <row r="263" spans="11:12" ht="12" customHeight="1">
      <c r="K263" s="41"/>
      <c r="L263" s="41"/>
    </row>
    <row r="264" spans="11:12" ht="12" customHeight="1">
      <c r="K264" s="41"/>
      <c r="L264" s="41"/>
    </row>
    <row r="265" spans="11:12" ht="12" customHeight="1">
      <c r="K265" s="41"/>
      <c r="L265" s="41"/>
    </row>
    <row r="266" spans="11:12" ht="12" customHeight="1">
      <c r="K266" s="41"/>
      <c r="L266" s="41"/>
    </row>
    <row r="267" spans="11:12" ht="12" customHeight="1">
      <c r="K267" s="41"/>
      <c r="L267" s="41"/>
    </row>
    <row r="268" spans="11:12" ht="12" customHeight="1">
      <c r="K268" s="41"/>
      <c r="L268" s="41"/>
    </row>
    <row r="269" spans="11:12" ht="12" customHeight="1">
      <c r="K269" s="41"/>
      <c r="L269" s="41"/>
    </row>
    <row r="270" spans="11:12" ht="12" customHeight="1">
      <c r="K270" s="41"/>
      <c r="L270" s="41"/>
    </row>
    <row r="271" spans="11:12" ht="12" customHeight="1">
      <c r="K271" s="86"/>
      <c r="L271" s="86"/>
    </row>
    <row r="272" spans="11:12" ht="12" customHeight="1">
      <c r="K272" s="86"/>
      <c r="L272" s="86"/>
    </row>
    <row r="273" spans="11:12" ht="12" customHeight="1">
      <c r="K273" s="86"/>
      <c r="L273" s="86"/>
    </row>
    <row r="274" spans="11:12" ht="12" customHeight="1">
      <c r="K274" s="86"/>
      <c r="L274" s="86"/>
    </row>
    <row r="275" spans="11:12" ht="12" customHeight="1">
      <c r="K275" s="86"/>
      <c r="L275" s="86"/>
    </row>
    <row r="276" spans="11:12" ht="12" customHeight="1">
      <c r="K276" s="86"/>
      <c r="L276" s="86"/>
    </row>
    <row r="277" spans="11:12" ht="12" customHeight="1">
      <c r="K277" s="87"/>
      <c r="L277" s="87"/>
    </row>
    <row r="278" spans="11:12" ht="12" customHeight="1">
      <c r="K278" s="41"/>
      <c r="L278" s="41"/>
    </row>
    <row r="279" spans="11:12" ht="12" customHeight="1">
      <c r="K279" s="41"/>
      <c r="L279" s="41"/>
    </row>
    <row r="280" spans="11:12" ht="12" customHeight="1">
      <c r="K280" s="86"/>
      <c r="L280" s="86"/>
    </row>
    <row r="281" spans="11:12" ht="12" customHeight="1">
      <c r="K281" s="86"/>
      <c r="L281" s="86"/>
    </row>
    <row r="282" spans="11:12" ht="12" customHeight="1">
      <c r="K282" s="86"/>
      <c r="L282" s="86"/>
    </row>
    <row r="283" spans="11:12" ht="12" customHeight="1">
      <c r="K283" s="86"/>
      <c r="L283" s="86"/>
    </row>
    <row r="284" spans="11:12" ht="12" customHeight="1">
      <c r="K284" s="86"/>
      <c r="L284" s="86"/>
    </row>
    <row r="285" spans="11:12" ht="12" customHeight="1">
      <c r="K285" s="86"/>
      <c r="L285" s="86"/>
    </row>
    <row r="286" spans="11:12" ht="12" customHeight="1">
      <c r="K286" s="86"/>
      <c r="L286" s="87"/>
    </row>
    <row r="287" spans="11:12" ht="12" customHeight="1">
      <c r="K287" s="86"/>
      <c r="L287" s="87"/>
    </row>
    <row r="288" spans="11:12" ht="12" customHeight="1">
      <c r="K288" s="86"/>
      <c r="L288" s="87"/>
    </row>
    <row r="289" spans="11:12" ht="12" customHeight="1">
      <c r="K289" s="86"/>
      <c r="L289" s="87"/>
    </row>
    <row r="290" spans="11:12" ht="12" customHeight="1">
      <c r="K290" s="86"/>
      <c r="L290" s="87"/>
    </row>
    <row r="291" spans="11:12" ht="12" customHeight="1">
      <c r="K291" s="86"/>
      <c r="L291" s="87"/>
    </row>
    <row r="292" spans="11:12" ht="12" customHeight="1">
      <c r="K292" s="86"/>
      <c r="L292" s="87"/>
    </row>
    <row r="293" spans="11:12" ht="12" customHeight="1">
      <c r="K293" s="86"/>
      <c r="L293" s="86"/>
    </row>
    <row r="294" spans="11:12" ht="12" customHeight="1">
      <c r="K294" s="86"/>
      <c r="L294" s="86"/>
    </row>
    <row r="295" spans="11:12" ht="12" customHeight="1">
      <c r="K295" s="86"/>
      <c r="L295" s="86"/>
    </row>
    <row r="296" spans="11:12" ht="12" customHeight="1">
      <c r="K296" s="86"/>
      <c r="L296" s="86"/>
    </row>
    <row r="297" spans="11:12" ht="12" customHeight="1">
      <c r="K297" s="86"/>
      <c r="L297" s="86"/>
    </row>
    <row r="298" spans="11:12" ht="12" customHeight="1">
      <c r="K298" s="86"/>
      <c r="L298" s="86"/>
    </row>
    <row r="299" spans="11:12" ht="12" customHeight="1">
      <c r="K299" s="86"/>
      <c r="L299" s="86"/>
    </row>
    <row r="300" spans="11:12" ht="12" customHeight="1">
      <c r="K300" s="86"/>
      <c r="L300" s="86"/>
    </row>
    <row r="301" spans="11:12" ht="12" customHeight="1">
      <c r="K301" s="86"/>
      <c r="L301" s="86"/>
    </row>
    <row r="302" spans="11:12" ht="12" customHeight="1">
      <c r="K302" s="86"/>
      <c r="L302" s="86"/>
    </row>
    <row r="303" spans="11:12" ht="12" customHeight="1">
      <c r="K303" s="86"/>
      <c r="L303" s="86"/>
    </row>
    <row r="304" spans="11:12" ht="12" customHeight="1">
      <c r="K304" s="41"/>
      <c r="L304" s="41"/>
    </row>
    <row r="305" spans="11:12" ht="12" customHeight="1">
      <c r="K305" s="86"/>
      <c r="L305" s="86"/>
    </row>
    <row r="306" spans="11:12" ht="12" customHeight="1">
      <c r="K306" s="86"/>
      <c r="L306" s="86"/>
    </row>
    <row r="307" spans="11:12" ht="12" customHeight="1">
      <c r="K307" s="86"/>
      <c r="L307" s="86"/>
    </row>
    <row r="308" spans="11:12" ht="12" customHeight="1">
      <c r="K308" s="86"/>
      <c r="L308" s="86"/>
    </row>
    <row r="309" spans="11:12" ht="12" customHeight="1">
      <c r="K309" s="86"/>
      <c r="L309" s="86"/>
    </row>
    <row r="310" spans="11:12" ht="12" customHeight="1">
      <c r="K310" s="86"/>
      <c r="L310" s="86"/>
    </row>
    <row r="311" spans="11:12" ht="12" customHeight="1">
      <c r="K311" s="86"/>
      <c r="L311" s="86"/>
    </row>
    <row r="312" spans="1:12" ht="12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144"/>
      <c r="L312" s="144"/>
    </row>
    <row r="313" spans="1:12" ht="12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87"/>
      <c r="L313" s="87"/>
    </row>
    <row r="314" spans="1:12" ht="12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86"/>
      <c r="L314" s="86"/>
    </row>
    <row r="315" spans="1:12" ht="12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86"/>
      <c r="L315" s="86"/>
    </row>
    <row r="316" spans="1:12" ht="12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87"/>
      <c r="L316" s="87"/>
    </row>
    <row r="317" spans="1:12" ht="12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144"/>
      <c r="L317" s="144"/>
    </row>
    <row r="318" spans="1:12" ht="12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86"/>
      <c r="L318" s="86"/>
    </row>
    <row r="319" spans="1:12" ht="12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86"/>
      <c r="L319" s="86"/>
    </row>
    <row r="320" spans="1:12" ht="12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87"/>
      <c r="L320" s="87"/>
    </row>
    <row r="321" spans="1:12" ht="12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86"/>
      <c r="L321" s="86"/>
    </row>
    <row r="322" spans="1:12" ht="12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87"/>
      <c r="L322" s="87"/>
    </row>
    <row r="323" spans="1:12" ht="12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87"/>
      <c r="L323" s="87"/>
    </row>
    <row r="324" spans="1:10" ht="12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</row>
    <row r="325" spans="1:10" ht="12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</row>
    <row r="326" spans="1:10" ht="12" customHeight="1">
      <c r="A326" s="140"/>
      <c r="B326" s="141"/>
      <c r="C326" s="142"/>
      <c r="D326" s="142"/>
      <c r="E326" s="142"/>
      <c r="F326" s="142"/>
      <c r="G326" s="142"/>
      <c r="H326" s="40"/>
      <c r="I326" s="40"/>
      <c r="J326" s="40"/>
    </row>
    <row r="327" spans="1:10" ht="12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</row>
    <row r="328" spans="1:10" ht="12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</row>
    <row r="329" spans="1:10" ht="12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</row>
    <row r="330" spans="1:10" ht="12" customHeight="1">
      <c r="A330" s="140"/>
      <c r="B330" s="141"/>
      <c r="C330" s="142"/>
      <c r="D330" s="142"/>
      <c r="E330" s="142"/>
      <c r="F330" s="142"/>
      <c r="G330" s="142"/>
      <c r="H330" s="40"/>
      <c r="I330" s="40"/>
      <c r="J330" s="40"/>
    </row>
    <row r="331" spans="1:12" ht="12" customHeight="1">
      <c r="A331" s="140"/>
      <c r="B331" s="141"/>
      <c r="C331" s="142"/>
      <c r="D331" s="142"/>
      <c r="E331" s="142"/>
      <c r="F331" s="142"/>
      <c r="G331" s="142"/>
      <c r="H331" s="40"/>
      <c r="I331" s="40"/>
      <c r="J331" s="40"/>
      <c r="K331" s="146"/>
      <c r="L331" s="146"/>
    </row>
    <row r="332" spans="1:12" ht="12" customHeight="1">
      <c r="A332" s="140"/>
      <c r="B332" s="141"/>
      <c r="C332" s="142"/>
      <c r="D332" s="142"/>
      <c r="E332" s="142"/>
      <c r="F332" s="142"/>
      <c r="G332" s="142"/>
      <c r="H332" s="40"/>
      <c r="I332" s="40"/>
      <c r="J332" s="40"/>
      <c r="K332" s="145"/>
      <c r="L332" s="145"/>
    </row>
    <row r="333" spans="1:12" ht="12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41"/>
      <c r="L333" s="41"/>
    </row>
    <row r="334" spans="1:12" ht="12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41"/>
      <c r="L334" s="41"/>
    </row>
    <row r="335" spans="1:12" ht="12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41"/>
      <c r="L335" s="41"/>
    </row>
    <row r="336" spans="1:12" ht="12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41"/>
      <c r="L336" s="41"/>
    </row>
    <row r="337" spans="1:12" ht="12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41"/>
      <c r="L337" s="41"/>
    </row>
    <row r="338" spans="1:12" ht="12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41"/>
      <c r="L338" s="41"/>
    </row>
    <row r="339" spans="1:12" ht="12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41"/>
      <c r="L339" s="41"/>
    </row>
    <row r="340" spans="1:12" ht="12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41"/>
      <c r="L340" s="41"/>
    </row>
    <row r="341" spans="1:12" ht="12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41"/>
      <c r="L341" s="41"/>
    </row>
    <row r="342" spans="1:12" ht="12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41"/>
      <c r="L342" s="41"/>
    </row>
    <row r="343" spans="1:12" ht="12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41"/>
      <c r="L343" s="41"/>
    </row>
    <row r="344" spans="11:12" ht="12" customHeight="1">
      <c r="K344" s="41"/>
      <c r="L344" s="41"/>
    </row>
    <row r="345" spans="11:12" ht="12" customHeight="1">
      <c r="K345" s="41"/>
      <c r="L345" s="41"/>
    </row>
    <row r="346" spans="11:12" ht="12" customHeight="1">
      <c r="K346" s="41"/>
      <c r="L346" s="41"/>
    </row>
    <row r="347" spans="11:12" ht="12" customHeight="1">
      <c r="K347" s="41"/>
      <c r="L347" s="41"/>
    </row>
    <row r="348" spans="11:12" ht="12" customHeight="1">
      <c r="K348" s="41"/>
      <c r="L348" s="41"/>
    </row>
    <row r="349" spans="11:12" ht="12" customHeight="1">
      <c r="K349" s="41"/>
      <c r="L349" s="41"/>
    </row>
    <row r="350" spans="11:12" ht="12" customHeight="1">
      <c r="K350" s="41"/>
      <c r="L350" s="41"/>
    </row>
    <row r="351" spans="11:12" ht="12" customHeight="1">
      <c r="K351" s="41"/>
      <c r="L351" s="41"/>
    </row>
    <row r="352" spans="11:12" ht="12" customHeight="1">
      <c r="K352" s="41"/>
      <c r="L352" s="41"/>
    </row>
    <row r="353" spans="11:12" ht="12" customHeight="1">
      <c r="K353" s="41"/>
      <c r="L353" s="41"/>
    </row>
    <row r="354" spans="11:12" ht="12" customHeight="1">
      <c r="K354" s="41"/>
      <c r="L354" s="41"/>
    </row>
    <row r="355" spans="11:12" ht="12" customHeight="1">
      <c r="K355" s="41"/>
      <c r="L355" s="41"/>
    </row>
    <row r="356" spans="11:12" ht="12" customHeight="1">
      <c r="K356" s="41"/>
      <c r="L356" s="41"/>
    </row>
    <row r="357" spans="11:12" ht="12" customHeight="1">
      <c r="K357" s="41"/>
      <c r="L357" s="41"/>
    </row>
    <row r="358" spans="11:12" ht="12" customHeight="1">
      <c r="K358" s="41"/>
      <c r="L358" s="41"/>
    </row>
    <row r="359" spans="11:12" ht="12" customHeight="1">
      <c r="K359" s="41"/>
      <c r="L359" s="41"/>
    </row>
    <row r="360" spans="11:12" ht="12" customHeight="1">
      <c r="K360" s="41"/>
      <c r="L360" s="41"/>
    </row>
    <row r="361" spans="11:12" ht="12" customHeight="1">
      <c r="K361" s="41"/>
      <c r="L361" s="41"/>
    </row>
    <row r="362" spans="11:12" ht="12" customHeight="1">
      <c r="K362" s="41"/>
      <c r="L362" s="41"/>
    </row>
    <row r="363" spans="11:12" ht="12" customHeight="1">
      <c r="K363" s="41"/>
      <c r="L363" s="41"/>
    </row>
    <row r="376" spans="1:9" ht="12" customHeight="1">
      <c r="A376" s="38"/>
      <c r="B376" s="38"/>
      <c r="C376" s="38"/>
      <c r="D376" s="38"/>
      <c r="E376" s="38"/>
      <c r="F376" s="38"/>
      <c r="G376" s="38"/>
      <c r="H376" s="38"/>
      <c r="I376" s="38"/>
    </row>
    <row r="377" spans="1:9" ht="12" customHeight="1">
      <c r="A377" s="38"/>
      <c r="B377" s="38"/>
      <c r="C377" s="38"/>
      <c r="D377" s="38"/>
      <c r="E377" s="38"/>
      <c r="F377" s="38"/>
      <c r="G377" s="38"/>
      <c r="H377" s="38"/>
      <c r="I377" s="38"/>
    </row>
    <row r="378" spans="1:9" ht="12" customHeight="1">
      <c r="A378" s="38"/>
      <c r="B378" s="38"/>
      <c r="C378" s="38"/>
      <c r="D378" s="38"/>
      <c r="E378" s="38"/>
      <c r="F378" s="38"/>
      <c r="G378" s="38"/>
      <c r="H378" s="38"/>
      <c r="I378" s="38"/>
    </row>
    <row r="379" spans="1:9" ht="12" customHeight="1">
      <c r="A379" s="38"/>
      <c r="B379" s="38"/>
      <c r="C379" s="38"/>
      <c r="D379" s="38"/>
      <c r="E379" s="38"/>
      <c r="F379" s="38"/>
      <c r="G379" s="38"/>
      <c r="H379" s="38"/>
      <c r="I379" s="38"/>
    </row>
    <row r="380" spans="1:12" ht="12" customHeight="1">
      <c r="A380" s="140"/>
      <c r="B380" s="141"/>
      <c r="C380" s="142"/>
      <c r="D380" s="142"/>
      <c r="E380" s="142"/>
      <c r="F380" s="142"/>
      <c r="G380" s="142"/>
      <c r="H380" s="40"/>
      <c r="I380" s="40"/>
      <c r="J380" s="40"/>
      <c r="K380" s="139"/>
      <c r="L380" s="139"/>
    </row>
    <row r="381" spans="1:12" ht="12" customHeight="1">
      <c r="A381" s="140"/>
      <c r="B381" s="141"/>
      <c r="C381" s="142"/>
      <c r="D381" s="142"/>
      <c r="E381" s="142"/>
      <c r="F381" s="142"/>
      <c r="G381" s="142"/>
      <c r="H381" s="40"/>
      <c r="I381" s="40"/>
      <c r="J381" s="40"/>
      <c r="K381" s="139"/>
      <c r="L381" s="139"/>
    </row>
    <row r="382" spans="1:12" ht="12" customHeight="1">
      <c r="A382" s="140"/>
      <c r="B382" s="141"/>
      <c r="C382" s="142"/>
      <c r="D382" s="142"/>
      <c r="E382" s="142"/>
      <c r="F382" s="142"/>
      <c r="G382" s="142"/>
      <c r="H382" s="40"/>
      <c r="I382" s="40"/>
      <c r="J382" s="40"/>
      <c r="K382" s="139"/>
      <c r="L382" s="139"/>
    </row>
    <row r="383" spans="1:12" ht="12" customHeight="1">
      <c r="A383" s="140"/>
      <c r="B383" s="141"/>
      <c r="C383" s="142"/>
      <c r="D383" s="142"/>
      <c r="E383" s="142"/>
      <c r="F383" s="142"/>
      <c r="G383" s="142"/>
      <c r="H383" s="40"/>
      <c r="I383" s="40"/>
      <c r="J383" s="40"/>
      <c r="K383" s="40"/>
      <c r="L383" s="139"/>
    </row>
    <row r="384" spans="1:12" ht="12" customHeight="1">
      <c r="A384" s="140"/>
      <c r="B384" s="141"/>
      <c r="C384" s="142"/>
      <c r="D384" s="142"/>
      <c r="E384" s="142"/>
      <c r="F384" s="142"/>
      <c r="G384" s="142"/>
      <c r="H384" s="40"/>
      <c r="I384" s="40"/>
      <c r="J384" s="40"/>
      <c r="K384" s="40"/>
      <c r="L384" s="40"/>
    </row>
    <row r="385" spans="1:12" ht="12" customHeight="1">
      <c r="A385" s="140"/>
      <c r="B385" s="141"/>
      <c r="C385" s="142"/>
      <c r="D385" s="142"/>
      <c r="E385" s="142"/>
      <c r="F385" s="142"/>
      <c r="G385" s="142"/>
      <c r="H385" s="40"/>
      <c r="I385" s="40"/>
      <c r="J385" s="40"/>
      <c r="K385" s="40"/>
      <c r="L385" s="40"/>
    </row>
    <row r="386" spans="1:12" ht="12" customHeight="1">
      <c r="A386" s="140"/>
      <c r="B386" s="141"/>
      <c r="C386" s="142"/>
      <c r="D386" s="142"/>
      <c r="E386" s="142"/>
      <c r="F386" s="142"/>
      <c r="G386" s="142"/>
      <c r="H386" s="40"/>
      <c r="I386" s="40"/>
      <c r="J386" s="40"/>
      <c r="K386" s="40"/>
      <c r="L386" s="40"/>
    </row>
    <row r="387" spans="1:12" ht="12" customHeight="1">
      <c r="A387" s="140"/>
      <c r="B387" s="141"/>
      <c r="C387" s="142"/>
      <c r="D387" s="142"/>
      <c r="E387" s="142"/>
      <c r="F387" s="142"/>
      <c r="G387" s="142"/>
      <c r="H387" s="40"/>
      <c r="I387" s="40"/>
      <c r="J387" s="40"/>
      <c r="K387" s="40"/>
      <c r="L387" s="40"/>
    </row>
    <row r="388" spans="1:12" ht="12" customHeight="1">
      <c r="A388" s="140"/>
      <c r="B388" s="141"/>
      <c r="C388" s="142"/>
      <c r="D388" s="142"/>
      <c r="E388" s="142"/>
      <c r="F388" s="142"/>
      <c r="G388" s="142"/>
      <c r="H388" s="40"/>
      <c r="I388" s="40"/>
      <c r="J388" s="40"/>
      <c r="K388" s="40"/>
      <c r="L388" s="40"/>
    </row>
    <row r="389" spans="1:12" ht="12" customHeight="1">
      <c r="A389" s="140"/>
      <c r="B389" s="141"/>
      <c r="C389" s="142"/>
      <c r="D389" s="142"/>
      <c r="E389" s="142"/>
      <c r="F389" s="142"/>
      <c r="G389" s="142"/>
      <c r="H389" s="40"/>
      <c r="I389" s="40"/>
      <c r="J389" s="40"/>
      <c r="K389" s="40"/>
      <c r="L389" s="40"/>
    </row>
    <row r="390" spans="1:12" ht="12" customHeight="1">
      <c r="A390" s="140"/>
      <c r="B390" s="141"/>
      <c r="C390" s="142"/>
      <c r="D390" s="142"/>
      <c r="E390" s="142"/>
      <c r="F390" s="142"/>
      <c r="G390" s="142"/>
      <c r="H390" s="40"/>
      <c r="I390" s="40"/>
      <c r="J390" s="40"/>
      <c r="K390" s="40"/>
      <c r="L390" s="40"/>
    </row>
  </sheetData>
  <sheetProtection/>
  <mergeCells count="4">
    <mergeCell ref="A1:I1"/>
    <mergeCell ref="A2:J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  <rowBreaks count="1" manualBreakCount="1">
    <brk id="24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14.00390625" style="0" customWidth="1"/>
    <col min="4" max="4" width="15.00390625" style="0" customWidth="1"/>
    <col min="5" max="5" width="18.421875" style="0" customWidth="1"/>
  </cols>
  <sheetData>
    <row r="1" spans="3:5" ht="15">
      <c r="C1" t="s">
        <v>267</v>
      </c>
      <c r="D1" t="s">
        <v>268</v>
      </c>
      <c r="E1" s="150">
        <v>0.302</v>
      </c>
    </row>
    <row r="2" spans="2:5" ht="23.25" customHeight="1">
      <c r="B2">
        <v>102</v>
      </c>
      <c r="C2">
        <v>429</v>
      </c>
      <c r="D2">
        <v>488.5</v>
      </c>
      <c r="E2">
        <v>147.5</v>
      </c>
    </row>
    <row r="3" spans="2:5" ht="22.5" customHeight="1">
      <c r="B3">
        <v>104</v>
      </c>
      <c r="C3">
        <v>899</v>
      </c>
      <c r="D3">
        <v>1028.7</v>
      </c>
      <c r="E3">
        <v>310.7</v>
      </c>
    </row>
    <row r="4" spans="2:5" ht="24" customHeight="1">
      <c r="B4">
        <v>113</v>
      </c>
      <c r="C4">
        <v>2333.7</v>
      </c>
      <c r="D4">
        <f>2488.2-162.8</f>
        <v>2325.3999999999996</v>
      </c>
      <c r="E4">
        <v>702.2</v>
      </c>
    </row>
    <row r="5" spans="2:5" ht="22.5" customHeight="1">
      <c r="B5">
        <v>440</v>
      </c>
      <c r="C5">
        <v>1286.6</v>
      </c>
      <c r="D5">
        <v>1292.2</v>
      </c>
      <c r="E5">
        <v>390.2</v>
      </c>
    </row>
    <row r="6" spans="2:5" ht="21.75" customHeight="1">
      <c r="B6">
        <v>442</v>
      </c>
      <c r="C6">
        <v>271.4</v>
      </c>
      <c r="D6">
        <v>271.4</v>
      </c>
      <c r="E6">
        <v>82</v>
      </c>
    </row>
    <row r="7" spans="3:5" ht="25.5" customHeight="1">
      <c r="C7" s="149">
        <f>SUM(C2:C6)</f>
        <v>5219.699999999999</v>
      </c>
      <c r="D7" s="149">
        <f>SUM(D2:D6)</f>
        <v>5406.199999999999</v>
      </c>
      <c r="E7" s="149">
        <f>SUM(E2:E6)</f>
        <v>1632.6000000000001</v>
      </c>
    </row>
    <row r="9" ht="15">
      <c r="E9">
        <f>D7+E7</f>
        <v>7038.799999999999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культура</dc:creator>
  <cp:keywords/>
  <dc:description/>
  <cp:lastModifiedBy>Глава</cp:lastModifiedBy>
  <cp:lastPrinted>2020-11-24T07:24:23Z</cp:lastPrinted>
  <dcterms:created xsi:type="dcterms:W3CDTF">2018-11-04T06:55:46Z</dcterms:created>
  <dcterms:modified xsi:type="dcterms:W3CDTF">2022-10-03T04:54:21Z</dcterms:modified>
  <cp:category/>
  <cp:version/>
  <cp:contentType/>
  <cp:contentStatus/>
</cp:coreProperties>
</file>