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Downloads\"/>
    </mc:Choice>
  </mc:AlternateContent>
  <bookViews>
    <workbookView xWindow="0" yWindow="0" windowWidth="15345" windowHeight="4650" tabRatio="653" firstSheet="5" activeTab="12"/>
  </bookViews>
  <sheets>
    <sheet name="прил 1" sheetId="4" r:id="rId1"/>
    <sheet name="прил 2" sheetId="5" r:id="rId2"/>
    <sheet name="прил 3" sheetId="6" r:id="rId3"/>
    <sheet name="прил 4" sheetId="7" r:id="rId4"/>
    <sheet name="прил 5" sheetId="8" r:id="rId5"/>
    <sheet name="прил 6" sheetId="9" r:id="rId6"/>
    <sheet name="прил 7" sheetId="10" r:id="rId7"/>
    <sheet name="прил 8" sheetId="11" r:id="rId8"/>
    <sheet name="прил 9" sheetId="12" r:id="rId9"/>
    <sheet name="прил 10" sheetId="13" r:id="rId10"/>
    <sheet name="прил 11" sheetId="14" r:id="rId11"/>
    <sheet name="прил 12" sheetId="15" r:id="rId12"/>
    <sheet name="прил 13" sheetId="16" r:id="rId13"/>
    <sheet name="доходы" sheetId="17" r:id="rId14"/>
  </sheets>
  <externalReferences>
    <externalReference r:id="rId15"/>
  </externalReferences>
  <definedNames>
    <definedName name="_xlnm._FilterDatabase" localSheetId="12" hidden="1">'прил 13'!$G$1:$G$445</definedName>
    <definedName name="_xlnm.Print_Area" localSheetId="12">'прил 13'!$A$1:$K$386</definedName>
  </definedNames>
  <calcPr calcId="152511"/>
</workbook>
</file>

<file path=xl/calcChain.xml><?xml version="1.0" encoding="utf-8"?>
<calcChain xmlns="http://schemas.openxmlformats.org/spreadsheetml/2006/main">
  <c r="H99" i="16" l="1"/>
  <c r="I73" i="14" s="1"/>
  <c r="H34" i="15" l="1"/>
  <c r="D13" i="17"/>
  <c r="D12" i="17" s="1"/>
  <c r="E13" i="17"/>
  <c r="E12" i="17" s="1"/>
  <c r="D15" i="17"/>
  <c r="E15" i="17"/>
  <c r="D19" i="17"/>
  <c r="D18" i="17" s="1"/>
  <c r="E19" i="17"/>
  <c r="E18" i="17" s="1"/>
  <c r="D22" i="17"/>
  <c r="E22" i="17"/>
  <c r="D24" i="17"/>
  <c r="E24" i="17"/>
  <c r="D27" i="17"/>
  <c r="D26" i="17" s="1"/>
  <c r="E27" i="17"/>
  <c r="E26" i="17" s="1"/>
  <c r="D29" i="17"/>
  <c r="E29" i="17"/>
  <c r="D33" i="17"/>
  <c r="E33" i="17"/>
  <c r="K155" i="14"/>
  <c r="K153" i="14" s="1"/>
  <c r="J155" i="14"/>
  <c r="K26" i="14"/>
  <c r="J27" i="14"/>
  <c r="K33" i="14"/>
  <c r="J34" i="14"/>
  <c r="K34" i="14"/>
  <c r="J35" i="14"/>
  <c r="K35" i="14"/>
  <c r="J40" i="14"/>
  <c r="K40" i="14"/>
  <c r="J43" i="14"/>
  <c r="K43" i="14"/>
  <c r="J44" i="14"/>
  <c r="K44" i="14"/>
  <c r="J47" i="14"/>
  <c r="J46" i="14" s="1"/>
  <c r="K47" i="14"/>
  <c r="K46" i="14" s="1"/>
  <c r="J49" i="14"/>
  <c r="K49" i="14"/>
  <c r="J50" i="14"/>
  <c r="K50" i="14"/>
  <c r="J51" i="14"/>
  <c r="K51" i="14"/>
  <c r="J58" i="14"/>
  <c r="J56" i="14" s="1"/>
  <c r="J55" i="14" s="1"/>
  <c r="J54" i="14" s="1"/>
  <c r="J53" i="14" s="1"/>
  <c r="J52" i="14" s="1"/>
  <c r="K58" i="14"/>
  <c r="K56" i="14" s="1"/>
  <c r="K55" i="14" s="1"/>
  <c r="K54" i="14" s="1"/>
  <c r="K53" i="14" s="1"/>
  <c r="K52" i="14" s="1"/>
  <c r="J63" i="14"/>
  <c r="J62" i="14" s="1"/>
  <c r="J61" i="14" s="1"/>
  <c r="J60" i="14" s="1"/>
  <c r="J59" i="14" s="1"/>
  <c r="K63" i="14"/>
  <c r="K62" i="14" s="1"/>
  <c r="K61" i="14" s="1"/>
  <c r="K60" i="14" s="1"/>
  <c r="K59" i="14" s="1"/>
  <c r="J67" i="14"/>
  <c r="K67" i="14"/>
  <c r="J69" i="14"/>
  <c r="K69" i="14"/>
  <c r="J72" i="14"/>
  <c r="K72" i="14"/>
  <c r="J82" i="14"/>
  <c r="K82" i="14"/>
  <c r="J83" i="14"/>
  <c r="J81" i="14" s="1"/>
  <c r="J80" i="14" s="1"/>
  <c r="K83" i="14"/>
  <c r="J86" i="14"/>
  <c r="K86" i="14"/>
  <c r="J87" i="14"/>
  <c r="J85" i="14" s="1"/>
  <c r="J84" i="14" s="1"/>
  <c r="K87" i="14"/>
  <c r="J94" i="14"/>
  <c r="K94" i="14"/>
  <c r="J96" i="14"/>
  <c r="K96" i="14"/>
  <c r="J98" i="14"/>
  <c r="J97" i="14" s="1"/>
  <c r="K98" i="14"/>
  <c r="K97" i="14" s="1"/>
  <c r="J101" i="14"/>
  <c r="J100" i="14" s="1"/>
  <c r="J99" i="14" s="1"/>
  <c r="K101" i="14"/>
  <c r="K100" i="14" s="1"/>
  <c r="K99" i="14" s="1"/>
  <c r="J104" i="14"/>
  <c r="J103" i="14" s="1"/>
  <c r="J102" i="14" s="1"/>
  <c r="K104" i="14"/>
  <c r="K103" i="14" s="1"/>
  <c r="K102" i="14" s="1"/>
  <c r="J106" i="14"/>
  <c r="K106" i="14"/>
  <c r="J107" i="14"/>
  <c r="K107" i="14"/>
  <c r="J108" i="14"/>
  <c r="K108" i="14"/>
  <c r="J109" i="14"/>
  <c r="K109" i="14"/>
  <c r="J113" i="14"/>
  <c r="K113" i="14"/>
  <c r="J115" i="14"/>
  <c r="K115" i="14"/>
  <c r="J116" i="14"/>
  <c r="K116" i="14"/>
  <c r="J123" i="14"/>
  <c r="J122" i="14" s="1"/>
  <c r="K123" i="14"/>
  <c r="K122" i="14" s="1"/>
  <c r="J125" i="14"/>
  <c r="K125" i="14"/>
  <c r="J127" i="14"/>
  <c r="K127" i="14"/>
  <c r="J128" i="14"/>
  <c r="K128" i="14"/>
  <c r="J129" i="14"/>
  <c r="K129" i="14"/>
  <c r="J131" i="14"/>
  <c r="K131" i="14"/>
  <c r="J132" i="14"/>
  <c r="K132" i="14"/>
  <c r="J136" i="14"/>
  <c r="J135" i="14" s="1"/>
  <c r="K136" i="14"/>
  <c r="K135" i="14" s="1"/>
  <c r="J139" i="14"/>
  <c r="J138" i="14" s="1"/>
  <c r="J137" i="14" s="1"/>
  <c r="K139" i="14"/>
  <c r="K138" i="14" s="1"/>
  <c r="K137" i="14" s="1"/>
  <c r="J141" i="14"/>
  <c r="K141" i="14"/>
  <c r="J144" i="14"/>
  <c r="K144" i="14"/>
  <c r="J145" i="14"/>
  <c r="K145" i="14"/>
  <c r="J146" i="14"/>
  <c r="K146" i="14"/>
  <c r="J149" i="14"/>
  <c r="J148" i="14" s="1"/>
  <c r="K149" i="14"/>
  <c r="K147" i="14" s="1"/>
  <c r="J154" i="14"/>
  <c r="J158" i="14"/>
  <c r="K158" i="14"/>
  <c r="J159" i="14"/>
  <c r="K159" i="14"/>
  <c r="K157" i="14" s="1"/>
  <c r="K156" i="14" s="1"/>
  <c r="J161" i="14"/>
  <c r="K161" i="14"/>
  <c r="J162" i="14"/>
  <c r="K162" i="14"/>
  <c r="J164" i="14"/>
  <c r="J163" i="14" s="1"/>
  <c r="K164" i="14"/>
  <c r="K163" i="14" s="1"/>
  <c r="J169" i="14"/>
  <c r="J168" i="14" s="1"/>
  <c r="J167" i="14" s="1"/>
  <c r="K169" i="14"/>
  <c r="K168" i="14" s="1"/>
  <c r="K167" i="14" s="1"/>
  <c r="I16" i="15"/>
  <c r="J16" i="15"/>
  <c r="I18" i="15"/>
  <c r="J18" i="15"/>
  <c r="I21" i="15"/>
  <c r="J21" i="15"/>
  <c r="I23" i="15"/>
  <c r="I22" i="15" s="1"/>
  <c r="J23" i="15"/>
  <c r="J22" i="15" s="1"/>
  <c r="I26" i="15"/>
  <c r="J26" i="15"/>
  <c r="I27" i="15"/>
  <c r="J27" i="15"/>
  <c r="I28" i="15"/>
  <c r="J28" i="15"/>
  <c r="I31" i="15"/>
  <c r="J31" i="15"/>
  <c r="I34" i="15"/>
  <c r="J34" i="15"/>
  <c r="I35" i="15"/>
  <c r="J35" i="15"/>
  <c r="I36" i="15"/>
  <c r="J36" i="15"/>
  <c r="I37" i="15"/>
  <c r="J37" i="15"/>
  <c r="I38" i="15"/>
  <c r="J38" i="15"/>
  <c r="I39" i="15"/>
  <c r="J39" i="15"/>
  <c r="I40" i="15"/>
  <c r="J40" i="15"/>
  <c r="I43" i="15"/>
  <c r="J43" i="15"/>
  <c r="I45" i="15"/>
  <c r="J45" i="15"/>
  <c r="I48" i="15"/>
  <c r="J48" i="15"/>
  <c r="I50" i="15"/>
  <c r="J50" i="15"/>
  <c r="I51" i="15"/>
  <c r="J51" i="15"/>
  <c r="I52" i="15"/>
  <c r="J52" i="15"/>
  <c r="I53" i="15"/>
  <c r="J53" i="15"/>
  <c r="I55" i="15"/>
  <c r="J55" i="15"/>
  <c r="I57" i="15"/>
  <c r="J57" i="15"/>
  <c r="I66" i="15"/>
  <c r="I65" i="15" s="1"/>
  <c r="J66" i="15"/>
  <c r="J65" i="15" s="1"/>
  <c r="I68" i="15"/>
  <c r="I67" i="15" s="1"/>
  <c r="J68" i="15"/>
  <c r="J67" i="15" s="1"/>
  <c r="I73" i="15"/>
  <c r="I72" i="15" s="1"/>
  <c r="J73" i="15"/>
  <c r="J72" i="15" s="1"/>
  <c r="I80" i="15"/>
  <c r="J80" i="15"/>
  <c r="I81" i="15"/>
  <c r="J81" i="15"/>
  <c r="I83" i="15"/>
  <c r="J83" i="15"/>
  <c r="I84" i="15"/>
  <c r="J84" i="15"/>
  <c r="D11" i="17" l="1"/>
  <c r="J79" i="15"/>
  <c r="J25" i="15"/>
  <c r="K85" i="14"/>
  <c r="K84" i="14" s="1"/>
  <c r="K81" i="14"/>
  <c r="K80" i="14" s="1"/>
  <c r="K79" i="14" s="1"/>
  <c r="K78" i="14" s="1"/>
  <c r="K77" i="14" s="1"/>
  <c r="J160" i="14"/>
  <c r="K160" i="14"/>
  <c r="K148" i="14"/>
  <c r="J143" i="14"/>
  <c r="J142" i="14" s="1"/>
  <c r="K66" i="14"/>
  <c r="J71" i="15"/>
  <c r="K154" i="14"/>
  <c r="K105" i="14"/>
  <c r="I79" i="15"/>
  <c r="I71" i="15" s="1"/>
  <c r="I25" i="15"/>
  <c r="J15" i="15"/>
  <c r="K143" i="14"/>
  <c r="K142" i="14" s="1"/>
  <c r="J105" i="14"/>
  <c r="K92" i="14"/>
  <c r="K91" i="14" s="1"/>
  <c r="K90" i="14" s="1"/>
  <c r="K89" i="14" s="1"/>
  <c r="K88" i="14" s="1"/>
  <c r="J66" i="14"/>
  <c r="K48" i="14"/>
  <c r="J79" i="14"/>
  <c r="J78" i="14" s="1"/>
  <c r="J77" i="14" s="1"/>
  <c r="K32" i="14"/>
  <c r="I30" i="15"/>
  <c r="J30" i="15"/>
  <c r="I15" i="15"/>
  <c r="J157" i="14"/>
  <c r="J156" i="14" s="1"/>
  <c r="J92" i="14"/>
  <c r="J91" i="14" s="1"/>
  <c r="J90" i="14" s="1"/>
  <c r="J89" i="14" s="1"/>
  <c r="J88" i="14" s="1"/>
  <c r="J48" i="14"/>
  <c r="E11" i="17"/>
  <c r="J153" i="14"/>
  <c r="J147" i="14"/>
  <c r="I164" i="14"/>
  <c r="I161" i="14"/>
  <c r="I155" i="14"/>
  <c r="I146" i="14"/>
  <c r="I145" i="14"/>
  <c r="I58" i="14"/>
  <c r="H80" i="15"/>
  <c r="H45" i="15"/>
  <c r="H48" i="15"/>
  <c r="H27" i="15"/>
  <c r="H26" i="15"/>
  <c r="I163" i="14" l="1"/>
  <c r="H81" i="15"/>
  <c r="H83" i="15"/>
  <c r="H84" i="15"/>
  <c r="H55" i="15"/>
  <c r="H43" i="15"/>
  <c r="J263" i="16"/>
  <c r="J255" i="16"/>
  <c r="J251" i="16"/>
  <c r="J245" i="16"/>
  <c r="J241" i="16"/>
  <c r="J235" i="16"/>
  <c r="K152" i="14" s="1"/>
  <c r="J232" i="16"/>
  <c r="J219" i="16"/>
  <c r="J214" i="16"/>
  <c r="J210" i="16"/>
  <c r="J203" i="16"/>
  <c r="K121" i="14" s="1"/>
  <c r="J201" i="16"/>
  <c r="K120" i="14" s="1"/>
  <c r="K119" i="14" s="1"/>
  <c r="J196" i="16"/>
  <c r="J193" i="16"/>
  <c r="J189" i="16"/>
  <c r="K117" i="14" s="1"/>
  <c r="J179" i="16"/>
  <c r="J174" i="16"/>
  <c r="J170" i="16"/>
  <c r="J159" i="16"/>
  <c r="J157" i="16"/>
  <c r="K130" i="14" s="1"/>
  <c r="K124" i="14" s="1"/>
  <c r="K111" i="14" s="1"/>
  <c r="J155" i="16"/>
  <c r="J152" i="16"/>
  <c r="J148" i="16"/>
  <c r="J144" i="16"/>
  <c r="J137" i="16"/>
  <c r="J135" i="16"/>
  <c r="J134" i="16" s="1"/>
  <c r="J131" i="16"/>
  <c r="J125" i="16"/>
  <c r="J124" i="16" s="1"/>
  <c r="J114" i="16"/>
  <c r="J113" i="16" s="1"/>
  <c r="E41" i="17" s="1"/>
  <c r="E40" i="17" s="1"/>
  <c r="E39" i="17" s="1"/>
  <c r="J111" i="16"/>
  <c r="K76" i="14" s="1"/>
  <c r="J108" i="16"/>
  <c r="K75" i="14" s="1"/>
  <c r="J101" i="16"/>
  <c r="K74" i="14" s="1"/>
  <c r="K71" i="14" s="1"/>
  <c r="J95" i="16"/>
  <c r="J91" i="16"/>
  <c r="J88" i="16"/>
  <c r="J83" i="16"/>
  <c r="J77" i="16"/>
  <c r="J68" i="16"/>
  <c r="J64" i="16"/>
  <c r="J56" i="16"/>
  <c r="J70" i="15" s="1"/>
  <c r="K45" i="14"/>
  <c r="J32" i="16"/>
  <c r="K41" i="14" s="1"/>
  <c r="J29" i="16"/>
  <c r="K39" i="14" s="1"/>
  <c r="J25" i="16"/>
  <c r="I263" i="16"/>
  <c r="I255" i="16"/>
  <c r="I251" i="16"/>
  <c r="I245" i="16"/>
  <c r="I241" i="16"/>
  <c r="I235" i="16"/>
  <c r="J152" i="14" s="1"/>
  <c r="I232" i="16"/>
  <c r="I219" i="16"/>
  <c r="I214" i="16"/>
  <c r="I210" i="16"/>
  <c r="I203" i="16"/>
  <c r="J121" i="14" s="1"/>
  <c r="I201" i="16"/>
  <c r="J120" i="14" s="1"/>
  <c r="I196" i="16"/>
  <c r="I193" i="16"/>
  <c r="I189" i="16"/>
  <c r="J117" i="14" s="1"/>
  <c r="I179" i="16"/>
  <c r="I174" i="16"/>
  <c r="I170" i="16"/>
  <c r="I159" i="16"/>
  <c r="I157" i="16"/>
  <c r="J130" i="14" s="1"/>
  <c r="J124" i="14" s="1"/>
  <c r="J111" i="14" s="1"/>
  <c r="I155" i="16"/>
  <c r="I152" i="16"/>
  <c r="I148" i="16"/>
  <c r="I144" i="16"/>
  <c r="I137" i="16"/>
  <c r="I135" i="16"/>
  <c r="I134" i="16" s="1"/>
  <c r="I131" i="16"/>
  <c r="I125" i="16"/>
  <c r="I124" i="16" s="1"/>
  <c r="D41" i="17"/>
  <c r="D40" i="17" s="1"/>
  <c r="D39" i="17" s="1"/>
  <c r="I111" i="16"/>
  <c r="J76" i="14" s="1"/>
  <c r="I108" i="16"/>
  <c r="J75" i="14" s="1"/>
  <c r="I101" i="16"/>
  <c r="J74" i="14" s="1"/>
  <c r="J71" i="14" s="1"/>
  <c r="I95" i="16"/>
  <c r="I91" i="16"/>
  <c r="I88" i="16"/>
  <c r="I83" i="16"/>
  <c r="I77" i="16"/>
  <c r="I68" i="16"/>
  <c r="I64" i="16"/>
  <c r="I56" i="16"/>
  <c r="I70" i="15" s="1"/>
  <c r="J45" i="14"/>
  <c r="I32" i="16"/>
  <c r="J41" i="14" s="1"/>
  <c r="I29" i="16"/>
  <c r="J39" i="14" s="1"/>
  <c r="I25" i="16"/>
  <c r="H44" i="16"/>
  <c r="H219" i="16"/>
  <c r="H255" i="16"/>
  <c r="H268" i="16"/>
  <c r="I76" i="16" l="1"/>
  <c r="J70" i="14"/>
  <c r="J65" i="14" s="1"/>
  <c r="J64" i="14" s="1"/>
  <c r="J76" i="16"/>
  <c r="K70" i="14"/>
  <c r="K65" i="14" s="1"/>
  <c r="K64" i="14" s="1"/>
  <c r="J38" i="14"/>
  <c r="I20" i="15"/>
  <c r="I178" i="16"/>
  <c r="J118" i="14"/>
  <c r="J119" i="14"/>
  <c r="J150" i="14"/>
  <c r="J140" i="14" s="1"/>
  <c r="J151" i="14"/>
  <c r="K38" i="14"/>
  <c r="J20" i="15"/>
  <c r="J147" i="16"/>
  <c r="J218" i="16"/>
  <c r="J42" i="14"/>
  <c r="I42" i="15"/>
  <c r="I41" i="15" s="1"/>
  <c r="I147" i="16"/>
  <c r="I146" i="16" s="1"/>
  <c r="I61" i="15" s="1"/>
  <c r="I59" i="15" s="1"/>
  <c r="K42" i="14"/>
  <c r="J42" i="15"/>
  <c r="J41" i="15" s="1"/>
  <c r="J178" i="16"/>
  <c r="K118" i="14"/>
  <c r="K112" i="14" s="1"/>
  <c r="K110" i="14" s="1"/>
  <c r="K150" i="14"/>
  <c r="K140" i="14" s="1"/>
  <c r="K151" i="14"/>
  <c r="I218" i="16"/>
  <c r="D43" i="17" s="1"/>
  <c r="D42" i="17" s="1"/>
  <c r="D32" i="17" s="1"/>
  <c r="D9" i="17" s="1"/>
  <c r="J90" i="16"/>
  <c r="I90" i="16"/>
  <c r="C29" i="17"/>
  <c r="C24" i="17"/>
  <c r="E43" i="17" l="1"/>
  <c r="E42" i="17" s="1"/>
  <c r="E32" i="17" s="1"/>
  <c r="E9" i="17" s="1"/>
  <c r="I19" i="15"/>
  <c r="J146" i="16"/>
  <c r="J61" i="15" s="1"/>
  <c r="J59" i="15" s="1"/>
  <c r="J19" i="15"/>
  <c r="J112" i="14"/>
  <c r="J110" i="14" s="1"/>
  <c r="J37" i="14"/>
  <c r="K37" i="14"/>
  <c r="H87" i="13"/>
  <c r="H86" i="13" s="1"/>
  <c r="I87" i="13"/>
  <c r="I86" i="13" s="1"/>
  <c r="H80" i="13"/>
  <c r="I80" i="13"/>
  <c r="I60" i="13"/>
  <c r="I51" i="13"/>
  <c r="I47" i="14"/>
  <c r="G87" i="13"/>
  <c r="G86" i="13" s="1"/>
  <c r="G80" i="13"/>
  <c r="G51" i="13"/>
  <c r="G50" i="13" s="1"/>
  <c r="J36" i="14" l="1"/>
  <c r="K36" i="14"/>
  <c r="I101" i="14"/>
  <c r="I100" i="14" s="1"/>
  <c r="I99" i="14" s="1"/>
  <c r="I162" i="14"/>
  <c r="I160" i="14" s="1"/>
  <c r="I158" i="14"/>
  <c r="I107" i="14"/>
  <c r="I72" i="14"/>
  <c r="I63" i="14"/>
  <c r="I49" i="14"/>
  <c r="I50" i="14"/>
  <c r="I51" i="14"/>
  <c r="I98" i="14"/>
  <c r="H95" i="16"/>
  <c r="H91" i="16"/>
  <c r="H137" i="16"/>
  <c r="I48" i="14" l="1"/>
  <c r="H40" i="15"/>
  <c r="H39" i="15"/>
  <c r="H37" i="16"/>
  <c r="H36" i="15"/>
  <c r="H38" i="15"/>
  <c r="H37" i="15"/>
  <c r="H35" i="15"/>
  <c r="H21" i="15"/>
  <c r="H56" i="16"/>
  <c r="H251" i="16"/>
  <c r="H245" i="16"/>
  <c r="H144" i="16"/>
  <c r="G39" i="13" l="1"/>
  <c r="H70" i="15"/>
  <c r="H79" i="15"/>
  <c r="H83" i="16" l="1"/>
  <c r="I109" i="14" l="1"/>
  <c r="I43" i="14"/>
  <c r="H73" i="15"/>
  <c r="H72" i="15" s="1"/>
  <c r="H64" i="16"/>
  <c r="I44" i="14"/>
  <c r="H32" i="16"/>
  <c r="H101" i="16" l="1"/>
  <c r="I129" i="14"/>
  <c r="I131" i="14"/>
  <c r="I128" i="14"/>
  <c r="I127" i="14"/>
  <c r="I125" i="14"/>
  <c r="I116" i="14"/>
  <c r="I115" i="14"/>
  <c r="I113" i="14"/>
  <c r="H53" i="15"/>
  <c r="C28" i="9" l="1"/>
  <c r="C26" i="9" s="1"/>
  <c r="C25" i="9"/>
  <c r="C23" i="9"/>
  <c r="C21" i="9"/>
  <c r="C20" i="9"/>
  <c r="C18" i="9"/>
  <c r="C16" i="9"/>
  <c r="E30" i="10"/>
  <c r="E28" i="10" s="1"/>
  <c r="D30" i="10"/>
  <c r="D28" i="10" s="1"/>
  <c r="E27" i="10"/>
  <c r="D27" i="10"/>
  <c r="E25" i="10"/>
  <c r="D25" i="10"/>
  <c r="E23" i="10"/>
  <c r="E22" i="10"/>
  <c r="D22" i="10"/>
  <c r="D23" i="10"/>
  <c r="E20" i="10"/>
  <c r="D20" i="10"/>
  <c r="E18" i="10"/>
  <c r="D18" i="10"/>
  <c r="L24" i="11"/>
  <c r="L22" i="11"/>
  <c r="L21" i="11"/>
  <c r="M23" i="12"/>
  <c r="L23" i="12"/>
  <c r="M25" i="12"/>
  <c r="L25" i="12"/>
  <c r="M22" i="12"/>
  <c r="L22" i="12"/>
  <c r="G106" i="13" l="1"/>
  <c r="H103" i="13"/>
  <c r="G103" i="13"/>
  <c r="H96" i="13"/>
  <c r="I96" i="13"/>
  <c r="G96" i="13"/>
  <c r="G71" i="13"/>
  <c r="G68" i="13"/>
  <c r="G67" i="13"/>
  <c r="G66" i="13"/>
  <c r="I57" i="13"/>
  <c r="G57" i="13"/>
  <c r="I55" i="13"/>
  <c r="G55" i="13"/>
  <c r="H46" i="13"/>
  <c r="I46" i="13"/>
  <c r="H45" i="13"/>
  <c r="I45" i="13"/>
  <c r="G46" i="13"/>
  <c r="H32" i="13"/>
  <c r="I32" i="13"/>
  <c r="G32" i="13"/>
  <c r="G33" i="13"/>
  <c r="H25" i="13"/>
  <c r="I25" i="13"/>
  <c r="G25" i="13"/>
  <c r="I169" i="14"/>
  <c r="I159" i="14"/>
  <c r="I157" i="14" s="1"/>
  <c r="I149" i="14"/>
  <c r="I144" i="14"/>
  <c r="I143" i="14" s="1"/>
  <c r="I141" i="14"/>
  <c r="I139" i="14"/>
  <c r="I106" i="14"/>
  <c r="I96" i="14"/>
  <c r="I94" i="14"/>
  <c r="I108" i="14"/>
  <c r="I104" i="14"/>
  <c r="I87" i="14"/>
  <c r="I86" i="14"/>
  <c r="I83" i="14"/>
  <c r="I82" i="14"/>
  <c r="I74" i="14"/>
  <c r="I69" i="14"/>
  <c r="I67" i="14"/>
  <c r="I40" i="14"/>
  <c r="I45" i="14"/>
  <c r="I41" i="14"/>
  <c r="I35" i="14"/>
  <c r="I34" i="14"/>
  <c r="I33" i="14"/>
  <c r="I28" i="14"/>
  <c r="I27" i="14"/>
  <c r="I26" i="14"/>
  <c r="H68" i="15"/>
  <c r="H66" i="15"/>
  <c r="H57" i="15"/>
  <c r="H52" i="15"/>
  <c r="H51" i="15"/>
  <c r="H50" i="15"/>
  <c r="H31" i="15"/>
  <c r="H30" i="15" s="1"/>
  <c r="H28" i="15"/>
  <c r="H23" i="15"/>
  <c r="H18" i="15"/>
  <c r="H16" i="15"/>
  <c r="H25" i="15" l="1"/>
  <c r="I105" i="14"/>
  <c r="I32" i="14"/>
  <c r="I31" i="14" s="1"/>
  <c r="G31" i="13"/>
  <c r="G26" i="13"/>
  <c r="G24" i="13"/>
  <c r="M28" i="12"/>
  <c r="C40" i="17"/>
  <c r="C39" i="17" s="1"/>
  <c r="C33" i="17"/>
  <c r="C27" i="17"/>
  <c r="C26" i="17" s="1"/>
  <c r="C22" i="17"/>
  <c r="C19" i="17"/>
  <c r="C18" i="17" s="1"/>
  <c r="C15" i="17"/>
  <c r="C13" i="17"/>
  <c r="C12" i="17" s="1"/>
  <c r="I121" i="13"/>
  <c r="H121" i="13"/>
  <c r="H263" i="16"/>
  <c r="G121" i="13" s="1"/>
  <c r="I118" i="13"/>
  <c r="H118" i="13"/>
  <c r="G118" i="13"/>
  <c r="I115" i="13"/>
  <c r="H115" i="13"/>
  <c r="G115" i="13"/>
  <c r="I112" i="13"/>
  <c r="H112" i="13"/>
  <c r="G112" i="13"/>
  <c r="I109" i="13"/>
  <c r="H109" i="13"/>
  <c r="H241" i="16"/>
  <c r="G109" i="13" s="1"/>
  <c r="H235" i="16"/>
  <c r="I152" i="14" s="1"/>
  <c r="I151" i="14" s="1"/>
  <c r="H232" i="16"/>
  <c r="I100" i="13"/>
  <c r="H100" i="13"/>
  <c r="I124" i="13"/>
  <c r="H214" i="16"/>
  <c r="G124" i="13" s="1"/>
  <c r="H210" i="16"/>
  <c r="H203" i="16"/>
  <c r="I121" i="14" s="1"/>
  <c r="H201" i="16"/>
  <c r="I120" i="14" s="1"/>
  <c r="H196" i="16"/>
  <c r="H193" i="16"/>
  <c r="I118" i="14" s="1"/>
  <c r="H189" i="16"/>
  <c r="I117" i="14" s="1"/>
  <c r="H179" i="16"/>
  <c r="H174" i="16"/>
  <c r="H170" i="16"/>
  <c r="H159" i="16"/>
  <c r="H157" i="16"/>
  <c r="I130" i="14" s="1"/>
  <c r="H155" i="16"/>
  <c r="H152" i="16"/>
  <c r="H148" i="16"/>
  <c r="G85" i="13"/>
  <c r="I83" i="13"/>
  <c r="H135" i="16"/>
  <c r="G83" i="13" s="1"/>
  <c r="H131" i="16"/>
  <c r="H125" i="16"/>
  <c r="H114" i="16"/>
  <c r="H113" i="16" s="1"/>
  <c r="H111" i="16"/>
  <c r="H108" i="16"/>
  <c r="H88" i="16"/>
  <c r="H77" i="16"/>
  <c r="G45" i="13" s="1"/>
  <c r="H68" i="16"/>
  <c r="G37" i="13" s="1"/>
  <c r="H36" i="16"/>
  <c r="H29" i="16"/>
  <c r="I39" i="14" s="1"/>
  <c r="H25" i="16"/>
  <c r="H21" i="16"/>
  <c r="H12" i="16"/>
  <c r="H11" i="16" s="1"/>
  <c r="H10" i="16" s="1"/>
  <c r="H67" i="15"/>
  <c r="H65" i="15"/>
  <c r="H22" i="15"/>
  <c r="H15" i="15"/>
  <c r="I168" i="14"/>
  <c r="I167" i="14" s="1"/>
  <c r="I156" i="14"/>
  <c r="I154" i="14"/>
  <c r="I153" i="14"/>
  <c r="I147" i="14"/>
  <c r="I148" i="14"/>
  <c r="I142" i="14"/>
  <c r="I138" i="14"/>
  <c r="I137" i="14" s="1"/>
  <c r="I136" i="14"/>
  <c r="I135" i="14" s="1"/>
  <c r="I132" i="14"/>
  <c r="I123" i="14"/>
  <c r="I122" i="14" s="1"/>
  <c r="I103" i="14"/>
  <c r="I102" i="14" s="1"/>
  <c r="I97" i="14"/>
  <c r="I85" i="14"/>
  <c r="I84" i="14" s="1"/>
  <c r="I81" i="14"/>
  <c r="I80" i="14" s="1"/>
  <c r="I79" i="14" s="1"/>
  <c r="I78" i="14" s="1"/>
  <c r="I77" i="14" s="1"/>
  <c r="I71" i="14"/>
  <c r="I62" i="14"/>
  <c r="I61" i="14" s="1"/>
  <c r="I60" i="14" s="1"/>
  <c r="I59" i="14" s="1"/>
  <c r="I56" i="14"/>
  <c r="I55" i="14" s="1"/>
  <c r="I54" i="14" s="1"/>
  <c r="I53" i="14" s="1"/>
  <c r="I52" i="14" s="1"/>
  <c r="I46" i="14"/>
  <c r="I25" i="14"/>
  <c r="I24" i="14" s="1"/>
  <c r="C11" i="17" l="1"/>
  <c r="I75" i="14"/>
  <c r="I70" i="14" s="1"/>
  <c r="G60" i="13"/>
  <c r="H90" i="16"/>
  <c r="G100" i="13"/>
  <c r="H218" i="16"/>
  <c r="H20" i="16"/>
  <c r="H19" i="16" s="1"/>
  <c r="H18" i="16" s="1"/>
  <c r="I124" i="14"/>
  <c r="I111" i="14" s="1"/>
  <c r="I119" i="14"/>
  <c r="I112" i="14" s="1"/>
  <c r="H76" i="16"/>
  <c r="I62" i="13"/>
  <c r="H134" i="16"/>
  <c r="H83" i="13"/>
  <c r="I150" i="14"/>
  <c r="I140" i="14" s="1"/>
  <c r="I93" i="13"/>
  <c r="I38" i="14"/>
  <c r="H20" i="15"/>
  <c r="G62" i="13"/>
  <c r="I76" i="14"/>
  <c r="H124" i="16"/>
  <c r="G75" i="13"/>
  <c r="G36" i="13"/>
  <c r="G35" i="13" s="1"/>
  <c r="H42" i="15"/>
  <c r="H41" i="15" s="1"/>
  <c r="I42" i="14"/>
  <c r="I66" i="14"/>
  <c r="I92" i="14"/>
  <c r="I91" i="14" s="1"/>
  <c r="I90" i="14" s="1"/>
  <c r="I89" i="14" s="1"/>
  <c r="I88" i="14" s="1"/>
  <c r="I23" i="14"/>
  <c r="I22" i="14" s="1"/>
  <c r="I92" i="13"/>
  <c r="H92" i="13"/>
  <c r="H93" i="13"/>
  <c r="H71" i="15"/>
  <c r="H178" i="16"/>
  <c r="G92" i="13" s="1"/>
  <c r="H147" i="16"/>
  <c r="C43" i="17" l="1"/>
  <c r="C42" i="17" s="1"/>
  <c r="L28" i="12" s="1"/>
  <c r="I65" i="14"/>
  <c r="H9" i="16"/>
  <c r="H19" i="15"/>
  <c r="J266" i="16"/>
  <c r="I64" i="14"/>
  <c r="M31" i="14"/>
  <c r="I37" i="14"/>
  <c r="I30" i="14" s="1"/>
  <c r="H34" i="13"/>
  <c r="H146" i="16"/>
  <c r="G93" i="13"/>
  <c r="I110" i="14"/>
  <c r="C32" i="17" l="1"/>
  <c r="C9" i="17" s="1"/>
  <c r="L26" i="11"/>
  <c r="H8" i="16"/>
  <c r="D22" i="7" s="1"/>
  <c r="D18" i="7" s="1"/>
  <c r="D20" i="8"/>
  <c r="D19" i="8" s="1"/>
  <c r="I29" i="14"/>
  <c r="I36" i="14"/>
  <c r="H61" i="15"/>
  <c r="H59" i="15" s="1"/>
  <c r="H85" i="15" s="1"/>
  <c r="E20" i="8"/>
  <c r="E19" i="8" s="1"/>
  <c r="J267" i="16"/>
  <c r="I123" i="13"/>
  <c r="I122" i="13" s="1"/>
  <c r="G123" i="13"/>
  <c r="G122" i="13" s="1"/>
  <c r="G120" i="13"/>
  <c r="G119" i="13" s="1"/>
  <c r="I120" i="13"/>
  <c r="I119" i="13" s="1"/>
  <c r="H120" i="13"/>
  <c r="H119" i="13" s="1"/>
  <c r="I117" i="13"/>
  <c r="I116" i="13" s="1"/>
  <c r="H117" i="13"/>
  <c r="H116" i="13" s="1"/>
  <c r="G117" i="13"/>
  <c r="G116" i="13" s="1"/>
  <c r="I114" i="13"/>
  <c r="I113" i="13" s="1"/>
  <c r="H114" i="13"/>
  <c r="H113" i="13" s="1"/>
  <c r="G114" i="13"/>
  <c r="G113" i="13" s="1"/>
  <c r="I111" i="13"/>
  <c r="I110" i="13" s="1"/>
  <c r="H111" i="13"/>
  <c r="H110" i="13" s="1"/>
  <c r="G111" i="13"/>
  <c r="G110" i="13" s="1"/>
  <c r="I108" i="13"/>
  <c r="I107" i="13" s="1"/>
  <c r="G108" i="13"/>
  <c r="G107" i="13" s="1"/>
  <c r="H108" i="13"/>
  <c r="H107" i="13" s="1"/>
  <c r="H105" i="13"/>
  <c r="H104" i="13" s="1"/>
  <c r="G105" i="13"/>
  <c r="G104" i="13" s="1"/>
  <c r="G102" i="13"/>
  <c r="G101" i="13" s="1"/>
  <c r="H102" i="13"/>
  <c r="H99" i="13"/>
  <c r="H98" i="13" s="1"/>
  <c r="I99" i="13"/>
  <c r="I98" i="13" s="1"/>
  <c r="G99" i="13"/>
  <c r="G98" i="13" s="1"/>
  <c r="H95" i="13"/>
  <c r="H94" i="13" s="1"/>
  <c r="I95" i="13"/>
  <c r="I94" i="13" s="1"/>
  <c r="G95" i="13"/>
  <c r="G94" i="13" s="1"/>
  <c r="H91" i="13"/>
  <c r="H90" i="13" s="1"/>
  <c r="I91" i="13"/>
  <c r="I90" i="13" s="1"/>
  <c r="G91" i="13"/>
  <c r="G90" i="13" s="1"/>
  <c r="I84" i="13"/>
  <c r="G84" i="13"/>
  <c r="I82" i="13"/>
  <c r="I81" i="13" s="1"/>
  <c r="G82" i="13"/>
  <c r="G81" i="13" s="1"/>
  <c r="H82" i="13"/>
  <c r="H81" i="13" s="1"/>
  <c r="I79" i="13"/>
  <c r="I78" i="13" s="1"/>
  <c r="I77" i="13" s="1"/>
  <c r="I76" i="13" s="1"/>
  <c r="H79" i="13"/>
  <c r="H78" i="13" s="1"/>
  <c r="H77" i="13" s="1"/>
  <c r="H76" i="13" s="1"/>
  <c r="G79" i="13"/>
  <c r="G78" i="13" s="1"/>
  <c r="G77" i="13" s="1"/>
  <c r="G76" i="13" s="1"/>
  <c r="G74" i="13"/>
  <c r="G73" i="13" s="1"/>
  <c r="G72" i="13" s="1"/>
  <c r="G70" i="13"/>
  <c r="G69" i="13" s="1"/>
  <c r="H69" i="13"/>
  <c r="G65" i="13"/>
  <c r="I61" i="13"/>
  <c r="G61" i="13"/>
  <c r="I59" i="13"/>
  <c r="I58" i="13" s="1"/>
  <c r="G59" i="13"/>
  <c r="G58" i="13" s="1"/>
  <c r="I54" i="13"/>
  <c r="I53" i="13" s="1"/>
  <c r="H53" i="13"/>
  <c r="G54" i="13"/>
  <c r="G53" i="13" s="1"/>
  <c r="I50" i="13"/>
  <c r="I49" i="13" s="1"/>
  <c r="I48" i="13" s="1"/>
  <c r="I47" i="13" s="1"/>
  <c r="G49" i="13"/>
  <c r="G48" i="13" s="1"/>
  <c r="G47" i="13" s="1"/>
  <c r="I44" i="13"/>
  <c r="I43" i="13" s="1"/>
  <c r="I42" i="13" s="1"/>
  <c r="I41" i="13" s="1"/>
  <c r="I40" i="13" s="1"/>
  <c r="H44" i="13"/>
  <c r="H43" i="13" s="1"/>
  <c r="H42" i="13" s="1"/>
  <c r="H41" i="13" s="1"/>
  <c r="H40" i="13" s="1"/>
  <c r="G44" i="13"/>
  <c r="G43" i="13" s="1"/>
  <c r="G42" i="13" s="1"/>
  <c r="G41" i="13" s="1"/>
  <c r="G40" i="13" s="1"/>
  <c r="G38" i="13"/>
  <c r="G34" i="13"/>
  <c r="G30" i="13"/>
  <c r="G29" i="13" s="1"/>
  <c r="H30" i="13"/>
  <c r="H29" i="13" s="1"/>
  <c r="G23" i="13"/>
  <c r="G22" i="13" s="1"/>
  <c r="G21" i="13" s="1"/>
  <c r="G20" i="13" s="1"/>
  <c r="H23" i="13"/>
  <c r="H22" i="13" s="1"/>
  <c r="H21" i="13" s="1"/>
  <c r="H20" i="13" s="1"/>
  <c r="G64" i="13" l="1"/>
  <c r="G63" i="13" s="1"/>
  <c r="H97" i="13"/>
  <c r="I21" i="14"/>
  <c r="I170" i="14"/>
  <c r="I20" i="14" s="1"/>
  <c r="I97" i="13"/>
  <c r="H28" i="13"/>
  <c r="H27" i="13" s="1"/>
  <c r="I267" i="16"/>
  <c r="I266" i="16"/>
  <c r="H266" i="16"/>
  <c r="H267" i="16"/>
  <c r="G28" i="13"/>
  <c r="G27" i="13" s="1"/>
  <c r="G52" i="13"/>
  <c r="I52" i="13"/>
  <c r="H63" i="13"/>
  <c r="G97" i="13"/>
  <c r="I125" i="13" l="1"/>
  <c r="H125" i="13"/>
  <c r="G19" i="13"/>
  <c r="G125" i="13" s="1"/>
  <c r="M26" i="12"/>
  <c r="L26" i="12"/>
  <c r="M24" i="12"/>
  <c r="L24" i="12"/>
  <c r="M20" i="12"/>
  <c r="L20" i="12"/>
  <c r="M18" i="12" l="1"/>
  <c r="M16" i="12" s="1"/>
  <c r="L18" i="12"/>
  <c r="L16" i="12" s="1"/>
  <c r="L25" i="11"/>
  <c r="L23" i="11"/>
  <c r="L19" i="11"/>
  <c r="L17" i="11" l="1"/>
  <c r="L15" i="11" s="1"/>
  <c r="E26" i="10"/>
  <c r="D26" i="10"/>
  <c r="E24" i="10"/>
  <c r="D24" i="10"/>
  <c r="E21" i="10"/>
  <c r="E19" i="10" s="1"/>
  <c r="D21" i="10"/>
  <c r="D19" i="10" s="1"/>
  <c r="E16" i="10"/>
  <c r="D16" i="10"/>
  <c r="D15" i="10" l="1"/>
  <c r="E15" i="10"/>
  <c r="C24" i="9"/>
  <c r="C22" i="9"/>
  <c r="C19" i="9"/>
  <c r="C17" i="9" s="1"/>
  <c r="C14" i="9"/>
  <c r="C13" i="9" l="1"/>
  <c r="E18" i="8" l="1"/>
  <c r="E17" i="8" s="1"/>
  <c r="D18" i="8"/>
  <c r="D17" i="8" s="1"/>
  <c r="D17" i="7"/>
  <c r="D16" i="7" s="1"/>
</calcChain>
</file>

<file path=xl/sharedStrings.xml><?xml version="1.0" encoding="utf-8"?>
<sst xmlns="http://schemas.openxmlformats.org/spreadsheetml/2006/main" count="3199" uniqueCount="702">
  <si>
    <t xml:space="preserve">Приложение № 1 </t>
  </si>
  <si>
    <t>Код классификации доходов бюджетов Россиской Федерации</t>
  </si>
  <si>
    <t>код главного администратора доходов</t>
  </si>
  <si>
    <t>код вида доходов, код подвида доходов, код классификации операций сектора государственного управления, относящихся к доходам бюджетов</t>
  </si>
  <si>
    <t>Закрепление источников доходов бюджета поселения за главными администраторами доходов бюджета поселения - исполнительными органами государственной власти Российской Федерации</t>
  </si>
  <si>
    <t>101 02000 01 0000 110</t>
  </si>
  <si>
    <t>Налог на доходы физических лиц</t>
  </si>
  <si>
    <t>106 01000 00 0000 110</t>
  </si>
  <si>
    <t>Налог на имущество физических лиц</t>
  </si>
  <si>
    <t>106 06000 00 0000 110</t>
  </si>
  <si>
    <t>Земельный налог</t>
  </si>
  <si>
    <t>* - в части доходов, зачисляемых в бюджет поселения</t>
  </si>
  <si>
    <t>"О бюджете сельского поселения</t>
  </si>
  <si>
    <t>Приложение № 2</t>
  </si>
  <si>
    <t>Код классификации доходов бюджетов Российской федерации</t>
  </si>
  <si>
    <t>Наименование главных администраторов доходов местных бюджетов-органов местного самоуправления</t>
  </si>
  <si>
    <t>код главного администратора доходов бюджета</t>
  </si>
  <si>
    <t>1 08 04000 01 0000 110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</si>
  <si>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РФ)</t>
  </si>
  <si>
    <t>1 11 09045 10 0000 120</t>
  </si>
  <si>
    <t xml:space="preserve">Прочие поступления от использования имущества, находящегося в  собственности </t>
  </si>
  <si>
    <t>1 17 05050 10 0000 150</t>
  </si>
  <si>
    <t>Прочие неналоговые доходы бюджетов сельских поселений</t>
  </si>
  <si>
    <t>117 14000 00 0000 150</t>
  </si>
  <si>
    <t>Средства самообложения граждан</t>
  </si>
  <si>
    <t>Дотации бюджетам сельских поселений на выравнивание бюджетной обеспеченности</t>
  </si>
  <si>
    <t>202 29999 10 0000 150</t>
  </si>
  <si>
    <t>Прочие субсидии бюджетам сельских поселений</t>
  </si>
  <si>
    <t>202 35118 10 0000 150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</si>
  <si>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</si>
  <si>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202 40014 10 0000 150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</si>
  <si>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месного значения в соответствии с заключенными соглашениями</t>
  </si>
  <si>
    <t>** - в части поступлений в местный бюджет</t>
  </si>
  <si>
    <t xml:space="preserve">Код  классификации источников финансирования дефицита бюджета </t>
  </si>
  <si>
    <t>Наименование  кода группы статьи и вида источника финансирования дефицита бюджетов наименование кода классификации операций сектора государственного управления относящихся к источникам финансирования дефицитов бюджетов</t>
  </si>
  <si>
    <t>Код главного администратора источников финансирования дефицитов</t>
  </si>
  <si>
    <t>Код группы подгруппы статьи и вида источника финансирования дефицита бюджетов код классификации операций сектора государственного управления относящихся к источникам финансирования дефицитов бюджетов</t>
  </si>
  <si>
    <t>01 05 02 01 10 0000 510</t>
  </si>
  <si>
    <t>Увеличение прочих остатков денежных средств бюджета муниципального образования</t>
  </si>
  <si>
    <t>01 05 02 01 10 0000 610</t>
  </si>
  <si>
    <t>Уменьшение прочих остатков денежных средств бюджета муниципального образования</t>
  </si>
  <si>
    <t>Приложение № 3</t>
  </si>
  <si>
    <t>«О бюджете сельского поселения</t>
  </si>
  <si>
    <t>Приложение № 4</t>
  </si>
  <si>
    <t>Код классификации источников финансирования бюджета</t>
  </si>
  <si>
    <t>Сумма (тыс.рублей)</t>
  </si>
  <si>
    <t>Код главного администратора источников финнасирования дефицитов</t>
  </si>
  <si>
    <t>Источники внутреннего финансирования дефицита бюджета, всего в том числе:</t>
  </si>
  <si>
    <t>01 05 00 00 00 0000 000</t>
  </si>
  <si>
    <t>Изменение остатков средств 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</si>
  <si>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</si>
  <si>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</si>
  <si>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</si>
  <si>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</si>
  <si>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</si>
  <si>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</si>
  <si>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01 05 02 01 05 0000 510</t>
  </si>
  <si>
    <t>Увеличение прочих остатков денежных средств бюджетов муниципальных образований</t>
  </si>
  <si>
    <t>01 05 00 00 00 0000 600</t>
  </si>
  <si>
    <t>Уменьшение остатков средств бюджетов</t>
  </si>
  <si>
    <t>Приложение № 5</t>
  </si>
  <si>
    <t xml:space="preserve">"О бюджете сельского поселения </t>
  </si>
  <si>
    <t>Источники финансирования дефицита сельского поселения</t>
  </si>
  <si>
    <t>01 05 02 00 00 0000 600</t>
  </si>
  <si>
    <t>Уменьшение прочих остатков средств бюджетов</t>
  </si>
  <si>
    <t>Приложение № 6</t>
  </si>
  <si>
    <t>Код бюджетной классификации РФ</t>
  </si>
  <si>
    <t>Наименование доходов</t>
  </si>
  <si>
    <t>Сумма (тыс.руб.)</t>
  </si>
  <si>
    <t>1 00 00000 00 0000 000</t>
  </si>
  <si>
    <t>ДОХОДЫ, ВСЕГО</t>
  </si>
  <si>
    <t>1 01 00000 00 0000 000</t>
  </si>
  <si>
    <t>НАЛОГИ НА ПРИБЫЛЬ, ДОХОДЫ</t>
  </si>
  <si>
    <t>в том числе:</t>
  </si>
  <si>
    <t>1 01 02000 01 0000 110</t>
  </si>
  <si>
    <t>106 00000 00 0000 000</t>
  </si>
  <si>
    <t>Налоги на имущество</t>
  </si>
  <si>
    <t> 106 01030 10 0000 110</t>
  </si>
  <si>
    <t>106 06030 00 0000 110</t>
  </si>
  <si>
    <t>Земельный налог с организаций</t>
  </si>
  <si>
    <t>106 06040 00 0000 110</t>
  </si>
  <si>
    <t>Земельный налог с физических лиц</t>
  </si>
  <si>
    <t>1 08 00000 00 0000 000</t>
  </si>
  <si>
    <t>ГОСУДАРСТВЕННАЯ ПОШЛИНА</t>
  </si>
  <si>
    <t xml:space="preserve"> 1 08 04020 01 0000 110</t>
  </si>
  <si>
    <t>1 11 00000 00 0000 000</t>
  </si>
  <si>
    <t>ДОХОДЫ ОТ ИСПОЛЬЗОВАНИЯ ИМУЩЕСТВА, НАХОДЯЩЕГОСЯ В ГОСУДАРСТВЕННОЙ ИЛИ МУНИЦИПАЛЬНОЙ СОБСТВЕННОСТИ</t>
  </si>
  <si>
    <t xml:space="preserve">1 11 09000 00 0000 120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</si>
  <si>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</si>
  <si>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117 00000 00 0000 000</t>
  </si>
  <si>
    <t>ПРОЧИЕ НЕНАЛОГОВЫЕ ДОХОДЫ</t>
  </si>
  <si>
    <t>Приложение № 7</t>
  </si>
  <si>
    <t> 106 00000 00 0000 000</t>
  </si>
  <si>
    <t>106 06043 10 0000 110</t>
  </si>
  <si>
    <t>106 06033 10 1000 110</t>
  </si>
  <si>
    <t>106 06043 10 1000 110</t>
  </si>
  <si>
    <t>802 117 00000 00 0000 000</t>
  </si>
  <si>
    <t>Приложение № 8</t>
  </si>
  <si>
    <t>Формы межбюджетных трансфертов, получаемых из других бюджетов</t>
  </si>
  <si>
    <t>№ п/п</t>
  </si>
  <si>
    <t>БЕЗВОЗМЕЗДНЫЕ ПОСТУПЛЕНИЯ - всего</t>
  </si>
  <si>
    <t>В том числе:</t>
  </si>
  <si>
    <t>БЕЗВОЗМЕЗДНЫЕ ПОСТУПЛЕНИЯ ОТ ДРУГИХ  БЮДЖЕТОВ БЮДЖЕТНОЙ СИСТЕМЫ РОССИЙСКОЙ ФЕДЕРАЦИИ</t>
  </si>
  <si>
    <t>Дотации от других бюджетов бюджетной системы Российской Федерации</t>
  </si>
  <si>
    <t>Дотация бюджетам сельских поселений на выравнивание бюджетной обеспеченности</t>
  </si>
  <si>
    <t>Дотация бюджетам сельских поселений на поддержку мер по обеспечению сбалансированности бюджетов</t>
  </si>
  <si>
    <t>Субвенция от других бюджетов бюджетной системы Российской Федерации</t>
  </si>
  <si>
    <t>Субвенция на осуществление полномочий по первичному воинскому учету на территориях где отсутствуют военные комиссариаты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</si>
  <si>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</si>
  <si>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</si>
  <si>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Приложение № 9</t>
  </si>
  <si>
    <t>Иные  межбюджетные трансферты бюджету муниципального района  на комплектование книжных фондов библиотек муниципальных образований</t>
  </si>
  <si>
    <t>ПРИЛОЖЕНИЕ 10</t>
  </si>
  <si>
    <t xml:space="preserve">Распределение  бюджетных ассигнований </t>
  </si>
  <si>
    <t xml:space="preserve"> по разделам, подразделам,  целевым статьям, группам и подгруппам видов расходов</t>
  </si>
  <si>
    <t>Наименование показателя</t>
  </si>
  <si>
    <t xml:space="preserve">Коды </t>
  </si>
  <si>
    <t xml:space="preserve"> на 2023 год</t>
  </si>
  <si>
    <t xml:space="preserve">Рз </t>
  </si>
  <si>
    <t>ПР</t>
  </si>
  <si>
    <t>ЦСР</t>
  </si>
  <si>
    <t>ВР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</si>
  <si>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</si>
  <si>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</si>
  <si>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</si>
  <si>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</si>
  <si>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Высшее должностное лицо муниципального образования</t>
  </si>
  <si>
    <t>00 0 00 20300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</si>
  <si>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</si>
  <si>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</si>
  <si>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органов</t>
  </si>
  <si>
    <t>120</t>
  </si>
  <si>
    <t>Фонд оплаты труда и страховые взносы</t>
  </si>
  <si>
    <t>121</t>
  </si>
  <si>
    <t>Иные выплаты персоналу, за исключением фонда оплаты труда</t>
  </si>
  <si>
    <t>122</t>
  </si>
  <si>
    <t>Взносы по обязательному социальному страхованию на выплаты работникам учреждений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</si>
  <si>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</si>
  <si>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</si>
  <si>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</si>
  <si>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Финансовое обеспечение выполнения функций муниципальных органов власти</t>
  </si>
  <si>
    <t xml:space="preserve">01 </t>
  </si>
  <si>
    <t>00 0 00 20400</t>
  </si>
  <si>
    <t>Расходы на выплаты персоналу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</si>
  <si>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</si>
  <si>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</si>
  <si>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</si>
  <si>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</si>
  <si>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 xml:space="preserve">Закупка товаров, работ, услуг в сфере информационно-коммуникационных технологий </t>
  </si>
  <si>
    <t>242</t>
  </si>
  <si>
    <t>Прочая закупка товаров, работ и услуг для государственных нужд</t>
  </si>
  <si>
    <t>244</t>
  </si>
  <si>
    <t>Иные бюджетные ассигнования</t>
  </si>
  <si>
    <t>800</t>
  </si>
  <si>
    <t>Уплата прочих налогов, сборов и иных платежей</t>
  </si>
  <si>
    <t>852</t>
  </si>
  <si>
    <t>Обеспечение проведения выборов и референдумов</t>
  </si>
  <si>
    <t>07</t>
  </si>
  <si>
    <t>Непрограммная деятельность</t>
  </si>
  <si>
    <t>88</t>
  </si>
  <si>
    <t>Проведение выборов в представительные органы муниципального образования</t>
  </si>
  <si>
    <t>00 0 00 02002</t>
  </si>
  <si>
    <t>Иные закупки товаров, работ и услуг для государственных нужд</t>
  </si>
  <si>
    <t>Резервные фонды</t>
  </si>
  <si>
    <t>11</t>
  </si>
  <si>
    <t>Резервные фонды исполнительных органов местного самоуправления</t>
  </si>
  <si>
    <t>00 0 00 07005</t>
  </si>
  <si>
    <t>Другие общегосударственные вопросы</t>
  </si>
  <si>
    <t>13</t>
  </si>
  <si>
    <t>00 0 00 92300</t>
  </si>
  <si>
    <t>Расходы на выплату персоналу казенных учреждений</t>
  </si>
  <si>
    <t>110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</si>
  <si>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</si>
  <si>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</si>
  <si>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</si>
  <si>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</si>
  <si>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119</t>
  </si>
  <si>
    <t>853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</si>
  <si>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</si>
  <si>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</si>
  <si>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</si>
  <si>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00 0 00 51180</t>
  </si>
  <si>
    <t>Оплата труда и начисления на выплаты по оплате труда</t>
  </si>
  <si>
    <t>222</t>
  </si>
  <si>
    <t>Защита населения и территории от  чрезвычайных ситуаций природного и техногенного характера, гражданская оборона</t>
  </si>
  <si>
    <t>10</t>
  </si>
  <si>
    <t>00 0 00 24799</t>
  </si>
  <si>
    <t>Дорожное хозяйство (дорожные фонды)</t>
  </si>
  <si>
    <t>09</t>
  </si>
  <si>
    <t>Строительство, модернизация, ремонт и содержание автомобильных дорог местного значения</t>
  </si>
  <si>
    <t>00 0 00 44315</t>
  </si>
  <si>
    <t xml:space="preserve">244 </t>
  </si>
  <si>
    <t>Жилищно-коммунальное хозяйство</t>
  </si>
  <si>
    <t>05</t>
  </si>
  <si>
    <t>Коммунальное хозяйство</t>
  </si>
  <si>
    <t>Уплата налогов, сборов и иных платежей</t>
  </si>
  <si>
    <t>00 0 00 35005</t>
  </si>
  <si>
    <t>Благоустройство</t>
  </si>
  <si>
    <t>00 0 00 60001</t>
  </si>
  <si>
    <t>Культура,  кинематография</t>
  </si>
  <si>
    <t>08</t>
  </si>
  <si>
    <t xml:space="preserve">Культура </t>
  </si>
  <si>
    <t>Библиотеки</t>
  </si>
  <si>
    <t>00 0 00 44299</t>
  </si>
  <si>
    <t>Культурно-досуговые учреждения</t>
  </si>
  <si>
    <t>00 0 00 44099</t>
  </si>
  <si>
    <t>Социальная политика</t>
  </si>
  <si>
    <t>Пенсионное обеспечение</t>
  </si>
  <si>
    <t xml:space="preserve">Доплаты к пенсиям муниципальных служащих </t>
  </si>
  <si>
    <t>00 0 00 49101</t>
  </si>
  <si>
    <t>321</t>
  </si>
  <si>
    <t>Прочие межбюджетные трансферты общего характера</t>
  </si>
  <si>
    <t>Организация водоснабжения и водоотведения</t>
  </si>
  <si>
    <t>00 0 00 42161</t>
  </si>
  <si>
    <t>Осуществление передаваемого полномочия по обеспечению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соответсвии с жилищным законодательством</t>
  </si>
  <si>
    <t>00 0 00 42162</t>
  </si>
  <si>
    <t>Осуществление передаваемого полномочия по участию в предупреждении и ликвидации последствий чрезвычайных ситуаций в границах поселения</t>
  </si>
  <si>
    <t>00 0 00 42163</t>
  </si>
  <si>
    <t>Осуществление передаваемого полномочия по сохранению, использованию и популяризации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расположенных на территории поселений</t>
  </si>
  <si>
    <t>00 0 00 42165</t>
  </si>
  <si>
    <t>Осуществление передаваемого полномочия по созданию условий для массового отдыха жителей поселения и организация обустройства мест массового отдыха населения, включая обеспечение свободного доступа граждан к водным объектам общего пользования и их береговым полосам</t>
  </si>
  <si>
    <t>00 0 00 42166</t>
  </si>
  <si>
    <t>Осуществление передаваемого полномочия по организации сбора и вывоза бытовых отходов и мусора</t>
  </si>
  <si>
    <t>00 0 00 42167</t>
  </si>
  <si>
    <t>Осуществление передаваемого полномочия по организации ритуальных услуг и содержанию мест захоронения</t>
  </si>
  <si>
    <t>00 0 00 42168</t>
  </si>
  <si>
    <r>
      <t>Осуществление передаваемого полномочия по</t>
    </r>
    <r>
      <rPr>
        <sz val="12"/>
        <rFont val="Arial"/>
        <family val="2"/>
        <charset val="204"/>
      </rPr>
      <t xml:space="preserve"> </t>
    </r>
    <r>
      <rPr>
        <sz val="12"/>
        <rFont val="Times New Roman"/>
        <family val="1"/>
        <charset val="204"/>
      </rPr>
      <t>осуществлению мер по противодействию коррупции в границах поселения</t>
    </r>
  </si>
  <si>
    <t>00 0 00 42169</t>
  </si>
  <si>
    <t>Перечисление другим бюджетам (контрольный орган)</t>
  </si>
  <si>
    <t xml:space="preserve">14 </t>
  </si>
  <si>
    <t>00 0 00 42160</t>
  </si>
  <si>
    <t>14</t>
  </si>
  <si>
    <t>Итого расходов</t>
  </si>
  <si>
    <t>ПРИЛОЖЕНИЕ 11</t>
  </si>
  <si>
    <t xml:space="preserve"> по главным распорядителям бюджетных средств по ведомственной</t>
  </si>
  <si>
    <t>ЭКР</t>
  </si>
  <si>
    <t>Код ведомства</t>
  </si>
  <si>
    <t>ИТОГО РАСХОДОВ</t>
  </si>
  <si>
    <t>000</t>
  </si>
  <si>
    <t>211</t>
  </si>
  <si>
    <t>212</t>
  </si>
  <si>
    <t>213</t>
  </si>
  <si>
    <t>221</t>
  </si>
  <si>
    <t>Транспортные услуги</t>
  </si>
  <si>
    <t>225</t>
  </si>
  <si>
    <t>Прочие работы,услуги</t>
  </si>
  <si>
    <t>Поступление нефинасовых активов</t>
  </si>
  <si>
    <t>Увеличение стоимости материальных запасов</t>
  </si>
  <si>
    <t>290</t>
  </si>
  <si>
    <t>340</t>
  </si>
  <si>
    <t>Коммунальные услуги</t>
  </si>
  <si>
    <t>223</t>
  </si>
  <si>
    <t>226</t>
  </si>
  <si>
    <t>Исполнительный сбор</t>
  </si>
  <si>
    <t>292</t>
  </si>
  <si>
    <t>Национальная оборона</t>
  </si>
  <si>
    <t>0 0 00 51180</t>
  </si>
  <si>
    <t>Национальная безопасность и правоохранительная деятельность</t>
  </si>
  <si>
    <t>00</t>
  </si>
  <si>
    <t>310</t>
  </si>
  <si>
    <t>Проектирование и строительство (реконструкцию)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а также их капитальный ремонт и ремонт</t>
  </si>
  <si>
    <t xml:space="preserve">04 </t>
  </si>
  <si>
    <t>Очиска несанкционированных свалок</t>
  </si>
  <si>
    <t>00 0 00 60005</t>
  </si>
  <si>
    <t>Увеличение стоимости основных средств</t>
  </si>
  <si>
    <t>611</t>
  </si>
  <si>
    <t>Работы,услуги по содержанию имущества</t>
  </si>
  <si>
    <t>Гос. Программа "Развитие культуры в Забайкальском крае"</t>
  </si>
  <si>
    <t xml:space="preserve">00 0 00 L4670 </t>
  </si>
  <si>
    <t>-Софинансирование в гос. Программе "Развитие культуры в Заб. Крае"</t>
  </si>
  <si>
    <t>Прочие межбюджетные трансферты</t>
  </si>
  <si>
    <t>000 00 42160</t>
  </si>
  <si>
    <t>500</t>
  </si>
  <si>
    <t>Осуществление передаваемого полномочия по осуществлению мер по противодействию коррупции в границах поселения</t>
  </si>
  <si>
    <t>ПРИЛОЖЕНИЕ 12</t>
  </si>
  <si>
    <t xml:space="preserve">Экономическая структура расходов бюджета сельского поселения </t>
  </si>
  <si>
    <t>Наименование</t>
  </si>
  <si>
    <t>Код</t>
  </si>
  <si>
    <t>экономической статьи</t>
  </si>
  <si>
    <t>Оплата труда и начисления на оплату</t>
  </si>
  <si>
    <t>Заработная плата</t>
  </si>
  <si>
    <t>Прочие выплаты</t>
  </si>
  <si>
    <t>Начисления на оплату труда</t>
  </si>
  <si>
    <t>Приобретение услуг</t>
  </si>
  <si>
    <t>Услуги связи</t>
  </si>
  <si>
    <t>В т.ч. Почтовые расходы</t>
  </si>
  <si>
    <t>Проезд к месту командировки</t>
  </si>
  <si>
    <t>Доставка угля</t>
  </si>
  <si>
    <t>Э/энергия</t>
  </si>
  <si>
    <t>дрова</t>
  </si>
  <si>
    <t>Аренда имущества</t>
  </si>
  <si>
    <t>Услуги по содержанию имуществом</t>
  </si>
  <si>
    <t>Обслуживание оргтехники</t>
  </si>
  <si>
    <t>Тех.обслуживание здания</t>
  </si>
  <si>
    <t>Обслуживание охраны</t>
  </si>
  <si>
    <t xml:space="preserve">Заработная плата по договору </t>
  </si>
  <si>
    <t>Ремонт дорог</t>
  </si>
  <si>
    <t>дератизация</t>
  </si>
  <si>
    <t>Прочие услуги</t>
  </si>
  <si>
    <t>Сопровождение программных средств</t>
  </si>
  <si>
    <t>Услуги редакции</t>
  </si>
  <si>
    <t>З/плата по договору</t>
  </si>
  <si>
    <t>Аттестация рабочих мест</t>
  </si>
  <si>
    <t>Строительство спортивной площадки</t>
  </si>
  <si>
    <t>Подписка периодики</t>
  </si>
  <si>
    <t>Минерализация и отжиг</t>
  </si>
  <si>
    <t>автострахование</t>
  </si>
  <si>
    <t>услуги по ГО ЧС</t>
  </si>
  <si>
    <t>Освещение микрорайона</t>
  </si>
  <si>
    <t>Услуги СЭС и медицины</t>
  </si>
  <si>
    <t>Изготовление техпаспортов</t>
  </si>
  <si>
    <t>Безвозмездные и безвозвратные перечисле-</t>
  </si>
  <si>
    <t>ния организации</t>
  </si>
  <si>
    <t>Безвозмездные перечисления государственным и муниципальным организациям</t>
  </si>
  <si>
    <t>Безвозмездные перечисления организациям, за иск-</t>
  </si>
  <si>
    <t>лючением государственных и муниципальных</t>
  </si>
  <si>
    <t>организаций</t>
  </si>
  <si>
    <t>Безвозмездные перечисления бюджетам</t>
  </si>
  <si>
    <t>Социальное обеспечение</t>
  </si>
  <si>
    <t xml:space="preserve">Муниципальная Пенсия </t>
  </si>
  <si>
    <t>Пособие по социальной помощи населению</t>
  </si>
  <si>
    <t>Прочие расходы</t>
  </si>
  <si>
    <t>Поступление нефинансовых активов</t>
  </si>
  <si>
    <t>Приобретение оргтехники, мебели</t>
  </si>
  <si>
    <t>Приобретение насосной станции</t>
  </si>
  <si>
    <t>Приобретение автомобиля</t>
  </si>
  <si>
    <t>Городская комфортная среда(софинансирование)</t>
  </si>
  <si>
    <t>приобретение квартир</t>
  </si>
  <si>
    <t>Приобретение спорт и музинвентаря</t>
  </si>
  <si>
    <t>Приобретение ГСМ, з/частей</t>
  </si>
  <si>
    <t>Приобретение канцелярия, хоз.расходов</t>
  </si>
  <si>
    <t>Приобретение РЛО</t>
  </si>
  <si>
    <t>Приобретение стройматериалов</t>
  </si>
  <si>
    <t>Приобретение сувенирной продукции</t>
  </si>
  <si>
    <t>ВСЕГО РАСХОДОВ</t>
  </si>
  <si>
    <t xml:space="preserve"> БЮДЖЕТ</t>
  </si>
  <si>
    <t>расходов  ведомственной классификации  расходов бюджетов Российской Федерации</t>
  </si>
  <si>
    <t>(в тыс. руб.)</t>
  </si>
  <si>
    <t>Р3</t>
  </si>
  <si>
    <t>Эк Ст</t>
  </si>
  <si>
    <t>ОБЩЕГОСУДАРСТВЕННЫЕ ВОПРОСЫ</t>
  </si>
  <si>
    <t>0000000000</t>
  </si>
  <si>
    <t>Функционирование высшего должностного лица субъекта Российской Федерации и органа местного самоуправления</t>
  </si>
  <si>
    <t>Глава муниципального образования</t>
  </si>
  <si>
    <t>0000020300</t>
  </si>
  <si>
    <t>Расходы на выплаты персоналу в целях обеспечения выполнения функций органами местного самоуправления, казенными учреждениями</t>
  </si>
  <si>
    <t>210</t>
  </si>
  <si>
    <t>Суточные</t>
  </si>
  <si>
    <t>Начисления на выплаты по оплате труда</t>
  </si>
  <si>
    <t>Транспортные расходы</t>
  </si>
  <si>
    <t>802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</si>
  <si>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</si>
  <si>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Центральный аппарат</t>
  </si>
  <si>
    <t>0000020400</t>
  </si>
  <si>
    <t>РАСХОДЫ</t>
  </si>
  <si>
    <t>в том числе интернет</t>
  </si>
  <si>
    <t>- телефон</t>
  </si>
  <si>
    <t>- почтовые расходы</t>
  </si>
  <si>
    <t xml:space="preserve">Транспортные услуги </t>
  </si>
  <si>
    <t>-Проезд при командировке</t>
  </si>
  <si>
    <t>Услуги по содержанию имущества</t>
  </si>
  <si>
    <t xml:space="preserve"> - заправка катриджа </t>
  </si>
  <si>
    <t>услуги по содержанию имушества</t>
  </si>
  <si>
    <t>Прочие работы, услуги</t>
  </si>
  <si>
    <t>- программное обеспечение</t>
  </si>
  <si>
    <t>- СБИС</t>
  </si>
  <si>
    <t>-приобретение ЭЦП для нотариальных действий</t>
  </si>
  <si>
    <t>- ремонт оргтехники</t>
  </si>
  <si>
    <t>-сопровожд. Програм. Ср-в</t>
  </si>
  <si>
    <t>прочие расходы</t>
  </si>
  <si>
    <t xml:space="preserve">   - оплата по договорам за расколку, распиловку дров</t>
  </si>
  <si>
    <t>- услуги редакции</t>
  </si>
  <si>
    <t>- тех. Обслуживание, ремонт</t>
  </si>
  <si>
    <t>- автострахование</t>
  </si>
  <si>
    <t>- охрана</t>
  </si>
  <si>
    <t>прохождение мед.комиссии</t>
  </si>
  <si>
    <t xml:space="preserve"> - проживание</t>
  </si>
  <si>
    <t xml:space="preserve"> - </t>
  </si>
  <si>
    <t xml:space="preserve"> - проведение аттестации рабочего места</t>
  </si>
  <si>
    <t xml:space="preserve">- курсы повышения </t>
  </si>
  <si>
    <t>…</t>
  </si>
  <si>
    <t>-проведение мероприятий</t>
  </si>
  <si>
    <t>- Земельный налог, налог на имущество</t>
  </si>
  <si>
    <t>851</t>
  </si>
  <si>
    <t>-Транспортный налог</t>
  </si>
  <si>
    <t>-Госпошлина</t>
  </si>
  <si>
    <t xml:space="preserve">-иные налоги </t>
  </si>
  <si>
    <t>-штрафы, пени</t>
  </si>
  <si>
    <t>- мебель</t>
  </si>
  <si>
    <t>414</t>
  </si>
  <si>
    <t xml:space="preserve"> - дрова </t>
  </si>
  <si>
    <t xml:space="preserve"> - канцелярские расходы</t>
  </si>
  <si>
    <t xml:space="preserve"> - приобретение материалов для ремонта</t>
  </si>
  <si>
    <t>- гсм</t>
  </si>
  <si>
    <t>- з/части</t>
  </si>
  <si>
    <t>- хоз.нужды</t>
  </si>
  <si>
    <t>Административная комиссия</t>
  </si>
  <si>
    <t>0000079207</t>
  </si>
  <si>
    <t xml:space="preserve"> Проведенияе выборов и референдумов</t>
  </si>
  <si>
    <t>0000002002</t>
  </si>
  <si>
    <t>-Оплата по договорам ГПХ(избирательная комиссия)</t>
  </si>
  <si>
    <t>-Услуги редакции (обьявления, биллютени)</t>
  </si>
  <si>
    <t>-Заправка картриджа</t>
  </si>
  <si>
    <t>Проведение выборов главы муниципального образования</t>
  </si>
  <si>
    <t>0000002003</t>
  </si>
  <si>
    <t>Резервные фонды местных администраций</t>
  </si>
  <si>
    <t>0000007005</t>
  </si>
  <si>
    <t>870</t>
  </si>
  <si>
    <t>Расходы на выплаты техническому персоналу в целях обеспечения выполнения функций органами местного самоуправления, казенными учреждениями</t>
  </si>
  <si>
    <t>0000092300</t>
  </si>
  <si>
    <t xml:space="preserve">Заработная плата </t>
  </si>
  <si>
    <t xml:space="preserve"> - электроэнергия</t>
  </si>
  <si>
    <t>-ТКО Олерон+</t>
  </si>
  <si>
    <t>Прочие работы и услуги</t>
  </si>
  <si>
    <t>-Постановка дет. Площадок на кадастровый учет</t>
  </si>
  <si>
    <t>-Проведение мероприятия "День села"(сувениры)</t>
  </si>
  <si>
    <t>-Прочие расходы</t>
  </si>
  <si>
    <t>НАЦИОНАЛЬНАЯ ОБОРОНА</t>
  </si>
  <si>
    <t>0000000</t>
  </si>
  <si>
    <t>0000051180</t>
  </si>
  <si>
    <t>заправка картриджа</t>
  </si>
  <si>
    <t>гсм</t>
  </si>
  <si>
    <t>канц. Товары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</si>
  <si>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</si>
  <si>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</si>
  <si>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0000024799</t>
  </si>
  <si>
    <t>- оплата по договорам за тушение пожаров</t>
  </si>
  <si>
    <t>- медикаменты, продукты питания, гсм и тп</t>
  </si>
  <si>
    <t>ДОРОЖНЫЙ ФОНД</t>
  </si>
  <si>
    <t>0000044315</t>
  </si>
  <si>
    <t>-оплата по договорам</t>
  </si>
  <si>
    <t>ЖИЛИЩНО-КОММУНАЛЬНОЕ ХОЗЯЙСТВО</t>
  </si>
  <si>
    <t>Жилищное хозяйство</t>
  </si>
  <si>
    <t>Транспортный налог</t>
  </si>
  <si>
    <t>0000035005</t>
  </si>
  <si>
    <t>Уличное освещение</t>
  </si>
  <si>
    <t>0000060001</t>
  </si>
  <si>
    <t>эл.энергия гараж</t>
  </si>
  <si>
    <t>Городская комфортная среда (софинансирование реконструкция памятника ВОВ)</t>
  </si>
  <si>
    <t>Молодежная политика и оздоровление детей</t>
  </si>
  <si>
    <t>Проведение мероприятий для детей и молодежи</t>
  </si>
  <si>
    <t>0000043101</t>
  </si>
  <si>
    <t>КУЛЬТУРА</t>
  </si>
  <si>
    <t>Дворцы и дома культуры, другие учреждения культуры и средств массовой информации</t>
  </si>
  <si>
    <t>0000044099</t>
  </si>
  <si>
    <t>241</t>
  </si>
  <si>
    <t>Расходы на выплаты персоналу в целях обеспечения выполнения функций органами местного самоуправления, бюджетными учреждениями</t>
  </si>
  <si>
    <t>- интернет</t>
  </si>
  <si>
    <t>Работы, услуги по содержанию имущества</t>
  </si>
  <si>
    <t>- заправка картриджа</t>
  </si>
  <si>
    <t>- оплата по договорам (распилка, расколка дров)</t>
  </si>
  <si>
    <t>-аттестация рабочих мест</t>
  </si>
  <si>
    <t>капитальный ремонт здания</t>
  </si>
  <si>
    <t xml:space="preserve"> - проведение мероприятий</t>
  </si>
  <si>
    <t>- налог на имущество</t>
  </si>
  <si>
    <t>-пени, штрафы</t>
  </si>
  <si>
    <t>- приобретение мебели(стулья,муз.инструменты)</t>
  </si>
  <si>
    <t>0000044090</t>
  </si>
  <si>
    <t>- дрова, уголь</t>
  </si>
  <si>
    <t>- канцелярские, хозяйственные расходы</t>
  </si>
  <si>
    <t>00000L4670</t>
  </si>
  <si>
    <t>0000044299</t>
  </si>
  <si>
    <t>- отопление, водоснабжение</t>
  </si>
  <si>
    <t>-маркир.конверты</t>
  </si>
  <si>
    <t xml:space="preserve"> -заправка картриджа</t>
  </si>
  <si>
    <t>ремонт здания (электромонтажные работы)</t>
  </si>
  <si>
    <t>монтаж котельного оборудования</t>
  </si>
  <si>
    <t>- аттестация рабочих мест</t>
  </si>
  <si>
    <t xml:space="preserve">  - подписка на периодическую печать</t>
  </si>
  <si>
    <t>- проведение мероприятий</t>
  </si>
  <si>
    <t xml:space="preserve">  - налог на имущество</t>
  </si>
  <si>
    <t>- земельный налог</t>
  </si>
  <si>
    <t xml:space="preserve"> - приобретение книжного фонда</t>
  </si>
  <si>
    <t xml:space="preserve">    - дрова </t>
  </si>
  <si>
    <t xml:space="preserve">    - канцелярские</t>
  </si>
  <si>
    <t xml:space="preserve">    - приобретение материалов для ремонта</t>
  </si>
  <si>
    <t xml:space="preserve">    - хоз. нужды</t>
  </si>
  <si>
    <t>Социальное обеспечение и иные выплаты населению</t>
  </si>
  <si>
    <t>0000049101</t>
  </si>
  <si>
    <t>312</t>
  </si>
  <si>
    <t>263</t>
  </si>
  <si>
    <t>Программа Обеспечение жильем молодых семей</t>
  </si>
  <si>
    <t>0000079529</t>
  </si>
  <si>
    <t>322</t>
  </si>
  <si>
    <t>262</t>
  </si>
  <si>
    <t>"Доступная среда"</t>
  </si>
  <si>
    <t>06</t>
  </si>
  <si>
    <t>0000050270</t>
  </si>
  <si>
    <t>Перечисление другим бюджетам</t>
  </si>
  <si>
    <t>0000052160</t>
  </si>
  <si>
    <t>540</t>
  </si>
  <si>
    <t>251</t>
  </si>
  <si>
    <t>- контрольный орган</t>
  </si>
  <si>
    <t xml:space="preserve">Переданные полномочия </t>
  </si>
  <si>
    <t>Иные межбюжентые транферты</t>
  </si>
  <si>
    <t>0000042161</t>
  </si>
  <si>
    <t>- эл/энергия водокачка</t>
  </si>
  <si>
    <t>- оплата по договору (з/пл+30,2%)</t>
  </si>
  <si>
    <t>- микробиологическое исследование воды</t>
  </si>
  <si>
    <t>- доставка угля</t>
  </si>
  <si>
    <t>- распиловка, расколка дров</t>
  </si>
  <si>
    <t>- водный налог</t>
  </si>
  <si>
    <t>- строительство скважин</t>
  </si>
  <si>
    <t>- известь, лампочки</t>
  </si>
  <si>
    <t>-дрова, уголь</t>
  </si>
  <si>
    <t xml:space="preserve">Обеспечение проживающих в поселении и нуждающихся в жилых помещениях малоимущих граждан </t>
  </si>
  <si>
    <t>0000042162</t>
  </si>
  <si>
    <t>- канцелярия (бумага)</t>
  </si>
  <si>
    <t>Предупреждение и ликвидация последствий чрезвычайных ситуаций в границах поселений</t>
  </si>
  <si>
    <t>0000042163</t>
  </si>
  <si>
    <t>-гсм</t>
  </si>
  <si>
    <t>-продукты питаниия</t>
  </si>
  <si>
    <t>-плакаты, банеры</t>
  </si>
  <si>
    <t>-огнетушители</t>
  </si>
  <si>
    <t>оплата дог при предупреждении и ликвидации ЧС</t>
  </si>
  <si>
    <t>Сохранение, использование и поуляризация объектов культурного наследия (памятников)</t>
  </si>
  <si>
    <t>0000042165</t>
  </si>
  <si>
    <t>хоз. товары</t>
  </si>
  <si>
    <t>строй материалы</t>
  </si>
  <si>
    <t xml:space="preserve"> Организация обустройства мест для массового отдыха жителей </t>
  </si>
  <si>
    <t>0000042166</t>
  </si>
  <si>
    <t>- уборка мусора</t>
  </si>
  <si>
    <t>-дератизация</t>
  </si>
  <si>
    <t>- аккарицидная обработка</t>
  </si>
  <si>
    <t>организация мероприятий</t>
  </si>
  <si>
    <t>Организация сбор и вывоза мусора</t>
  </si>
  <si>
    <t>0000042167</t>
  </si>
  <si>
    <t>- оплата по договорам (содержание свалок)</t>
  </si>
  <si>
    <t>Организация ритуальных услуг и содержание мест захоронения</t>
  </si>
  <si>
    <t>0000042168</t>
  </si>
  <si>
    <t>- транспортные услуги</t>
  </si>
  <si>
    <t>000042168</t>
  </si>
  <si>
    <t>-договора за захоронение</t>
  </si>
  <si>
    <t>- прочие расходы (…)</t>
  </si>
  <si>
    <t>- стройматериалы</t>
  </si>
  <si>
    <t xml:space="preserve">Осуществление мер по противодействию коррупции в границах поселений </t>
  </si>
  <si>
    <t>0000042169</t>
  </si>
  <si>
    <t>-бумага для плакатов, листовок</t>
  </si>
  <si>
    <t>000042169</t>
  </si>
  <si>
    <t>без переданных полномочий и ВУСа</t>
  </si>
  <si>
    <t xml:space="preserve"> Наименование показателя</t>
  </si>
  <si>
    <t>Код дохода по бюджетной классификации</t>
  </si>
  <si>
    <t>7</t>
  </si>
  <si>
    <t>8</t>
  </si>
  <si>
    <t>Доходы бюджета - всего</t>
  </si>
  <si>
    <t>x</t>
  </si>
  <si>
    <t xml:space="preserve">  НАЛОГОВЫЕ И НЕНАЛОГОВЫЕ ДОХОДЫ</t>
  </si>
  <si>
    <t>802 1 00 00000 00 0000 000</t>
  </si>
  <si>
    <t xml:space="preserve">  НАЛОГИ НА ПРИБЫЛЬ, ДОХОДЫ</t>
  </si>
  <si>
    <t>802 1 01 00000 00 0000 000</t>
  </si>
  <si>
    <t xml:space="preserve">  Налог на доходы физических лиц</t>
  </si>
  <si>
    <t>802 1 01 02000 01 0000 110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</si>
  <si>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</si>
  <si>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802 1 01 02010 01 0000 110</t>
  </si>
  <si>
    <t xml:space="preserve">  НАЛОГИ НА ИМУЩЕСТВО</t>
  </si>
  <si>
    <t>802 1 06 00000 00 0000 000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</si>
  <si>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</si>
  <si>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802 1 06 01030 10 0000 110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</si>
  <si>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</si>
  <si>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802 1 06 01030 13 0000 110</t>
  </si>
  <si>
    <t>ЗЕМЕЛЬНЫЙ НАЛОГ</t>
  </si>
  <si>
    <t>802 1 06 06000 00 0000 110</t>
  </si>
  <si>
    <t xml:space="preserve">  Земельный налог с организаций</t>
  </si>
  <si>
    <t>802 1 06 06030 00 0000 110</t>
  </si>
  <si>
    <t xml:space="preserve">  Земельный налог с организаций, обладающих земельным участком, расположенным в границах сельских  поселений</t>
  </si>
  <si>
    <t>802 1 06 06033 10 0000 110</t>
  </si>
  <si>
    <t xml:space="preserve">  Земельный налог с организаций, обладающих земельным участком, расположенным в границах городских  поселений</t>
  </si>
  <si>
    <t>802 1 06 06033 13 0000 110</t>
  </si>
  <si>
    <t xml:space="preserve">  Земельный налог с физических лиц</t>
  </si>
  <si>
    <t>802 1 06 06040 00 0000 110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</si>
  <si>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</si>
  <si>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>802 1 06 06043 10 0000 110</t>
  </si>
  <si>
    <t xml:space="preserve">  ГОСУДАРСТВЕННАЯ ПОШЛИНА</t>
  </si>
  <si>
    <t>802 1 08 00000 00 0000 000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</si>
  <si>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</si>
  <si>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802 1 08 04020 01 0000 110</t>
  </si>
  <si>
    <t xml:space="preserve">  ДОХОДЫ ОТ ИСПОЛЬЗОВАНИЯ ИМУЩЕСТВА, НАХОДЯЩЕГОСЯ В ГОСУДАРСТВЕННОЙ И МУНИЦИПАЛЬНОЙ СОБСТВЕННОСТИ</t>
  </si>
  <si>
    <t>802 1 11 00000 00 0000 000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</si>
  <si>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</si>
  <si>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802 1 11 09000 00 0000 120</t>
  </si>
  <si>
    <t xml:space="preserve"> 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</si>
  <si>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802 1 11 09045 10 0000 120</t>
  </si>
  <si>
    <t xml:space="preserve">  ПРОЧИЕ НЕНАЛОГОВЫЕ ДОХОДЫ</t>
  </si>
  <si>
    <t>802 1 17 00000 00 0000 000</t>
  </si>
  <si>
    <t xml:space="preserve">  Прочие неналоговые доходы бюджетов сельских поселений</t>
  </si>
  <si>
    <t>802 1 17 05050 10 0000 180</t>
  </si>
  <si>
    <t xml:space="preserve">  Средства самообложения граждан, зачисляемые в бюджеты сельских  поселений</t>
  </si>
  <si>
    <t>802 1 17 14030 10 0000 180</t>
  </si>
  <si>
    <t xml:space="preserve">  БЕЗВОЗМЕЗДНЫЕ ПОСТУПЛЕНИЯ</t>
  </si>
  <si>
    <t>802 2 00 00000 00 0000 000</t>
  </si>
  <si>
    <t xml:space="preserve"> ПОСТУПЛЕНИЯ ДОТАЦИЙ</t>
  </si>
  <si>
    <t>802 2 02 00000 00 0000 000</t>
  </si>
  <si>
    <t xml:space="preserve">  Дотации бюджетам сельских поселений на выравнивание бюджетной обеспеченности</t>
  </si>
  <si>
    <t xml:space="preserve">  Субсидии бюджетам бюджетной системы Российской Федерации (межбюджетные субсидии)</t>
  </si>
  <si>
    <t>802 2 02 02000 00 0000 151</t>
  </si>
  <si>
    <t xml:space="preserve">  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</si>
  <si>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802 2 02 02089 00 0000 151</t>
  </si>
  <si>
    <t xml:space="preserve">  Субсидии бюджетам сельских поселений на реализацию мероприятий государственной программы Российской Федерации "Доступная среда" на 2011 - 2020 годы</t>
  </si>
  <si>
    <t>802 2 02 02207 10 0000 151</t>
  </si>
  <si>
    <t xml:space="preserve">  Субвенции бюджетам бюджетной системы Российской Федерации</t>
  </si>
  <si>
    <t>802 2 02 03000 00 0000 151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</si>
  <si>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</si>
  <si>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>802 2 02 03015 00 0000 151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</si>
  <si>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</si>
  <si>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802 2 02 03015 10 0000 151</t>
  </si>
  <si>
    <t xml:space="preserve">  Иные межбюджетные трансферты</t>
  </si>
  <si>
    <t>802 2 02 04000 00 0000 151</t>
  </si>
  <si>
    <t xml:space="preserve"> 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</si>
  <si>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802 2 02 04014 10 0000 151</t>
  </si>
  <si>
    <t xml:space="preserve">  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</si>
  <si>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802 2 02 04052 00 0000 151</t>
  </si>
  <si>
    <t xml:space="preserve">к проекту решения Совета сельского </t>
  </si>
  <si>
    <t>к проекту решения Совета сельского</t>
  </si>
  <si>
    <t>2024 год</t>
  </si>
  <si>
    <t>12 мес</t>
  </si>
  <si>
    <t>- 1С</t>
  </si>
  <si>
    <t>- отжиг</t>
  </si>
  <si>
    <t>Вывоз ТКО</t>
  </si>
  <si>
    <t>Постановка накадастровый учет</t>
  </si>
  <si>
    <t>Перечисления другим бюджетам бюджетной системы РФ</t>
  </si>
  <si>
    <t xml:space="preserve"> на 2024 год</t>
  </si>
  <si>
    <t>бюджетной системы, на плановый период 2023 и 2024 годов</t>
  </si>
  <si>
    <t>2024 год (тыс.руб.)</t>
  </si>
  <si>
    <t>к проекту решения Совета селького</t>
  </si>
  <si>
    <t>бюджетной системы, в 2022 году</t>
  </si>
  <si>
    <t xml:space="preserve">к проекту решению Совета сельского </t>
  </si>
  <si>
    <t>К проекту решения Совета сельского</t>
  </si>
  <si>
    <t>-Членские взносы</t>
  </si>
  <si>
    <t>Членские взносы</t>
  </si>
  <si>
    <t>Установка детской площадки на ул. Вокзальной (федер. программа минист. сельского хозяйства)</t>
  </si>
  <si>
    <t>-Прохождение медосмотра</t>
  </si>
  <si>
    <t xml:space="preserve"> - приобретение оргтехники (ноутбук для главы)</t>
  </si>
  <si>
    <t>Прохождение медосмотров</t>
  </si>
  <si>
    <t>-ремонт системы отопления здания администрации</t>
  </si>
  <si>
    <t>-ПК Пульс-Про</t>
  </si>
  <si>
    <t>-дрова</t>
  </si>
  <si>
    <t>247</t>
  </si>
  <si>
    <t>- обновление минполос</t>
  </si>
  <si>
    <t>343</t>
  </si>
  <si>
    <t>-ремонт квартиры(по решению суда)</t>
  </si>
  <si>
    <t>Софинансирование строительства универсальной спортивной площадки с искусственным покрытием в с. Гыршелун в рамках реализации Плана социального развития ЦЭР Забайкальского края в сфере физической культуры и спорта</t>
  </si>
  <si>
    <t>Софинансирование по благоустройству в рамках реализации мероприятий по программе "Формирование комфортной городской среды"</t>
  </si>
  <si>
    <t>349</t>
  </si>
  <si>
    <t>- ремонт ограждения, очистка от мусора</t>
  </si>
  <si>
    <t>Ремонт квартиры (по решению суда)</t>
  </si>
  <si>
    <t xml:space="preserve">Городская комфортная среда </t>
  </si>
  <si>
    <t>Ремонт ограждения</t>
  </si>
  <si>
    <t>346</t>
  </si>
  <si>
    <t>00 0 00 02003</t>
  </si>
  <si>
    <t>220</t>
  </si>
  <si>
    <t>Ремонт квартиры (решение суда)</t>
  </si>
  <si>
    <t>Осуществление передаваемого полномочия по организации сбора и вывоза мусора</t>
  </si>
  <si>
    <t>00 0 00 43101</t>
  </si>
  <si>
    <t>Прочая закупка товаров, работ и услуг</t>
  </si>
  <si>
    <t>-Оплата по договорам ГПХ(похозяйственные книги)</t>
  </si>
  <si>
    <t>-Оплата по договорам ГПХ()</t>
  </si>
  <si>
    <t>117  05000 00 0000 180</t>
  </si>
  <si>
    <t>Прочие неналоговые доходы</t>
  </si>
  <si>
    <t>и плановый период 2024 и 2025 годов"</t>
  </si>
  <si>
    <t>УФНС России по Забайкальскому краю</t>
  </si>
  <si>
    <t>202 49999 10 0000 150</t>
  </si>
  <si>
    <t>Прочие межбюджетные трансферты, передаваемые бюджетам</t>
  </si>
  <si>
    <t>202 16001 10 0000 150</t>
  </si>
  <si>
    <t>2025 год</t>
  </si>
  <si>
    <t>и плановый период 2024  и 2025 годов"</t>
  </si>
  <si>
    <t>Объемы поступления доходов бюджета поселения на 2023 год</t>
  </si>
  <si>
    <t>Объемы поступления доходов  бюджета поселения на плановый период 2024 и 2025 годов</t>
  </si>
  <si>
    <t>2025 год (тыс.руб.)</t>
  </si>
  <si>
    <t>классификации расходов бюджета поселения на 2023 год и плановый период 2024- 2025 гг.</t>
  </si>
  <si>
    <t xml:space="preserve"> на 2025 год</t>
  </si>
  <si>
    <t>и плановый период 2024 и 2025 годов</t>
  </si>
  <si>
    <t>структуре расходов бюджета сельского (городского) на 2023 и плановый 2024-2025 годы</t>
  </si>
  <si>
    <t>на 2025 год</t>
  </si>
  <si>
    <t>Очередной год         2023</t>
  </si>
  <si>
    <t>1 год планового периода 2024</t>
  </si>
  <si>
    <t>2 год планового периода 2025</t>
  </si>
  <si>
    <t>-Приобретение ГСМ ()</t>
  </si>
  <si>
    <t xml:space="preserve">и плановый период 2024 г., 2025 г. по разделам, подразделам, целевым статьям и видам </t>
  </si>
  <si>
    <t>Установка детской площадки,курсы повышения</t>
  </si>
  <si>
    <t>ПРОГНОЗ ДОХОДОВ на 2023 год и плановый период 2024-2025 гг.</t>
  </si>
  <si>
    <t>802 2 02 16001 10 0000 150</t>
  </si>
  <si>
    <t>802 2 02 49999 10 0000 150</t>
  </si>
  <si>
    <t xml:space="preserve">  Прочие межбюджетные трансферты, передаваемые бюджетам сельских поселений</t>
  </si>
  <si>
    <t>-Исполнительный сбор (постановка на кадастровый учет) Ассоциация</t>
  </si>
  <si>
    <t xml:space="preserve">Бюджетная роспись сельского поселения "Глинкинское" на 2023  год </t>
  </si>
  <si>
    <t xml:space="preserve">поселения "Глинкинское" </t>
  </si>
  <si>
    <t>"Глинкинское" на 2023 год</t>
  </si>
  <si>
    <t>Перечень главных администраторов доходов бюджета поселения - исполнительных органов местного самоуправления сельского поселения "Глинкинское"</t>
  </si>
  <si>
    <t>«Глинкинское» на 2023 год</t>
  </si>
  <si>
    <t xml:space="preserve">Перечень главных администраторов источников финансирования дефицита бюджета сельского поселения «Глинкинское» на 2023 год и плановый период 2024 и 2025 годов </t>
  </si>
  <si>
    <t>Источники финансирования деицита сельского поселения  "Глинкинское" на 2023 год</t>
  </si>
  <si>
    <t>"Глинкинское" на плановый период 2024 и 2025 годов</t>
  </si>
  <si>
    <t>поселения "Глинкинское"</t>
  </si>
  <si>
    <t xml:space="preserve">"Глинкинское" на 2023 год </t>
  </si>
  <si>
    <t>"Глинкинское" на 2023 год и плановый период 2024 и 2025 годов</t>
  </si>
  <si>
    <t>Наименование поселения __"Глинкинское"______________</t>
  </si>
  <si>
    <t>очередной       2023</t>
  </si>
  <si>
    <t>1 год планового периода            2024</t>
  </si>
  <si>
    <t>2 год планового периода            2025</t>
  </si>
  <si>
    <t>Сельское поселение «Глинкинское»</t>
  </si>
  <si>
    <t>Перечень источников доходов бюджета поселения, закрепляемых за главными администраторами доходов бюджета сельского поселения -  исполнительными органами государственной власти Российской Федерации на 2023 год и плановый период 2024 и 2025 годов</t>
  </si>
  <si>
    <t>0,00,00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</si>
</sst>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#,##0.0"/>
    <numFmt numFmtId="166" formatCode="0.0"/>
    <numFmt numFmtId="167" formatCode="000000"/>
  </numFmts>
  <fonts count="50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10"/>
      <name val="Arial"/>
      <family val="2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Arial"/>
      <family val="2"/>
      <charset val="204"/>
    </font>
    <font>
      <sz val="12"/>
      <name val="Arial Cyr"/>
      <family val="2"/>
      <charset val="204"/>
    </font>
    <font>
      <sz val="10"/>
      <name val="Arial Cyr"/>
      <family val="2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2"/>
      <name val="Arial"/>
      <family val="2"/>
    </font>
    <font>
      <b/>
      <sz val="12"/>
      <name val="Arial Cyr"/>
      <family val="2"/>
      <charset val="204"/>
    </font>
    <font>
      <sz val="8"/>
      <color rgb="FF000000"/>
      <name val="Arial Cyr"/>
    </font>
    <font>
      <sz val="12"/>
      <color rgb="FF000000"/>
      <name val="Times New Roman"/>
      <family val="1"/>
      <charset val="204"/>
    </font>
    <font>
      <sz val="12"/>
      <color indexed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Times New Roman"/>
      <family val="2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Arial Cyr"/>
    </font>
    <font>
      <sz val="11"/>
      <color rgb="FF000000"/>
      <name val="Times New Roman"/>
      <family val="1"/>
      <charset val="204"/>
    </font>
    <font>
      <b/>
      <sz val="11"/>
      <color rgb="FF000000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i/>
      <sz val="11"/>
      <name val="Arial"/>
      <family val="2"/>
      <charset val="204"/>
    </font>
    <font>
      <sz val="11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i/>
      <sz val="11"/>
      <color indexed="8"/>
      <name val="Arial"/>
      <family val="2"/>
      <charset val="204"/>
    </font>
    <font>
      <sz val="11"/>
      <color rgb="FF000000"/>
      <name val="Arial"/>
      <family val="2"/>
      <charset val="204"/>
    </font>
    <font>
      <i/>
      <sz val="11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2"/>
      <name val="Arial"/>
      <family val="2"/>
      <charset val="204"/>
    </font>
    <font>
      <b/>
      <sz val="11"/>
      <color rgb="FF000000"/>
      <name val="Arial Cyr"/>
    </font>
    <font>
      <b/>
      <i/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Arial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dotted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2">
    <xf numFmtId="0" fontId="0" fillId="0" borderId="0"/>
    <xf numFmtId="0" fontId="1" fillId="0" borderId="0"/>
    <xf numFmtId="0" fontId="1" fillId="0" borderId="0" applyFont="0" applyFill="0" applyBorder="0" applyAlignment="0" applyProtection="0"/>
    <xf numFmtId="49" fontId="20" fillId="0" borderId="15">
      <alignment horizontal="center"/>
    </xf>
    <xf numFmtId="0" fontId="20" fillId="0" borderId="16">
      <alignment horizontal="left" wrapText="1" indent="2"/>
    </xf>
    <xf numFmtId="0" fontId="28" fillId="0" borderId="0"/>
    <xf numFmtId="0" fontId="1" fillId="0" borderId="0"/>
    <xf numFmtId="164" fontId="29" fillId="0" borderId="0" applyFont="0" applyFill="0" applyBorder="0" applyAlignment="0" applyProtection="0"/>
    <xf numFmtId="0" fontId="1" fillId="0" borderId="0"/>
    <xf numFmtId="0" fontId="1" fillId="0" borderId="0"/>
    <xf numFmtId="0" fontId="31" fillId="0" borderId="0">
      <alignment wrapText="1"/>
    </xf>
    <xf numFmtId="0" fontId="1" fillId="0" borderId="0"/>
    <xf numFmtId="164" fontId="2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1" fillId="0" borderId="0"/>
    <xf numFmtId="0" fontId="42" fillId="0" borderId="0"/>
    <xf numFmtId="0" fontId="20" fillId="0" borderId="0"/>
    <xf numFmtId="0" fontId="20" fillId="0" borderId="34">
      <alignment horizontal="left"/>
    </xf>
    <xf numFmtId="49" fontId="21" fillId="0" borderId="0"/>
    <xf numFmtId="0" fontId="20" fillId="0" borderId="0">
      <alignment horizontal="left"/>
    </xf>
    <xf numFmtId="0" fontId="44" fillId="0" borderId="0">
      <alignment horizontal="center"/>
    </xf>
    <xf numFmtId="0" fontId="20" fillId="0" borderId="35">
      <alignment horizontal="center" vertical="center"/>
    </xf>
    <xf numFmtId="0" fontId="20" fillId="0" borderId="36">
      <alignment horizontal="center" vertical="center"/>
    </xf>
    <xf numFmtId="49" fontId="20" fillId="0" borderId="36">
      <alignment horizontal="center" vertical="center"/>
    </xf>
    <xf numFmtId="0" fontId="20" fillId="0" borderId="37">
      <alignment horizontal="left" wrapText="1"/>
    </xf>
    <xf numFmtId="49" fontId="20" fillId="0" borderId="38">
      <alignment horizontal="center"/>
    </xf>
    <xf numFmtId="4" fontId="20" fillId="0" borderId="38">
      <alignment horizontal="right" shrinkToFit="1"/>
    </xf>
    <xf numFmtId="0" fontId="20" fillId="0" borderId="39">
      <alignment horizontal="left" wrapText="1"/>
    </xf>
    <xf numFmtId="49" fontId="20" fillId="0" borderId="40">
      <alignment horizontal="center"/>
    </xf>
    <xf numFmtId="4" fontId="20" fillId="0" borderId="15">
      <alignment horizontal="right" shrinkToFit="1"/>
    </xf>
  </cellStyleXfs>
  <cellXfs count="662">
    <xf numFmtId="0" fontId="0" fillId="0" borderId="0" xfId="0"/>
    <xf numFmtId="0" fontId="2" fillId="0" borderId="0" xfId="1" applyFont="1" applyFill="1"/>
    <xf numFmtId="0" fontId="5" fillId="0" borderId="0" xfId="1" applyFont="1" applyFill="1" applyAlignment="1">
      <alignment horizontal="right"/>
    </xf>
    <xf numFmtId="0" fontId="3" fillId="0" borderId="0" xfId="1" applyFont="1" applyFill="1" applyBorder="1" applyAlignment="1"/>
    <xf numFmtId="0" fontId="4" fillId="0" borderId="0" xfId="1" applyFont="1" applyFill="1"/>
    <xf numFmtId="49" fontId="2" fillId="0" borderId="0" xfId="1" applyNumberFormat="1" applyFont="1" applyFill="1"/>
    <xf numFmtId="0" fontId="6" fillId="0" borderId="0" xfId="1" applyFont="1" applyFill="1"/>
    <xf numFmtId="0" fontId="5" fillId="0" borderId="1" xfId="1" applyFont="1" applyFill="1" applyBorder="1" applyAlignment="1">
      <alignment horizontal="center"/>
    </xf>
    <xf numFmtId="0" fontId="6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6" fillId="0" borderId="1" xfId="1" applyNumberFormat="1" applyFont="1" applyFill="1" applyBorder="1" applyAlignment="1">
      <alignment horizontal="center" vertical="center"/>
    </xf>
    <xf numFmtId="0" fontId="1" fillId="0" borderId="0" xfId="1" applyFill="1"/>
    <xf numFmtId="0" fontId="6" fillId="0" borderId="0" xfId="1" applyFont="1" applyFill="1" applyAlignment="1">
      <alignment horizontal="right"/>
    </xf>
    <xf numFmtId="0" fontId="6" fillId="0" borderId="1" xfId="1" applyFont="1" applyFill="1" applyBorder="1" applyAlignment="1">
      <alignment horizontal="center" vertical="center" wrapText="1"/>
    </xf>
    <xf numFmtId="0" fontId="6" fillId="0" borderId="0" xfId="1" applyFont="1" applyFill="1" applyAlignment="1">
      <alignment horizontal="right"/>
    </xf>
    <xf numFmtId="0" fontId="6" fillId="0" borderId="0" xfId="1" applyFont="1" applyFill="1" applyAlignment="1">
      <alignment horizontal="right"/>
    </xf>
    <xf numFmtId="0" fontId="1" fillId="0" borderId="0" xfId="1" applyFill="1" applyBorder="1"/>
    <xf numFmtId="0" fontId="7" fillId="0" borderId="0" xfId="1" applyFont="1" applyFill="1" applyBorder="1"/>
    <xf numFmtId="0" fontId="6" fillId="0" borderId="0" xfId="1" applyFont="1" applyFill="1" applyAlignment="1"/>
    <xf numFmtId="0" fontId="5" fillId="0" borderId="1" xfId="1" applyFont="1" applyFill="1" applyBorder="1" applyAlignment="1">
      <alignment horizontal="center" wrapText="1"/>
    </xf>
    <xf numFmtId="0" fontId="1" fillId="0" borderId="0" xfId="1" applyFill="1" applyBorder="1" applyAlignment="1">
      <alignment wrapText="1"/>
    </xf>
    <xf numFmtId="0" fontId="6" fillId="0" borderId="1" xfId="1" applyFont="1" applyFill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left" vertical="center" wrapText="1"/>
    </xf>
    <xf numFmtId="0" fontId="6" fillId="0" borderId="0" xfId="1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left" vertical="center" wrapText="1"/>
    </xf>
    <xf numFmtId="0" fontId="10" fillId="0" borderId="0" xfId="1" applyFont="1" applyFill="1" applyBorder="1"/>
    <xf numFmtId="0" fontId="11" fillId="0" borderId="0" xfId="1" applyFont="1" applyFill="1" applyBorder="1"/>
    <xf numFmtId="49" fontId="1" fillId="0" borderId="0" xfId="1" applyNumberFormat="1" applyFill="1" applyBorder="1" applyAlignment="1">
      <alignment horizontal="center"/>
    </xf>
    <xf numFmtId="0" fontId="12" fillId="0" borderId="0" xfId="1" applyFont="1" applyFill="1" applyBorder="1"/>
    <xf numFmtId="0" fontId="9" fillId="0" borderId="0" xfId="0" applyFont="1"/>
    <xf numFmtId="0" fontId="13" fillId="0" borderId="0" xfId="0" applyFont="1"/>
    <xf numFmtId="0" fontId="9" fillId="0" borderId="10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12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9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13" fillId="0" borderId="0" xfId="0" applyFont="1" applyAlignment="1"/>
    <xf numFmtId="0" fontId="13" fillId="0" borderId="0" xfId="0" applyFont="1" applyBorder="1"/>
    <xf numFmtId="0" fontId="17" fillId="0" borderId="0" xfId="0" applyFont="1"/>
    <xf numFmtId="0" fontId="16" fillId="0" borderId="0" xfId="1" applyFont="1" applyFill="1" applyBorder="1"/>
    <xf numFmtId="0" fontId="17" fillId="0" borderId="0" xfId="0" applyFont="1" applyAlignment="1"/>
    <xf numFmtId="0" fontId="17" fillId="0" borderId="0" xfId="0" applyFont="1" applyBorder="1"/>
    <xf numFmtId="0" fontId="10" fillId="0" borderId="0" xfId="1" applyFont="1" applyFill="1"/>
    <xf numFmtId="0" fontId="6" fillId="0" borderId="0" xfId="1" applyFont="1" applyFill="1" applyAlignment="1">
      <alignment horizontal="left"/>
    </xf>
    <xf numFmtId="0" fontId="6" fillId="0" borderId="0" xfId="1" applyFont="1" applyFill="1" applyAlignment="1">
      <alignment vertical="center"/>
    </xf>
    <xf numFmtId="0" fontId="10" fillId="0" borderId="0" xfId="1" applyFont="1" applyFill="1" applyAlignment="1">
      <alignment vertical="center"/>
    </xf>
    <xf numFmtId="0" fontId="5" fillId="0" borderId="1" xfId="1" applyFont="1" applyFill="1" applyBorder="1" applyAlignment="1">
      <alignment vertical="center"/>
    </xf>
    <xf numFmtId="0" fontId="5" fillId="0" borderId="1" xfId="1" applyFont="1" applyFill="1" applyBorder="1" applyAlignment="1">
      <alignment horizontal="left" vertical="center"/>
    </xf>
    <xf numFmtId="165" fontId="5" fillId="0" borderId="1" xfId="1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left" vertical="center"/>
    </xf>
    <xf numFmtId="0" fontId="6" fillId="0" borderId="1" xfId="1" applyFont="1" applyFill="1" applyBorder="1" applyAlignment="1">
      <alignment vertical="center"/>
    </xf>
    <xf numFmtId="165" fontId="6" fillId="0" borderId="1" xfId="1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0" fontId="9" fillId="0" borderId="1" xfId="0" applyFont="1" applyBorder="1" applyAlignment="1">
      <alignment horizontal="left" vertical="top" wrapText="1"/>
    </xf>
    <xf numFmtId="49" fontId="21" fillId="0" borderId="1" xfId="3" applyNumberFormat="1" applyFont="1" applyBorder="1" applyAlignment="1" applyProtection="1">
      <alignment vertical="center"/>
      <protection locked="0"/>
    </xf>
    <xf numFmtId="0" fontId="21" fillId="0" borderId="1" xfId="4" applyNumberFormat="1" applyFont="1" applyBorder="1" applyAlignment="1" applyProtection="1">
      <alignment wrapText="1"/>
      <protection locked="0"/>
    </xf>
    <xf numFmtId="0" fontId="5" fillId="0" borderId="1" xfId="1" applyFont="1" applyFill="1" applyBorder="1" applyAlignment="1">
      <alignment horizontal="left" vertical="center" wrapText="1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left" vertical="center" wrapText="1"/>
    </xf>
    <xf numFmtId="0" fontId="10" fillId="0" borderId="0" xfId="1" applyFont="1" applyFill="1" applyBorder="1" applyAlignment="1">
      <alignment vertical="center"/>
    </xf>
    <xf numFmtId="0" fontId="22" fillId="0" borderId="0" xfId="1" applyFont="1" applyFill="1"/>
    <xf numFmtId="0" fontId="9" fillId="0" borderId="0" xfId="0" applyFont="1" applyAlignment="1"/>
    <xf numFmtId="0" fontId="23" fillId="0" borderId="0" xfId="0" applyFont="1"/>
    <xf numFmtId="0" fontId="24" fillId="0" borderId="1" xfId="1" applyFont="1" applyFill="1" applyBorder="1" applyAlignment="1">
      <alignment vertical="center"/>
    </xf>
    <xf numFmtId="0" fontId="2" fillId="0" borderId="1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/>
    </xf>
    <xf numFmtId="0" fontId="24" fillId="0" borderId="1" xfId="1" applyFont="1" applyFill="1" applyBorder="1"/>
    <xf numFmtId="0" fontId="25" fillId="0" borderId="1" xfId="1" applyFont="1" applyFill="1" applyBorder="1" applyAlignment="1">
      <alignment horizontal="center"/>
    </xf>
    <xf numFmtId="0" fontId="6" fillId="0" borderId="1" xfId="1" applyFont="1" applyFill="1" applyBorder="1" applyAlignment="1">
      <alignment horizontal="left"/>
    </xf>
    <xf numFmtId="4" fontId="5" fillId="0" borderId="1" xfId="1" applyNumberFormat="1" applyFont="1" applyFill="1" applyBorder="1" applyAlignment="1">
      <alignment horizontal="center" vertical="center"/>
    </xf>
    <xf numFmtId="165" fontId="5" fillId="0" borderId="1" xfId="1" applyNumberFormat="1" applyFont="1" applyFill="1" applyBorder="1" applyAlignment="1">
      <alignment horizontal="center"/>
    </xf>
    <xf numFmtId="165" fontId="5" fillId="0" borderId="1" xfId="1" applyNumberFormat="1" applyFont="1" applyFill="1" applyBorder="1" applyAlignment="1">
      <alignment horizontal="left"/>
    </xf>
    <xf numFmtId="165" fontId="6" fillId="0" borderId="1" xfId="1" applyNumberFormat="1" applyFont="1" applyFill="1" applyBorder="1" applyAlignment="1">
      <alignment horizontal="left"/>
    </xf>
    <xf numFmtId="0" fontId="14" fillId="0" borderId="1" xfId="0" applyFont="1" applyBorder="1" applyAlignment="1">
      <alignment horizontal="left" vertical="center"/>
    </xf>
    <xf numFmtId="4" fontId="6" fillId="0" borderId="1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left"/>
    </xf>
    <xf numFmtId="4" fontId="6" fillId="2" borderId="1" xfId="1" applyNumberFormat="1" applyFont="1" applyFill="1" applyBorder="1" applyAlignment="1">
      <alignment horizontal="center" vertical="center"/>
    </xf>
    <xf numFmtId="0" fontId="26" fillId="0" borderId="0" xfId="1" applyFont="1" applyFill="1"/>
    <xf numFmtId="0" fontId="17" fillId="0" borderId="0" xfId="0" applyFont="1" applyFill="1"/>
    <xf numFmtId="0" fontId="16" fillId="0" borderId="0" xfId="1" applyFont="1" applyFill="1" applyAlignment="1"/>
    <xf numFmtId="0" fontId="9" fillId="0" borderId="0" xfId="0" applyFont="1" applyFill="1" applyAlignment="1">
      <alignment horizontal="center"/>
    </xf>
    <xf numFmtId="0" fontId="9" fillId="0" borderId="0" xfId="0" applyFont="1" applyFill="1"/>
    <xf numFmtId="0" fontId="14" fillId="0" borderId="0" xfId="0" applyFont="1" applyFill="1" applyAlignment="1">
      <alignment horizontal="center"/>
    </xf>
    <xf numFmtId="0" fontId="14" fillId="0" borderId="1" xfId="0" applyFont="1" applyFill="1" applyBorder="1" applyAlignment="1">
      <alignment horizontal="center" wrapText="1"/>
    </xf>
    <xf numFmtId="0" fontId="14" fillId="0" borderId="1" xfId="0" applyFont="1" applyFill="1" applyBorder="1" applyAlignment="1">
      <alignment horizontal="center"/>
    </xf>
    <xf numFmtId="0" fontId="17" fillId="0" borderId="0" xfId="0" applyFont="1" applyFill="1" applyAlignment="1">
      <alignment horizontal="center"/>
    </xf>
    <xf numFmtId="0" fontId="9" fillId="0" borderId="1" xfId="0" applyFont="1" applyFill="1" applyBorder="1" applyAlignment="1">
      <alignment horizontal="center"/>
    </xf>
    <xf numFmtId="165" fontId="14" fillId="0" borderId="1" xfId="0" applyNumberFormat="1" applyFont="1" applyFill="1" applyBorder="1"/>
    <xf numFmtId="165" fontId="9" fillId="0" borderId="1" xfId="0" applyNumberFormat="1" applyFont="1" applyFill="1" applyBorder="1"/>
    <xf numFmtId="0" fontId="14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Border="1"/>
    <xf numFmtId="0" fontId="13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5" fillId="0" borderId="1" xfId="0" applyFont="1" applyFill="1" applyBorder="1" applyAlignment="1">
      <alignment horizontal="center" wrapText="1"/>
    </xf>
    <xf numFmtId="0" fontId="15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165" fontId="15" fillId="0" borderId="1" xfId="0" applyNumberFormat="1" applyFont="1" applyFill="1" applyBorder="1"/>
    <xf numFmtId="165" fontId="13" fillId="0" borderId="1" xfId="0" applyNumberFormat="1" applyFont="1" applyFill="1" applyBorder="1"/>
    <xf numFmtId="0" fontId="15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/>
    </xf>
    <xf numFmtId="0" fontId="27" fillId="0" borderId="0" xfId="0" applyFont="1"/>
    <xf numFmtId="0" fontId="6" fillId="0" borderId="0" xfId="5" applyFont="1" applyFill="1" applyBorder="1" applyAlignment="1">
      <alignment vertical="center" wrapText="1"/>
    </xf>
    <xf numFmtId="0" fontId="6" fillId="0" borderId="0" xfId="5" applyFont="1" applyFill="1" applyBorder="1" applyAlignment="1">
      <alignment horizontal="right" vertical="center" wrapText="1"/>
    </xf>
    <xf numFmtId="0" fontId="6" fillId="0" borderId="0" xfId="5" applyFont="1" applyFill="1" applyBorder="1" applyAlignment="1">
      <alignment horizontal="right" vertical="justify" wrapText="1"/>
    </xf>
    <xf numFmtId="0" fontId="10" fillId="0" borderId="0" xfId="6" applyFont="1" applyAlignment="1">
      <alignment horizontal="right"/>
    </xf>
    <xf numFmtId="0" fontId="5" fillId="0" borderId="0" xfId="5" applyFont="1" applyFill="1" applyBorder="1" applyAlignment="1">
      <alignment horizontal="center" vertical="justify" wrapText="1"/>
    </xf>
    <xf numFmtId="0" fontId="5" fillId="0" borderId="0" xfId="5" applyFont="1" applyFill="1" applyBorder="1" applyAlignment="1">
      <alignment horizontal="center" vertical="center" wrapText="1"/>
    </xf>
    <xf numFmtId="0" fontId="10" fillId="0" borderId="0" xfId="6" applyFont="1"/>
    <xf numFmtId="0" fontId="6" fillId="0" borderId="1" xfId="5" applyFont="1" applyFill="1" applyBorder="1" applyAlignment="1">
      <alignment horizontal="center" vertical="justify" wrapText="1"/>
    </xf>
    <xf numFmtId="0" fontId="6" fillId="0" borderId="1" xfId="5" applyFont="1" applyFill="1" applyBorder="1" applyAlignment="1">
      <alignment horizontal="center" vertical="center" wrapText="1"/>
    </xf>
    <xf numFmtId="0" fontId="5" fillId="0" borderId="1" xfId="5" applyFont="1" applyFill="1" applyBorder="1" applyAlignment="1">
      <alignment vertical="center" wrapText="1"/>
    </xf>
    <xf numFmtId="49" fontId="5" fillId="0" borderId="1" xfId="5" applyNumberFormat="1" applyFont="1" applyFill="1" applyBorder="1" applyAlignment="1">
      <alignment horizontal="center" vertical="center" wrapText="1"/>
    </xf>
    <xf numFmtId="4" fontId="5" fillId="0" borderId="1" xfId="5" applyNumberFormat="1" applyFont="1" applyFill="1" applyBorder="1" applyAlignment="1">
      <alignment horizontal="right" vertical="center" wrapText="1"/>
    </xf>
    <xf numFmtId="0" fontId="5" fillId="2" borderId="1" xfId="5" applyFont="1" applyFill="1" applyBorder="1" applyAlignment="1">
      <alignment vertical="center" wrapText="1"/>
    </xf>
    <xf numFmtId="49" fontId="5" fillId="2" borderId="1" xfId="5" applyNumberFormat="1" applyFont="1" applyFill="1" applyBorder="1" applyAlignment="1">
      <alignment horizontal="center" vertical="center" wrapText="1"/>
    </xf>
    <xf numFmtId="49" fontId="6" fillId="2" borderId="1" xfId="5" applyNumberFormat="1" applyFont="1" applyFill="1" applyBorder="1" applyAlignment="1">
      <alignment horizontal="center" vertical="center" wrapText="1"/>
    </xf>
    <xf numFmtId="4" fontId="5" fillId="2" borderId="1" xfId="5" applyNumberFormat="1" applyFont="1" applyFill="1" applyBorder="1" applyAlignment="1">
      <alignment horizontal="right" vertical="center" wrapText="1"/>
    </xf>
    <xf numFmtId="0" fontId="6" fillId="2" borderId="1" xfId="6" applyFont="1" applyFill="1" applyBorder="1"/>
    <xf numFmtId="49" fontId="6" fillId="2" borderId="1" xfId="5" applyNumberFormat="1" applyFont="1" applyFill="1" applyBorder="1" applyAlignment="1">
      <alignment horizontal="left" vertical="center" wrapText="1"/>
    </xf>
    <xf numFmtId="4" fontId="6" fillId="2" borderId="1" xfId="5" applyNumberFormat="1" applyFont="1" applyFill="1" applyBorder="1" applyAlignment="1">
      <alignment horizontal="right" vertical="center" wrapText="1"/>
    </xf>
    <xf numFmtId="165" fontId="6" fillId="0" borderId="0" xfId="5" applyNumberFormat="1" applyFont="1" applyFill="1" applyBorder="1"/>
    <xf numFmtId="0" fontId="21" fillId="2" borderId="1" xfId="6" applyFont="1" applyFill="1" applyBorder="1" applyAlignment="1">
      <alignment wrapText="1"/>
    </xf>
    <xf numFmtId="0" fontId="6" fillId="2" borderId="1" xfId="5" applyFont="1" applyFill="1" applyBorder="1" applyAlignment="1">
      <alignment vertical="center" wrapText="1"/>
    </xf>
    <xf numFmtId="0" fontId="6" fillId="2" borderId="1" xfId="7" applyNumberFormat="1" applyFont="1" applyFill="1" applyBorder="1" applyAlignment="1">
      <alignment vertical="center" wrapText="1"/>
    </xf>
    <xf numFmtId="0" fontId="30" fillId="2" borderId="1" xfId="6" applyFont="1" applyFill="1" applyBorder="1" applyAlignment="1">
      <alignment horizontal="justify" vertical="center" wrapText="1"/>
    </xf>
    <xf numFmtId="0" fontId="5" fillId="0" borderId="0" xfId="5" applyFont="1" applyFill="1" applyBorder="1"/>
    <xf numFmtId="49" fontId="6" fillId="2" borderId="1" xfId="6" applyNumberFormat="1" applyFont="1" applyFill="1" applyBorder="1" applyAlignment="1">
      <alignment horizontal="left" vertical="center" wrapText="1"/>
    </xf>
    <xf numFmtId="0" fontId="21" fillId="2" borderId="1" xfId="6" applyFont="1" applyFill="1" applyBorder="1" applyAlignment="1">
      <alignment horizontal="justify" vertical="center" wrapText="1"/>
    </xf>
    <xf numFmtId="49" fontId="6" fillId="2" borderId="1" xfId="5" applyNumberFormat="1" applyFont="1" applyFill="1" applyBorder="1" applyAlignment="1">
      <alignment vertical="center" wrapText="1"/>
    </xf>
    <xf numFmtId="0" fontId="21" fillId="2" borderId="1" xfId="6" applyFont="1" applyFill="1" applyBorder="1" applyAlignment="1">
      <alignment vertical="center"/>
    </xf>
    <xf numFmtId="0" fontId="21" fillId="0" borderId="1" xfId="0" applyFont="1" applyFill="1" applyBorder="1" applyAlignment="1">
      <alignment horizontal="left" vertical="center"/>
    </xf>
    <xf numFmtId="49" fontId="6" fillId="0" borderId="1" xfId="5" applyNumberFormat="1" applyFont="1" applyFill="1" applyBorder="1" applyAlignment="1">
      <alignment horizontal="center" vertical="center" wrapText="1"/>
    </xf>
    <xf numFmtId="49" fontId="6" fillId="0" borderId="1" xfId="5" applyNumberFormat="1" applyFont="1" applyFill="1" applyBorder="1" applyAlignment="1">
      <alignment horizontal="left" vertical="center" wrapText="1"/>
    </xf>
    <xf numFmtId="4" fontId="6" fillId="0" borderId="1" xfId="5" applyNumberFormat="1" applyFont="1" applyFill="1" applyBorder="1" applyAlignment="1">
      <alignment horizontal="right" vertical="center" wrapText="1"/>
    </xf>
    <xf numFmtId="0" fontId="6" fillId="0" borderId="1" xfId="5" applyFont="1" applyFill="1" applyBorder="1" applyAlignment="1">
      <alignment vertical="center" wrapText="1"/>
    </xf>
    <xf numFmtId="0" fontId="21" fillId="0" borderId="1" xfId="0" applyFont="1" applyFill="1" applyBorder="1" applyAlignment="1">
      <alignment wrapText="1"/>
    </xf>
    <xf numFmtId="49" fontId="21" fillId="2" borderId="1" xfId="6" applyNumberFormat="1" applyFont="1" applyFill="1" applyBorder="1" applyAlignment="1">
      <alignment wrapText="1"/>
    </xf>
    <xf numFmtId="4" fontId="6" fillId="2" borderId="1" xfId="5" applyNumberFormat="1" applyFont="1" applyFill="1" applyBorder="1" applyAlignment="1">
      <alignment horizontal="center" vertical="center" wrapText="1"/>
    </xf>
    <xf numFmtId="4" fontId="6" fillId="2" borderId="1" xfId="5" applyNumberFormat="1" applyFont="1" applyFill="1" applyBorder="1" applyAlignment="1">
      <alignment horizontal="right" wrapText="1"/>
    </xf>
    <xf numFmtId="49" fontId="5" fillId="2" borderId="1" xfId="8" applyNumberFormat="1" applyFont="1" applyFill="1" applyBorder="1" applyAlignment="1">
      <alignment horizontal="center" vertical="center" wrapText="1"/>
    </xf>
    <xf numFmtId="49" fontId="5" fillId="2" borderId="1" xfId="6" applyNumberFormat="1" applyFont="1" applyFill="1" applyBorder="1" applyAlignment="1">
      <alignment horizontal="center" vertical="center" wrapText="1"/>
    </xf>
    <xf numFmtId="49" fontId="6" fillId="2" borderId="1" xfId="8" applyNumberFormat="1" applyFont="1" applyFill="1" applyBorder="1" applyAlignment="1">
      <alignment horizontal="center" vertical="center" wrapText="1"/>
    </xf>
    <xf numFmtId="0" fontId="21" fillId="2" borderId="1" xfId="6" applyFont="1" applyFill="1" applyBorder="1" applyAlignment="1">
      <alignment horizontal="left" vertical="center" wrapText="1"/>
    </xf>
    <xf numFmtId="0" fontId="10" fillId="2" borderId="1" xfId="6" applyFont="1" applyFill="1" applyBorder="1" applyAlignment="1">
      <alignment horizontal="left" vertical="center" wrapText="1"/>
    </xf>
    <xf numFmtId="49" fontId="6" fillId="2" borderId="1" xfId="9" applyNumberFormat="1" applyFont="1" applyFill="1" applyBorder="1" applyAlignment="1">
      <alignment horizontal="left" wrapText="1"/>
    </xf>
    <xf numFmtId="49" fontId="5" fillId="2" borderId="1" xfId="5" applyNumberFormat="1" applyFont="1" applyFill="1" applyBorder="1" applyAlignment="1">
      <alignment horizontal="left" vertical="center" wrapText="1"/>
    </xf>
    <xf numFmtId="0" fontId="30" fillId="2" borderId="1" xfId="6" applyFont="1" applyFill="1" applyBorder="1"/>
    <xf numFmtId="0" fontId="5" fillId="2" borderId="1" xfId="7" applyNumberFormat="1" applyFont="1" applyFill="1" applyBorder="1" applyAlignment="1">
      <alignment vertical="center" wrapText="1"/>
    </xf>
    <xf numFmtId="165" fontId="6" fillId="2" borderId="1" xfId="5" applyNumberFormat="1" applyFont="1" applyFill="1" applyBorder="1" applyAlignment="1">
      <alignment horizontal="left" vertical="center" wrapText="1"/>
    </xf>
    <xf numFmtId="49" fontId="32" fillId="2" borderId="6" xfId="10" applyNumberFormat="1" applyFont="1" applyFill="1" applyBorder="1" applyAlignment="1" applyProtection="1">
      <alignment horizontal="left" wrapText="1"/>
      <protection locked="0"/>
    </xf>
    <xf numFmtId="49" fontId="6" fillId="2" borderId="1" xfId="6" applyNumberFormat="1" applyFont="1" applyFill="1" applyBorder="1" applyAlignment="1">
      <alignment horizontal="center" vertical="center" wrapText="1"/>
    </xf>
    <xf numFmtId="0" fontId="6" fillId="2" borderId="1" xfId="5" applyFont="1" applyFill="1" applyBorder="1" applyAlignment="1">
      <alignment wrapText="1"/>
    </xf>
    <xf numFmtId="0" fontId="6" fillId="2" borderId="1" xfId="6" applyFont="1" applyFill="1" applyBorder="1" applyAlignment="1">
      <alignment vertical="center" wrapText="1"/>
    </xf>
    <xf numFmtId="0" fontId="6" fillId="2" borderId="1" xfId="6" applyFont="1" applyFill="1" applyBorder="1" applyAlignment="1">
      <alignment wrapText="1"/>
    </xf>
    <xf numFmtId="0" fontId="6" fillId="2" borderId="1" xfId="6" applyFont="1" applyFill="1" applyBorder="1" applyAlignment="1">
      <alignment vertical="top" wrapText="1"/>
    </xf>
    <xf numFmtId="0" fontId="6" fillId="0" borderId="0" xfId="5" applyFont="1" applyFill="1" applyBorder="1" applyAlignment="1">
      <alignment horizontal="center" vertical="justify" wrapText="1"/>
    </xf>
    <xf numFmtId="165" fontId="5" fillId="0" borderId="0" xfId="5" applyNumberFormat="1" applyFont="1" applyFill="1" applyBorder="1" applyAlignment="1">
      <alignment horizontal="center" vertical="justify" wrapText="1"/>
    </xf>
    <xf numFmtId="165" fontId="5" fillId="0" borderId="0" xfId="5" applyNumberFormat="1" applyFont="1" applyFill="1" applyBorder="1" applyAlignment="1">
      <alignment horizontal="right" vertical="justify" wrapText="1"/>
    </xf>
    <xf numFmtId="0" fontId="5" fillId="0" borderId="0" xfId="5" applyFont="1" applyFill="1" applyBorder="1" applyAlignment="1">
      <alignment horizontal="left" vertical="justify" wrapText="1"/>
    </xf>
    <xf numFmtId="49" fontId="5" fillId="0" borderId="0" xfId="5" applyNumberFormat="1" applyFont="1" applyFill="1" applyBorder="1" applyAlignment="1">
      <alignment horizontal="center" vertical="center" wrapText="1"/>
    </xf>
    <xf numFmtId="0" fontId="6" fillId="2" borderId="0" xfId="5" applyFont="1" applyFill="1" applyBorder="1" applyAlignment="1">
      <alignment vertical="justify" wrapText="1"/>
    </xf>
    <xf numFmtId="0" fontId="6" fillId="2" borderId="0" xfId="5" applyFont="1" applyFill="1" applyBorder="1" applyAlignment="1">
      <alignment horizontal="center" vertical="justify" wrapText="1"/>
    </xf>
    <xf numFmtId="0" fontId="6" fillId="2" borderId="0" xfId="5" applyFont="1" applyFill="1" applyBorder="1" applyAlignment="1">
      <alignment horizontal="center" vertical="center" wrapText="1"/>
    </xf>
    <xf numFmtId="0" fontId="10" fillId="0" borderId="0" xfId="11" applyFont="1"/>
    <xf numFmtId="0" fontId="5" fillId="2" borderId="0" xfId="5" applyFont="1" applyFill="1" applyBorder="1" applyAlignment="1">
      <alignment horizontal="center" vertical="justify" wrapText="1"/>
    </xf>
    <xf numFmtId="0" fontId="5" fillId="2" borderId="0" xfId="5" applyFont="1" applyFill="1" applyBorder="1" applyAlignment="1">
      <alignment horizontal="center" vertical="center" wrapText="1"/>
    </xf>
    <xf numFmtId="0" fontId="6" fillId="2" borderId="1" xfId="5" applyFont="1" applyFill="1" applyBorder="1" applyAlignment="1">
      <alignment horizontal="center" vertical="justify" wrapText="1"/>
    </xf>
    <xf numFmtId="0" fontId="6" fillId="2" borderId="1" xfId="5" applyFont="1" applyFill="1" applyBorder="1" applyAlignment="1">
      <alignment horizontal="center" vertical="center" wrapText="1"/>
    </xf>
    <xf numFmtId="49" fontId="5" fillId="2" borderId="1" xfId="9" applyNumberFormat="1" applyFont="1" applyFill="1" applyBorder="1" applyAlignment="1">
      <alignment horizontal="center" vertical="center" wrapText="1"/>
    </xf>
    <xf numFmtId="0" fontId="5" fillId="2" borderId="1" xfId="5" applyFont="1" applyFill="1" applyBorder="1" applyAlignment="1">
      <alignment horizontal="center" vertical="justify" wrapText="1"/>
    </xf>
    <xf numFmtId="4" fontId="5" fillId="2" borderId="1" xfId="5" applyNumberFormat="1" applyFont="1" applyFill="1" applyBorder="1" applyAlignment="1">
      <alignment horizontal="center" vertical="center" wrapText="1"/>
    </xf>
    <xf numFmtId="0" fontId="5" fillId="2" borderId="1" xfId="5" applyFont="1" applyFill="1" applyBorder="1" applyAlignment="1">
      <alignment horizontal="center" vertical="center" wrapText="1"/>
    </xf>
    <xf numFmtId="165" fontId="5" fillId="2" borderId="1" xfId="5" applyNumberFormat="1" applyFont="1" applyFill="1" applyBorder="1" applyAlignment="1">
      <alignment horizontal="center" vertical="center" wrapText="1"/>
    </xf>
    <xf numFmtId="0" fontId="6" fillId="2" borderId="1" xfId="11" applyFont="1" applyFill="1" applyBorder="1"/>
    <xf numFmtId="165" fontId="6" fillId="2" borderId="1" xfId="5" applyNumberFormat="1" applyFont="1" applyFill="1" applyBorder="1" applyAlignment="1">
      <alignment horizontal="center" vertical="center" wrapText="1"/>
    </xf>
    <xf numFmtId="0" fontId="21" fillId="2" borderId="1" xfId="11" applyFont="1" applyFill="1" applyBorder="1" applyAlignment="1">
      <alignment wrapText="1"/>
    </xf>
    <xf numFmtId="0" fontId="6" fillId="2" borderId="1" xfId="12" applyNumberFormat="1" applyFont="1" applyFill="1" applyBorder="1" applyAlignment="1">
      <alignment vertical="center" wrapText="1"/>
    </xf>
    <xf numFmtId="0" fontId="30" fillId="2" borderId="1" xfId="11" applyFont="1" applyFill="1" applyBorder="1" applyAlignment="1">
      <alignment horizontal="justify" vertical="center" wrapText="1"/>
    </xf>
    <xf numFmtId="49" fontId="6" fillId="2" borderId="1" xfId="11" applyNumberFormat="1" applyFont="1" applyFill="1" applyBorder="1" applyAlignment="1">
      <alignment horizontal="left" vertical="center" wrapText="1"/>
    </xf>
    <xf numFmtId="0" fontId="21" fillId="2" borderId="1" xfId="11" applyFont="1" applyFill="1" applyBorder="1" applyAlignment="1">
      <alignment horizontal="justify" vertical="center" wrapText="1"/>
    </xf>
    <xf numFmtId="4" fontId="27" fillId="0" borderId="0" xfId="0" applyNumberFormat="1" applyFont="1"/>
    <xf numFmtId="49" fontId="6" fillId="2" borderId="6" xfId="11" applyNumberFormat="1" applyFont="1" applyFill="1" applyBorder="1" applyAlignment="1">
      <alignment horizontal="center"/>
    </xf>
    <xf numFmtId="0" fontId="6" fillId="2" borderId="6" xfId="11" applyFont="1" applyFill="1" applyBorder="1" applyAlignment="1">
      <alignment horizontal="center"/>
    </xf>
    <xf numFmtId="0" fontId="6" fillId="2" borderId="1" xfId="11" applyFont="1" applyFill="1" applyBorder="1" applyAlignment="1">
      <alignment horizontal="center"/>
    </xf>
    <xf numFmtId="2" fontId="6" fillId="2" borderId="1" xfId="11" applyNumberFormat="1" applyFont="1" applyFill="1" applyBorder="1" applyAlignment="1">
      <alignment horizontal="center"/>
    </xf>
    <xf numFmtId="0" fontId="5" fillId="2" borderId="1" xfId="11" applyFont="1" applyFill="1" applyBorder="1"/>
    <xf numFmtId="49" fontId="6" fillId="2" borderId="1" xfId="11" applyNumberFormat="1" applyFont="1" applyFill="1" applyBorder="1" applyAlignment="1">
      <alignment horizontal="center"/>
    </xf>
    <xf numFmtId="165" fontId="6" fillId="2" borderId="1" xfId="11" applyNumberFormat="1" applyFont="1" applyFill="1" applyBorder="1" applyAlignment="1">
      <alignment horizontal="center"/>
    </xf>
    <xf numFmtId="49" fontId="6" fillId="2" borderId="1" xfId="11" applyNumberFormat="1" applyFont="1" applyFill="1" applyBorder="1" applyAlignment="1">
      <alignment wrapText="1"/>
    </xf>
    <xf numFmtId="165" fontId="6" fillId="2" borderId="4" xfId="5" applyNumberFormat="1" applyFont="1" applyFill="1" applyBorder="1" applyAlignment="1">
      <alignment horizontal="center" vertical="center" wrapText="1"/>
    </xf>
    <xf numFmtId="0" fontId="21" fillId="2" borderId="1" xfId="11" applyFont="1" applyFill="1" applyBorder="1" applyAlignment="1">
      <alignment vertical="center"/>
    </xf>
    <xf numFmtId="166" fontId="6" fillId="2" borderId="1" xfId="5" applyNumberFormat="1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left" vertical="center"/>
    </xf>
    <xf numFmtId="0" fontId="21" fillId="2" borderId="1" xfId="0" applyFont="1" applyFill="1" applyBorder="1" applyAlignment="1">
      <alignment wrapText="1"/>
    </xf>
    <xf numFmtId="49" fontId="21" fillId="2" borderId="1" xfId="11" applyNumberFormat="1" applyFont="1" applyFill="1" applyBorder="1" applyAlignment="1">
      <alignment wrapText="1"/>
    </xf>
    <xf numFmtId="165" fontId="6" fillId="2" borderId="1" xfId="5" applyNumberFormat="1" applyFont="1" applyFill="1" applyBorder="1" applyAlignment="1">
      <alignment horizontal="center" wrapText="1"/>
    </xf>
    <xf numFmtId="49" fontId="5" fillId="2" borderId="1" xfId="11" applyNumberFormat="1" applyFont="1" applyFill="1" applyBorder="1" applyAlignment="1">
      <alignment horizontal="center" vertical="center" wrapText="1"/>
    </xf>
    <xf numFmtId="49" fontId="5" fillId="2" borderId="1" xfId="13" applyNumberFormat="1" applyFont="1" applyFill="1" applyBorder="1" applyAlignment="1">
      <alignment horizontal="center" vertical="center" wrapText="1"/>
    </xf>
    <xf numFmtId="49" fontId="6" fillId="2" borderId="1" xfId="13" applyNumberFormat="1" applyFont="1" applyFill="1" applyBorder="1" applyAlignment="1">
      <alignment horizontal="center" vertical="center" wrapText="1"/>
    </xf>
    <xf numFmtId="0" fontId="21" fillId="2" borderId="1" xfId="11" applyFont="1" applyFill="1" applyBorder="1" applyAlignment="1">
      <alignment horizontal="center" vertical="center" wrapText="1"/>
    </xf>
    <xf numFmtId="0" fontId="6" fillId="2" borderId="1" xfId="11" applyFont="1" applyFill="1" applyBorder="1" applyAlignment="1">
      <alignment horizontal="center" vertical="center" wrapText="1"/>
    </xf>
    <xf numFmtId="167" fontId="21" fillId="2" borderId="1" xfId="11" applyNumberFormat="1" applyFont="1" applyFill="1" applyBorder="1" applyAlignment="1">
      <alignment wrapText="1"/>
    </xf>
    <xf numFmtId="0" fontId="30" fillId="2" borderId="1" xfId="11" applyFont="1" applyFill="1" applyBorder="1"/>
    <xf numFmtId="0" fontId="5" fillId="2" borderId="1" xfId="12" applyNumberFormat="1" applyFont="1" applyFill="1" applyBorder="1" applyAlignment="1">
      <alignment vertical="center" wrapText="1"/>
    </xf>
    <xf numFmtId="0" fontId="6" fillId="2" borderId="1" xfId="11" applyFont="1" applyFill="1" applyBorder="1" applyAlignment="1">
      <alignment wrapText="1"/>
    </xf>
    <xf numFmtId="49" fontId="5" fillId="2" borderId="1" xfId="9" applyNumberFormat="1" applyFont="1" applyFill="1" applyBorder="1" applyAlignment="1">
      <alignment wrapText="1"/>
    </xf>
    <xf numFmtId="49" fontId="6" fillId="0" borderId="1" xfId="9" applyNumberFormat="1" applyFont="1" applyBorder="1" applyAlignment="1">
      <alignment wrapText="1"/>
    </xf>
    <xf numFmtId="0" fontId="6" fillId="2" borderId="1" xfId="11" applyFont="1" applyFill="1" applyBorder="1" applyAlignment="1">
      <alignment horizontal="center" vertical="center"/>
    </xf>
    <xf numFmtId="0" fontId="6" fillId="2" borderId="1" xfId="11" applyFont="1" applyFill="1" applyBorder="1" applyAlignment="1" applyProtection="1">
      <alignment horizontal="left" vertical="center" wrapText="1"/>
      <protection locked="0" hidden="1"/>
    </xf>
    <xf numFmtId="49" fontId="33" fillId="2" borderId="6" xfId="10" applyNumberFormat="1" applyFont="1" applyFill="1" applyBorder="1" applyAlignment="1" applyProtection="1">
      <alignment horizontal="left" wrapText="1"/>
      <protection locked="0"/>
    </xf>
    <xf numFmtId="49" fontId="6" fillId="2" borderId="1" xfId="11" applyNumberFormat="1" applyFont="1" applyFill="1" applyBorder="1" applyAlignment="1">
      <alignment horizontal="center" vertical="center" wrapText="1"/>
    </xf>
    <xf numFmtId="0" fontId="6" fillId="2" borderId="1" xfId="11" applyFont="1" applyFill="1" applyBorder="1" applyAlignment="1">
      <alignment vertical="center" wrapText="1"/>
    </xf>
    <xf numFmtId="0" fontId="6" fillId="2" borderId="1" xfId="11" applyFont="1" applyFill="1" applyBorder="1" applyAlignment="1">
      <alignment vertical="top" wrapText="1"/>
    </xf>
    <xf numFmtId="165" fontId="5" fillId="2" borderId="0" xfId="5" applyNumberFormat="1" applyFont="1" applyFill="1" applyBorder="1" applyAlignment="1">
      <alignment horizontal="center" vertical="justify" wrapText="1"/>
    </xf>
    <xf numFmtId="0" fontId="10" fillId="2" borderId="0" xfId="11" applyFont="1" applyFill="1"/>
    <xf numFmtId="0" fontId="5" fillId="2" borderId="0" xfId="5" applyFont="1" applyFill="1" applyBorder="1" applyAlignment="1">
      <alignment horizontal="left" vertical="justify" wrapText="1"/>
    </xf>
    <xf numFmtId="49" fontId="5" fillId="2" borderId="0" xfId="5" applyNumberFormat="1" applyFont="1" applyFill="1" applyBorder="1" applyAlignment="1">
      <alignment horizontal="center" vertical="center" wrapText="1"/>
    </xf>
    <xf numFmtId="0" fontId="27" fillId="2" borderId="0" xfId="0" applyFont="1" applyFill="1"/>
    <xf numFmtId="0" fontId="6" fillId="0" borderId="0" xfId="14" applyFont="1"/>
    <xf numFmtId="0" fontId="6" fillId="0" borderId="0" xfId="14" applyFont="1" applyAlignment="1">
      <alignment horizontal="right"/>
    </xf>
    <xf numFmtId="0" fontId="6" fillId="0" borderId="5" xfId="14" applyFont="1" applyBorder="1" applyAlignment="1">
      <alignment horizontal="center"/>
    </xf>
    <xf numFmtId="0" fontId="6" fillId="0" borderId="23" xfId="14" applyFont="1" applyBorder="1" applyAlignment="1">
      <alignment horizontal="center"/>
    </xf>
    <xf numFmtId="0" fontId="6" fillId="0" borderId="4" xfId="14" applyFont="1" applyBorder="1" applyAlignment="1">
      <alignment horizontal="center"/>
    </xf>
    <xf numFmtId="2" fontId="6" fillId="2" borderId="1" xfId="14" applyNumberFormat="1" applyFont="1" applyFill="1" applyBorder="1"/>
    <xf numFmtId="0" fontId="5" fillId="0" borderId="4" xfId="14" applyFont="1" applyBorder="1" applyAlignment="1">
      <alignment horizontal="center"/>
    </xf>
    <xf numFmtId="2" fontId="5" fillId="2" borderId="1" xfId="14" applyNumberFormat="1" applyFont="1" applyFill="1" applyBorder="1"/>
    <xf numFmtId="0" fontId="6" fillId="0" borderId="3" xfId="14" applyFont="1" applyBorder="1" applyAlignment="1"/>
    <xf numFmtId="0" fontId="6" fillId="0" borderId="17" xfId="14" applyFont="1" applyBorder="1" applyAlignment="1"/>
    <xf numFmtId="0" fontId="6" fillId="0" borderId="4" xfId="14" applyFont="1" applyBorder="1" applyAlignment="1"/>
    <xf numFmtId="2" fontId="6" fillId="0" borderId="1" xfId="14" applyNumberFormat="1" applyFont="1" applyBorder="1"/>
    <xf numFmtId="0" fontId="6" fillId="0" borderId="24" xfId="14" applyFont="1" applyBorder="1"/>
    <xf numFmtId="0" fontId="6" fillId="0" borderId="0" xfId="14" applyFont="1" applyBorder="1"/>
    <xf numFmtId="0" fontId="5" fillId="0" borderId="3" xfId="14" applyFont="1" applyBorder="1" applyAlignment="1"/>
    <xf numFmtId="0" fontId="5" fillId="0" borderId="17" xfId="14" applyFont="1" applyBorder="1" applyAlignment="1"/>
    <xf numFmtId="0" fontId="5" fillId="0" borderId="4" xfId="14" applyFont="1" applyBorder="1" applyAlignment="1"/>
    <xf numFmtId="0" fontId="5" fillId="0" borderId="0" xfId="14" applyFont="1" applyBorder="1"/>
    <xf numFmtId="166" fontId="6" fillId="0" borderId="0" xfId="14" applyNumberFormat="1" applyFont="1"/>
    <xf numFmtId="2" fontId="6" fillId="5" borderId="1" xfId="14" applyNumberFormat="1" applyFont="1" applyFill="1" applyBorder="1"/>
    <xf numFmtId="0" fontId="6" fillId="0" borderId="19" xfId="14" applyFont="1" applyBorder="1" applyAlignment="1"/>
    <xf numFmtId="0" fontId="5" fillId="0" borderId="20" xfId="14" applyFont="1" applyBorder="1" applyAlignment="1"/>
    <xf numFmtId="0" fontId="5" fillId="0" borderId="21" xfId="14" applyFont="1" applyBorder="1" applyAlignment="1"/>
    <xf numFmtId="0" fontId="6" fillId="0" borderId="21" xfId="14" applyFont="1" applyBorder="1" applyAlignment="1">
      <alignment horizontal="center"/>
    </xf>
    <xf numFmtId="2" fontId="6" fillId="2" borderId="21" xfId="14" applyNumberFormat="1" applyFont="1" applyFill="1" applyBorder="1"/>
    <xf numFmtId="2" fontId="6" fillId="0" borderId="21" xfId="14" applyNumberFormat="1" applyFont="1" applyBorder="1"/>
    <xf numFmtId="2" fontId="6" fillId="0" borderId="23" xfId="14" applyNumberFormat="1" applyFont="1" applyBorder="1"/>
    <xf numFmtId="0" fontId="6" fillId="0" borderId="24" xfId="14" applyFont="1" applyBorder="1" applyAlignment="1">
      <alignment horizontal="center"/>
    </xf>
    <xf numFmtId="2" fontId="6" fillId="0" borderId="24" xfId="14" applyNumberFormat="1" applyFont="1" applyBorder="1"/>
    <xf numFmtId="2" fontId="5" fillId="0" borderId="4" xfId="14" applyNumberFormat="1" applyFont="1" applyBorder="1"/>
    <xf numFmtId="2" fontId="6" fillId="0" borderId="5" xfId="14" applyNumberFormat="1" applyFont="1" applyBorder="1" applyAlignment="1"/>
    <xf numFmtId="2" fontId="6" fillId="0" borderId="4" xfId="14" applyNumberFormat="1" applyFont="1" applyBorder="1"/>
    <xf numFmtId="2" fontId="5" fillId="0" borderId="23" xfId="14" applyNumberFormat="1" applyFont="1" applyBorder="1"/>
    <xf numFmtId="166" fontId="5" fillId="0" borderId="0" xfId="14" applyNumberFormat="1" applyFont="1" applyBorder="1"/>
    <xf numFmtId="2" fontId="35" fillId="0" borderId="0" xfId="9" applyNumberFormat="1" applyFont="1" applyAlignment="1"/>
    <xf numFmtId="0" fontId="1" fillId="0" borderId="0" xfId="15"/>
    <xf numFmtId="49" fontId="34" fillId="0" borderId="0" xfId="9" applyNumberFormat="1" applyFont="1" applyBorder="1" applyAlignment="1">
      <alignment horizontal="center" vertical="top" wrapText="1"/>
    </xf>
    <xf numFmtId="49" fontId="34" fillId="0" borderId="0" xfId="9" applyNumberFormat="1" applyFont="1" applyBorder="1" applyAlignment="1">
      <alignment horizontal="center" vertical="center" wrapText="1"/>
    </xf>
    <xf numFmtId="2" fontId="34" fillId="0" borderId="0" xfId="9" applyNumberFormat="1" applyFont="1" applyBorder="1" applyAlignment="1">
      <alignment vertical="top" wrapText="1"/>
    </xf>
    <xf numFmtId="49" fontId="34" fillId="0" borderId="1" xfId="9" applyNumberFormat="1" applyFont="1" applyBorder="1" applyAlignment="1">
      <alignment horizontal="center" vertical="center" wrapText="1"/>
    </xf>
    <xf numFmtId="49" fontId="34" fillId="0" borderId="3" xfId="9" applyNumberFormat="1" applyFont="1" applyBorder="1" applyAlignment="1">
      <alignment horizontal="center" vertical="center" wrapText="1"/>
    </xf>
    <xf numFmtId="2" fontId="34" fillId="0" borderId="1" xfId="9" applyNumberFormat="1" applyFont="1" applyBorder="1" applyAlignment="1">
      <alignment horizontal="center" vertical="center" wrapText="1"/>
    </xf>
    <xf numFmtId="2" fontId="34" fillId="0" borderId="1" xfId="15" applyNumberFormat="1" applyFont="1" applyBorder="1" applyAlignment="1" applyProtection="1">
      <alignment horizontal="center" vertical="center" wrapText="1"/>
      <protection locked="0"/>
    </xf>
    <xf numFmtId="0" fontId="35" fillId="0" borderId="0" xfId="15" applyFont="1" applyProtection="1">
      <protection locked="0"/>
    </xf>
    <xf numFmtId="49" fontId="34" fillId="6" borderId="4" xfId="9" applyNumberFormat="1" applyFont="1" applyFill="1" applyBorder="1" applyAlignment="1">
      <alignment horizontal="center" vertical="center" wrapText="1"/>
    </xf>
    <xf numFmtId="49" fontId="34" fillId="6" borderId="3" xfId="9" applyNumberFormat="1" applyFont="1" applyFill="1" applyBorder="1" applyAlignment="1">
      <alignment horizontal="center" vertical="center" wrapText="1"/>
    </xf>
    <xf numFmtId="49" fontId="34" fillId="6" borderId="1" xfId="9" applyNumberFormat="1" applyFont="1" applyFill="1" applyBorder="1" applyAlignment="1">
      <alignment horizontal="center" vertical="center" wrapText="1"/>
    </xf>
    <xf numFmtId="2" fontId="34" fillId="6" borderId="1" xfId="9" applyNumberFormat="1" applyFont="1" applyFill="1" applyBorder="1" applyAlignment="1">
      <alignment horizontal="center" vertical="center" wrapText="1"/>
    </xf>
    <xf numFmtId="49" fontId="34" fillId="4" borderId="4" xfId="9" applyNumberFormat="1" applyFont="1" applyFill="1" applyBorder="1" applyAlignment="1">
      <alignment horizontal="left" wrapText="1"/>
    </xf>
    <xf numFmtId="49" fontId="34" fillId="4" borderId="3" xfId="9" applyNumberFormat="1" applyFont="1" applyFill="1" applyBorder="1" applyAlignment="1">
      <alignment horizontal="center" vertical="center" wrapText="1"/>
    </xf>
    <xf numFmtId="49" fontId="34" fillId="4" borderId="1" xfId="9" applyNumberFormat="1" applyFont="1" applyFill="1" applyBorder="1" applyAlignment="1">
      <alignment horizontal="center" vertical="center"/>
    </xf>
    <xf numFmtId="2" fontId="34" fillId="4" borderId="1" xfId="9" applyNumberFormat="1" applyFont="1" applyFill="1" applyBorder="1" applyAlignment="1"/>
    <xf numFmtId="49" fontId="34" fillId="4" borderId="26" xfId="9" applyNumberFormat="1" applyFont="1" applyFill="1" applyBorder="1" applyAlignment="1">
      <alignment wrapText="1"/>
    </xf>
    <xf numFmtId="49" fontId="34" fillId="4" borderId="27" xfId="9" applyNumberFormat="1" applyFont="1" applyFill="1" applyBorder="1" applyAlignment="1">
      <alignment wrapText="1"/>
    </xf>
    <xf numFmtId="49" fontId="35" fillId="4" borderId="27" xfId="9" applyNumberFormat="1" applyFont="1" applyFill="1" applyBorder="1" applyAlignment="1">
      <alignment horizontal="left" wrapText="1"/>
    </xf>
    <xf numFmtId="2" fontId="0" fillId="0" borderId="0" xfId="0" applyNumberFormat="1"/>
    <xf numFmtId="49" fontId="35" fillId="0" borderId="27" xfId="9" applyNumberFormat="1" applyFont="1" applyBorder="1" applyAlignment="1">
      <alignment horizontal="left" wrapText="1"/>
    </xf>
    <xf numFmtId="49" fontId="34" fillId="0" borderId="3" xfId="9" applyNumberFormat="1" applyFont="1" applyFill="1" applyBorder="1" applyAlignment="1">
      <alignment horizontal="center" vertical="center" wrapText="1"/>
    </xf>
    <xf numFmtId="49" fontId="34" fillId="0" borderId="1" xfId="9" applyNumberFormat="1" applyFont="1" applyBorder="1" applyAlignment="1">
      <alignment horizontal="center" vertical="center"/>
    </xf>
    <xf numFmtId="2" fontId="35" fillId="0" borderId="1" xfId="9" applyNumberFormat="1" applyFont="1" applyBorder="1" applyAlignment="1"/>
    <xf numFmtId="2" fontId="35" fillId="0" borderId="1" xfId="15" applyNumberFormat="1" applyFont="1" applyBorder="1" applyAlignment="1" applyProtection="1">
      <protection locked="0"/>
    </xf>
    <xf numFmtId="166" fontId="35" fillId="0" borderId="1" xfId="15" applyNumberFormat="1" applyFont="1" applyBorder="1" applyAlignment="1" applyProtection="1">
      <protection locked="0"/>
    </xf>
    <xf numFmtId="166" fontId="35" fillId="0" borderId="1" xfId="9" applyNumberFormat="1" applyFont="1" applyBorder="1" applyAlignment="1"/>
    <xf numFmtId="49" fontId="35" fillId="0" borderId="28" xfId="9" applyNumberFormat="1" applyFont="1" applyBorder="1" applyAlignment="1">
      <alignment horizontal="left" wrapText="1"/>
    </xf>
    <xf numFmtId="49" fontId="35" fillId="0" borderId="1" xfId="9" applyNumberFormat="1" applyFont="1" applyBorder="1" applyAlignment="1">
      <alignment wrapText="1"/>
    </xf>
    <xf numFmtId="49" fontId="35" fillId="0" borderId="26" xfId="9" applyNumberFormat="1" applyFont="1" applyBorder="1" applyAlignment="1">
      <alignment horizontal="left" wrapText="1"/>
    </xf>
    <xf numFmtId="49" fontId="35" fillId="3" borderId="27" xfId="9" applyNumberFormat="1" applyFont="1" applyFill="1" applyBorder="1" applyAlignment="1">
      <alignment horizontal="left" wrapText="1"/>
    </xf>
    <xf numFmtId="49" fontId="34" fillId="3" borderId="3" xfId="9" applyNumberFormat="1" applyFont="1" applyFill="1" applyBorder="1" applyAlignment="1">
      <alignment horizontal="center" vertical="center" wrapText="1"/>
    </xf>
    <xf numFmtId="49" fontId="34" fillId="3" borderId="1" xfId="9" applyNumberFormat="1" applyFont="1" applyFill="1" applyBorder="1" applyAlignment="1">
      <alignment horizontal="center" vertical="center"/>
    </xf>
    <xf numFmtId="2" fontId="35" fillId="3" borderId="1" xfId="9" applyNumberFormat="1" applyFont="1" applyFill="1" applyBorder="1" applyAlignment="1"/>
    <xf numFmtId="49" fontId="36" fillId="0" borderId="27" xfId="9" applyNumberFormat="1" applyFont="1" applyBorder="1" applyAlignment="1">
      <alignment horizontal="left" wrapText="1"/>
    </xf>
    <xf numFmtId="49" fontId="35" fillId="0" borderId="3" xfId="9" applyNumberFormat="1" applyFont="1" applyFill="1" applyBorder="1" applyAlignment="1">
      <alignment horizontal="center" vertical="center" wrapText="1"/>
    </xf>
    <xf numFmtId="49" fontId="35" fillId="0" borderId="1" xfId="9" applyNumberFormat="1" applyFont="1" applyBorder="1" applyAlignment="1">
      <alignment horizontal="center" vertical="center"/>
    </xf>
    <xf numFmtId="49" fontId="35" fillId="7" borderId="27" xfId="9" applyNumberFormat="1" applyFont="1" applyFill="1" applyBorder="1" applyAlignment="1">
      <alignment horizontal="left" wrapText="1"/>
    </xf>
    <xf numFmtId="49" fontId="34" fillId="7" borderId="3" xfId="9" applyNumberFormat="1" applyFont="1" applyFill="1" applyBorder="1" applyAlignment="1">
      <alignment horizontal="center" vertical="center" wrapText="1"/>
    </xf>
    <xf numFmtId="49" fontId="34" fillId="7" borderId="1" xfId="9" applyNumberFormat="1" applyFont="1" applyFill="1" applyBorder="1" applyAlignment="1">
      <alignment horizontal="center" vertical="center"/>
    </xf>
    <xf numFmtId="2" fontId="35" fillId="7" borderId="1" xfId="9" applyNumberFormat="1" applyFont="1" applyFill="1" applyBorder="1" applyAlignment="1"/>
    <xf numFmtId="49" fontId="36" fillId="2" borderId="27" xfId="9" applyNumberFormat="1" applyFont="1" applyFill="1" applyBorder="1" applyAlignment="1">
      <alignment horizontal="left" wrapText="1"/>
    </xf>
    <xf numFmtId="49" fontId="35" fillId="2" borderId="3" xfId="9" applyNumberFormat="1" applyFont="1" applyFill="1" applyBorder="1" applyAlignment="1">
      <alignment horizontal="center" vertical="center" wrapText="1"/>
    </xf>
    <xf numFmtId="49" fontId="35" fillId="2" borderId="1" xfId="9" applyNumberFormat="1" applyFont="1" applyFill="1" applyBorder="1" applyAlignment="1">
      <alignment horizontal="center" vertical="center"/>
    </xf>
    <xf numFmtId="2" fontId="35" fillId="2" borderId="1" xfId="9" applyNumberFormat="1" applyFont="1" applyFill="1" applyBorder="1" applyAlignment="1"/>
    <xf numFmtId="49" fontId="35" fillId="2" borderId="27" xfId="9" applyNumberFormat="1" applyFont="1" applyFill="1" applyBorder="1" applyAlignment="1">
      <alignment horizontal="left" wrapText="1"/>
    </xf>
    <xf numFmtId="49" fontId="34" fillId="2" borderId="3" xfId="9" applyNumberFormat="1" applyFont="1" applyFill="1" applyBorder="1" applyAlignment="1">
      <alignment horizontal="center" vertical="center" wrapText="1"/>
    </xf>
    <xf numFmtId="49" fontId="34" fillId="2" borderId="1" xfId="9" applyNumberFormat="1" applyFont="1" applyFill="1" applyBorder="1" applyAlignment="1">
      <alignment horizontal="center" vertical="center"/>
    </xf>
    <xf numFmtId="0" fontId="35" fillId="2" borderId="0" xfId="15" applyFont="1" applyFill="1" applyProtection="1">
      <protection locked="0"/>
    </xf>
    <xf numFmtId="49" fontId="36" fillId="3" borderId="27" xfId="9" applyNumberFormat="1" applyFont="1" applyFill="1" applyBorder="1" applyAlignment="1">
      <alignment horizontal="left" wrapText="1"/>
    </xf>
    <xf numFmtId="49" fontId="37" fillId="3" borderId="27" xfId="9" applyNumberFormat="1" applyFont="1" applyFill="1" applyBorder="1" applyAlignment="1">
      <alignment wrapText="1"/>
    </xf>
    <xf numFmtId="49" fontId="36" fillId="0" borderId="28" xfId="9" applyNumberFormat="1" applyFont="1" applyBorder="1" applyAlignment="1">
      <alignment horizontal="left" wrapText="1"/>
    </xf>
    <xf numFmtId="49" fontId="36" fillId="0" borderId="1" xfId="9" applyNumberFormat="1" applyFont="1" applyBorder="1" applyAlignment="1">
      <alignment horizontal="left" wrapText="1"/>
    </xf>
    <xf numFmtId="49" fontId="35" fillId="0" borderId="1" xfId="9" applyNumberFormat="1" applyFont="1" applyBorder="1" applyAlignment="1">
      <alignment horizontal="left" wrapText="1"/>
    </xf>
    <xf numFmtId="2" fontId="34" fillId="3" borderId="1" xfId="9" applyNumberFormat="1" applyFont="1" applyFill="1" applyBorder="1" applyAlignment="1"/>
    <xf numFmtId="49" fontId="36" fillId="0" borderId="0" xfId="9" applyNumberFormat="1" applyFont="1" applyBorder="1"/>
    <xf numFmtId="49" fontId="34" fillId="4" borderId="1" xfId="9" applyNumberFormat="1" applyFont="1" applyFill="1" applyBorder="1"/>
    <xf numFmtId="49" fontId="34" fillId="3" borderId="1" xfId="9" applyNumberFormat="1" applyFont="1" applyFill="1" applyBorder="1" applyAlignment="1">
      <alignment wrapText="1"/>
    </xf>
    <xf numFmtId="49" fontId="36" fillId="0" borderId="1" xfId="9" applyNumberFormat="1" applyFont="1" applyBorder="1" applyAlignment="1">
      <alignment wrapText="1"/>
    </xf>
    <xf numFmtId="49" fontId="36" fillId="0" borderId="1" xfId="9" applyNumberFormat="1" applyFont="1" applyBorder="1"/>
    <xf numFmtId="49" fontId="35" fillId="0" borderId="27" xfId="9" applyNumberFormat="1" applyFont="1" applyBorder="1" applyAlignment="1">
      <alignment wrapText="1"/>
    </xf>
    <xf numFmtId="49" fontId="34" fillId="4" borderId="6" xfId="9" applyNumberFormat="1" applyFont="1" applyFill="1" applyBorder="1"/>
    <xf numFmtId="49" fontId="35" fillId="0" borderId="6" xfId="9" applyNumberFormat="1" applyFont="1" applyBorder="1"/>
    <xf numFmtId="49" fontId="37" fillId="5" borderId="1" xfId="9" applyNumberFormat="1" applyFont="1" applyFill="1" applyBorder="1" applyAlignment="1" applyProtection="1">
      <alignment horizontal="left" vertical="center" wrapText="1"/>
    </xf>
    <xf numFmtId="2" fontId="34" fillId="0" borderId="1" xfId="9" applyNumberFormat="1" applyFont="1" applyBorder="1" applyAlignment="1"/>
    <xf numFmtId="49" fontId="35" fillId="3" borderId="6" xfId="9" applyNumberFormat="1" applyFont="1" applyFill="1" applyBorder="1"/>
    <xf numFmtId="49" fontId="36" fillId="3" borderId="1" xfId="9" applyNumberFormat="1" applyFont="1" applyFill="1" applyBorder="1" applyAlignment="1">
      <alignment horizontal="left" wrapText="1"/>
    </xf>
    <xf numFmtId="49" fontId="36" fillId="0" borderId="0" xfId="9" applyNumberFormat="1" applyFont="1" applyBorder="1" applyAlignment="1">
      <alignment horizontal="left" wrapText="1"/>
    </xf>
    <xf numFmtId="49" fontId="35" fillId="2" borderId="0" xfId="9" applyNumberFormat="1" applyFont="1" applyFill="1" applyBorder="1" applyAlignment="1">
      <alignment horizontal="left" wrapText="1"/>
    </xf>
    <xf numFmtId="2" fontId="34" fillId="2" borderId="1" xfId="9" applyNumberFormat="1" applyFont="1" applyFill="1" applyBorder="1" applyAlignment="1"/>
    <xf numFmtId="49" fontId="36" fillId="0" borderId="1" xfId="9" applyNumberFormat="1" applyFont="1" applyBorder="1" applyAlignment="1">
      <alignment horizontal="left"/>
    </xf>
    <xf numFmtId="49" fontId="35" fillId="3" borderId="1" xfId="9" applyNumberFormat="1" applyFont="1" applyFill="1" applyBorder="1" applyAlignment="1">
      <alignment horizontal="left" wrapText="1"/>
    </xf>
    <xf numFmtId="0" fontId="35" fillId="0" borderId="0" xfId="9" applyFont="1"/>
    <xf numFmtId="49" fontId="36" fillId="7" borderId="27" xfId="9" applyNumberFormat="1" applyFont="1" applyFill="1" applyBorder="1" applyAlignment="1">
      <alignment horizontal="left" wrapText="1"/>
    </xf>
    <xf numFmtId="2" fontId="35" fillId="7" borderId="1" xfId="15" applyNumberFormat="1" applyFont="1" applyFill="1" applyBorder="1" applyAlignment="1" applyProtection="1">
      <protection locked="0"/>
    </xf>
    <xf numFmtId="49" fontId="38" fillId="4" borderId="26" xfId="9" applyNumberFormat="1" applyFont="1" applyFill="1" applyBorder="1" applyAlignment="1">
      <alignment wrapText="1"/>
    </xf>
    <xf numFmtId="49" fontId="38" fillId="3" borderId="27" xfId="9" applyNumberFormat="1" applyFont="1" applyFill="1" applyBorder="1" applyAlignment="1">
      <alignment wrapText="1"/>
    </xf>
    <xf numFmtId="49" fontId="36" fillId="0" borderId="27" xfId="9" applyNumberFormat="1" applyFont="1" applyBorder="1" applyAlignment="1">
      <alignment wrapText="1"/>
    </xf>
    <xf numFmtId="49" fontId="39" fillId="0" borderId="27" xfId="9" applyNumberFormat="1" applyFont="1" applyBorder="1" applyAlignment="1">
      <alignment wrapText="1"/>
    </xf>
    <xf numFmtId="49" fontId="39" fillId="5" borderId="1" xfId="9" applyNumberFormat="1" applyFont="1" applyFill="1" applyBorder="1" applyAlignment="1" applyProtection="1">
      <alignment horizontal="left" vertical="center" wrapText="1"/>
    </xf>
    <xf numFmtId="49" fontId="38" fillId="4" borderId="20" xfId="9" applyNumberFormat="1" applyFont="1" applyFill="1" applyBorder="1" applyAlignment="1" applyProtection="1">
      <alignment horizontal="left" vertical="center" wrapText="1"/>
    </xf>
    <xf numFmtId="49" fontId="39" fillId="5" borderId="20" xfId="9" applyNumberFormat="1" applyFont="1" applyFill="1" applyBorder="1" applyAlignment="1" applyProtection="1">
      <alignment horizontal="left" vertical="center" wrapText="1"/>
    </xf>
    <xf numFmtId="49" fontId="38" fillId="4" borderId="29" xfId="9" applyNumberFormat="1" applyFont="1" applyFill="1" applyBorder="1" applyAlignment="1">
      <alignment horizontal="left" wrapText="1"/>
    </xf>
    <xf numFmtId="49" fontId="38" fillId="3" borderId="11" xfId="9" applyNumberFormat="1" applyFont="1" applyFill="1" applyBorder="1" applyAlignment="1">
      <alignment horizontal="left" wrapText="1"/>
    </xf>
    <xf numFmtId="49" fontId="37" fillId="0" borderId="26" xfId="9" applyNumberFormat="1" applyFont="1" applyBorder="1" applyAlignment="1">
      <alignment horizontal="left" wrapText="1"/>
    </xf>
    <xf numFmtId="49" fontId="37" fillId="2" borderId="27" xfId="9" applyNumberFormat="1" applyFont="1" applyFill="1" applyBorder="1" applyAlignment="1">
      <alignment wrapText="1"/>
    </xf>
    <xf numFmtId="49" fontId="37" fillId="0" borderId="30" xfId="9" applyNumberFormat="1" applyFont="1" applyBorder="1" applyAlignment="1">
      <alignment wrapText="1"/>
    </xf>
    <xf numFmtId="2" fontId="35" fillId="0" borderId="1" xfId="9" applyNumberFormat="1" applyFont="1" applyFill="1" applyBorder="1" applyAlignment="1"/>
    <xf numFmtId="49" fontId="34" fillId="4" borderId="1" xfId="9" applyNumberFormat="1" applyFont="1" applyFill="1" applyBorder="1" applyAlignment="1">
      <alignment wrapText="1"/>
    </xf>
    <xf numFmtId="49" fontId="38" fillId="6" borderId="0" xfId="9" applyNumberFormat="1" applyFont="1" applyFill="1" applyBorder="1" applyAlignment="1">
      <alignment wrapText="1"/>
    </xf>
    <xf numFmtId="49" fontId="34" fillId="6" borderId="1" xfId="9" applyNumberFormat="1" applyFont="1" applyFill="1" applyBorder="1" applyAlignment="1">
      <alignment horizontal="center" vertical="center"/>
    </xf>
    <xf numFmtId="2" fontId="34" fillId="6" borderId="1" xfId="9" applyNumberFormat="1" applyFont="1" applyFill="1" applyBorder="1" applyAlignment="1"/>
    <xf numFmtId="49" fontId="37" fillId="3" borderId="1" xfId="9" applyNumberFormat="1" applyFont="1" applyFill="1" applyBorder="1" applyAlignment="1" applyProtection="1">
      <alignment horizontal="left" vertical="center" wrapText="1"/>
    </xf>
    <xf numFmtId="49" fontId="35" fillId="0" borderId="31" xfId="9" applyNumberFormat="1" applyFont="1" applyBorder="1" applyAlignment="1">
      <alignment wrapText="1"/>
    </xf>
    <xf numFmtId="0" fontId="35" fillId="2" borderId="0" xfId="9" applyFont="1" applyFill="1"/>
    <xf numFmtId="49" fontId="35" fillId="3" borderId="31" xfId="9" applyNumberFormat="1" applyFont="1" applyFill="1" applyBorder="1" applyAlignment="1">
      <alignment wrapText="1"/>
    </xf>
    <xf numFmtId="49" fontId="36" fillId="0" borderId="31" xfId="9" applyNumberFormat="1" applyFont="1" applyBorder="1" applyAlignment="1">
      <alignment wrapText="1"/>
    </xf>
    <xf numFmtId="49" fontId="37" fillId="3" borderId="31" xfId="9" applyNumberFormat="1" applyFont="1" applyFill="1" applyBorder="1" applyAlignment="1">
      <alignment wrapText="1"/>
    </xf>
    <xf numFmtId="49" fontId="39" fillId="0" borderId="31" xfId="9" applyNumberFormat="1" applyFont="1" applyBorder="1" applyAlignment="1">
      <alignment wrapText="1"/>
    </xf>
    <xf numFmtId="49" fontId="36" fillId="8" borderId="31" xfId="9" applyNumberFormat="1" applyFont="1" applyFill="1" applyBorder="1" applyAlignment="1">
      <alignment wrapText="1"/>
    </xf>
    <xf numFmtId="49" fontId="35" fillId="8" borderId="1" xfId="9" applyNumberFormat="1" applyFont="1" applyFill="1" applyBorder="1" applyAlignment="1">
      <alignment horizontal="center" vertical="center"/>
    </xf>
    <xf numFmtId="2" fontId="35" fillId="8" borderId="1" xfId="9" applyNumberFormat="1" applyFont="1" applyFill="1" applyBorder="1" applyAlignment="1"/>
    <xf numFmtId="49" fontId="36" fillId="0" borderId="0" xfId="9" applyNumberFormat="1" applyFont="1" applyBorder="1" applyAlignment="1">
      <alignment wrapText="1"/>
    </xf>
    <xf numFmtId="49" fontId="35" fillId="3" borderId="30" xfId="9" applyNumberFormat="1" applyFont="1" applyFill="1" applyBorder="1" applyAlignment="1">
      <alignment wrapText="1"/>
    </xf>
    <xf numFmtId="2" fontId="34" fillId="4" borderId="1" xfId="9" applyNumberFormat="1" applyFont="1" applyFill="1" applyBorder="1" applyAlignment="1">
      <alignment horizontal="right" vertical="center"/>
    </xf>
    <xf numFmtId="49" fontId="36" fillId="0" borderId="32" xfId="9" applyNumberFormat="1" applyFont="1" applyBorder="1"/>
    <xf numFmtId="49" fontId="35" fillId="0" borderId="1" xfId="9" applyNumberFormat="1" applyFont="1" applyFill="1" applyBorder="1" applyAlignment="1">
      <alignment horizontal="center" vertical="center" wrapText="1"/>
    </xf>
    <xf numFmtId="49" fontId="34" fillId="6" borderId="27" xfId="9" applyNumberFormat="1" applyFont="1" applyFill="1" applyBorder="1" applyAlignment="1">
      <alignment wrapText="1"/>
    </xf>
    <xf numFmtId="49" fontId="36" fillId="0" borderId="31" xfId="9" applyNumberFormat="1" applyFont="1" applyBorder="1" applyAlignment="1">
      <alignment horizontal="left" wrapText="1"/>
    </xf>
    <xf numFmtId="49" fontId="35" fillId="2" borderId="31" xfId="9" applyNumberFormat="1" applyFont="1" applyFill="1" applyBorder="1" applyAlignment="1">
      <alignment wrapText="1"/>
    </xf>
    <xf numFmtId="49" fontId="36" fillId="0" borderId="33" xfId="9" applyNumberFormat="1" applyFont="1" applyBorder="1" applyAlignment="1">
      <alignment wrapText="1"/>
    </xf>
    <xf numFmtId="49" fontId="35" fillId="3" borderId="33" xfId="9" applyNumberFormat="1" applyFont="1" applyFill="1" applyBorder="1" applyAlignment="1">
      <alignment wrapText="1"/>
    </xf>
    <xf numFmtId="49" fontId="34" fillId="6" borderId="1" xfId="9" applyNumberFormat="1" applyFont="1" applyFill="1" applyBorder="1" applyAlignment="1">
      <alignment wrapText="1"/>
    </xf>
    <xf numFmtId="49" fontId="34" fillId="6" borderId="1" xfId="9" applyNumberFormat="1" applyFont="1" applyFill="1" applyBorder="1" applyAlignment="1">
      <alignment horizontal="center"/>
    </xf>
    <xf numFmtId="49" fontId="35" fillId="0" borderId="1" xfId="9" applyNumberFormat="1" applyFont="1" applyBorder="1"/>
    <xf numFmtId="49" fontId="34" fillId="0" borderId="1" xfId="9" applyNumberFormat="1" applyFont="1" applyBorder="1" applyAlignment="1">
      <alignment horizontal="center"/>
    </xf>
    <xf numFmtId="49" fontId="35" fillId="0" borderId="1" xfId="9" applyNumberFormat="1" applyFont="1" applyFill="1" applyBorder="1" applyAlignment="1"/>
    <xf numFmtId="49" fontId="34" fillId="0" borderId="1" xfId="9" applyNumberFormat="1" applyFont="1" applyFill="1" applyBorder="1" applyAlignment="1">
      <alignment horizontal="center"/>
    </xf>
    <xf numFmtId="49" fontId="34" fillId="0" borderId="1" xfId="9" applyNumberFormat="1" applyFont="1" applyFill="1" applyBorder="1" applyAlignment="1">
      <alignment horizontal="center" vertical="center"/>
    </xf>
    <xf numFmtId="49" fontId="35" fillId="6" borderId="1" xfId="9" applyNumberFormat="1" applyFont="1" applyFill="1" applyBorder="1" applyAlignment="1">
      <alignment horizontal="left"/>
    </xf>
    <xf numFmtId="2" fontId="34" fillId="6" borderId="1" xfId="15" applyNumberFormat="1" applyFont="1" applyFill="1" applyBorder="1" applyAlignment="1" applyProtection="1">
      <protection locked="0"/>
    </xf>
    <xf numFmtId="49" fontId="36" fillId="0" borderId="1" xfId="9" applyNumberFormat="1" applyFont="1" applyFill="1" applyBorder="1" applyAlignment="1">
      <alignment horizontal="left"/>
    </xf>
    <xf numFmtId="49" fontId="34" fillId="2" borderId="1" xfId="9" applyNumberFormat="1" applyFont="1" applyFill="1" applyBorder="1" applyAlignment="1">
      <alignment horizontal="center"/>
    </xf>
    <xf numFmtId="49" fontId="34" fillId="0" borderId="1" xfId="15" applyNumberFormat="1" applyFont="1" applyBorder="1" applyAlignment="1" applyProtection="1">
      <alignment horizontal="center" vertical="center"/>
      <protection locked="0"/>
    </xf>
    <xf numFmtId="49" fontId="40" fillId="6" borderId="19" xfId="10" applyNumberFormat="1" applyFont="1" applyFill="1" applyBorder="1" applyAlignment="1" applyProtection="1">
      <alignment horizontal="center" wrapText="1"/>
      <protection locked="0"/>
    </xf>
    <xf numFmtId="49" fontId="40" fillId="6" borderId="20" xfId="10" applyNumberFormat="1" applyFont="1" applyFill="1" applyBorder="1" applyAlignment="1" applyProtection="1">
      <alignment horizontal="center" wrapText="1"/>
      <protection locked="0"/>
    </xf>
    <xf numFmtId="49" fontId="40" fillId="6" borderId="1" xfId="10" applyNumberFormat="1" applyFont="1" applyFill="1" applyBorder="1" applyAlignment="1" applyProtection="1">
      <alignment horizontal="center" wrapText="1"/>
      <protection locked="0"/>
    </xf>
    <xf numFmtId="49" fontId="40" fillId="4" borderId="1" xfId="10" applyNumberFormat="1" applyFont="1" applyFill="1" applyBorder="1" applyAlignment="1" applyProtection="1">
      <alignment wrapText="1"/>
      <protection locked="0"/>
    </xf>
    <xf numFmtId="49" fontId="33" fillId="4" borderId="1" xfId="10" applyNumberFormat="1" applyFont="1" applyFill="1" applyBorder="1" applyAlignment="1" applyProtection="1">
      <alignment horizontal="center" wrapText="1"/>
      <protection locked="0"/>
    </xf>
    <xf numFmtId="49" fontId="33" fillId="4" borderId="1" xfId="10" applyNumberFormat="1" applyFont="1" applyFill="1" applyBorder="1" applyAlignment="1" applyProtection="1">
      <alignment horizontal="center" vertical="center" wrapText="1"/>
      <protection locked="0"/>
    </xf>
    <xf numFmtId="2" fontId="33" fillId="4" borderId="1" xfId="10" applyNumberFormat="1" applyFont="1" applyFill="1" applyBorder="1" applyAlignment="1" applyProtection="1">
      <alignment wrapText="1"/>
      <protection locked="0"/>
    </xf>
    <xf numFmtId="49" fontId="33" fillId="3" borderId="6" xfId="10" applyNumberFormat="1" applyFont="1" applyFill="1" applyBorder="1" applyAlignment="1" applyProtection="1">
      <alignment horizontal="left" wrapText="1"/>
      <protection locked="0"/>
    </xf>
    <xf numFmtId="49" fontId="34" fillId="3" borderId="6" xfId="15" applyNumberFormat="1" applyFont="1" applyFill="1" applyBorder="1" applyAlignment="1" applyProtection="1">
      <alignment horizontal="center"/>
      <protection locked="0"/>
    </xf>
    <xf numFmtId="49" fontId="34" fillId="3" borderId="6" xfId="15" applyNumberFormat="1" applyFont="1" applyFill="1" applyBorder="1" applyAlignment="1" applyProtection="1">
      <alignment horizontal="center" vertical="center"/>
      <protection locked="0"/>
    </xf>
    <xf numFmtId="2" fontId="34" fillId="3" borderId="6" xfId="15" applyNumberFormat="1" applyFont="1" applyFill="1" applyBorder="1" applyAlignment="1" applyProtection="1">
      <protection locked="0"/>
    </xf>
    <xf numFmtId="49" fontId="34" fillId="2" borderId="6" xfId="15" applyNumberFormat="1" applyFont="1" applyFill="1" applyBorder="1" applyAlignment="1" applyProtection="1">
      <alignment horizontal="center" vertical="center"/>
      <protection locked="0"/>
    </xf>
    <xf numFmtId="49" fontId="41" fillId="0" borderId="1" xfId="10" applyNumberFormat="1" applyFont="1" applyBorder="1" applyAlignment="1" applyProtection="1">
      <alignment horizontal="left" wrapText="1"/>
      <protection locked="0"/>
    </xf>
    <xf numFmtId="49" fontId="34" fillId="0" borderId="1" xfId="15" applyNumberFormat="1" applyFont="1" applyBorder="1" applyAlignment="1" applyProtection="1">
      <alignment horizontal="center"/>
      <protection locked="0"/>
    </xf>
    <xf numFmtId="49" fontId="41" fillId="0" borderId="1" xfId="10" applyNumberFormat="1" applyFont="1" applyBorder="1" applyProtection="1">
      <alignment wrapText="1"/>
      <protection locked="0"/>
    </xf>
    <xf numFmtId="2" fontId="34" fillId="0" borderId="1" xfId="15" applyNumberFormat="1" applyFont="1" applyBorder="1" applyAlignment="1" applyProtection="1">
      <protection locked="0"/>
    </xf>
    <xf numFmtId="49" fontId="33" fillId="3" borderId="1" xfId="10" applyNumberFormat="1" applyFont="1" applyFill="1" applyBorder="1" applyProtection="1">
      <alignment wrapText="1"/>
      <protection locked="0"/>
    </xf>
    <xf numFmtId="49" fontId="34" fillId="3" borderId="1" xfId="15" applyNumberFormat="1" applyFont="1" applyFill="1" applyBorder="1" applyAlignment="1" applyProtection="1">
      <alignment horizontal="center" vertical="center"/>
      <protection locked="0"/>
    </xf>
    <xf numFmtId="2" fontId="34" fillId="3" borderId="1" xfId="15" applyNumberFormat="1" applyFont="1" applyFill="1" applyBorder="1" applyAlignment="1" applyProtection="1">
      <protection locked="0"/>
    </xf>
    <xf numFmtId="49" fontId="34" fillId="2" borderId="1" xfId="15" applyNumberFormat="1" applyFont="1" applyFill="1" applyBorder="1" applyAlignment="1" applyProtection="1">
      <alignment horizontal="center" vertical="center"/>
      <protection locked="0"/>
    </xf>
    <xf numFmtId="49" fontId="40" fillId="0" borderId="1" xfId="10" applyNumberFormat="1" applyFont="1" applyBorder="1" applyProtection="1">
      <alignment wrapText="1"/>
      <protection locked="0"/>
    </xf>
    <xf numFmtId="49" fontId="34" fillId="3" borderId="1" xfId="15" applyNumberFormat="1" applyFont="1" applyFill="1" applyBorder="1" applyAlignment="1" applyProtection="1">
      <alignment horizontal="center"/>
      <protection locked="0"/>
    </xf>
    <xf numFmtId="49" fontId="33" fillId="3" borderId="1" xfId="16" applyNumberFormat="1" applyFont="1" applyFill="1" applyBorder="1" applyAlignment="1" applyProtection="1">
      <alignment wrapText="1"/>
      <protection locked="0"/>
    </xf>
    <xf numFmtId="49" fontId="41" fillId="0" borderId="1" xfId="17" applyNumberFormat="1" applyFont="1" applyBorder="1" applyProtection="1">
      <protection locked="0"/>
    </xf>
    <xf numFmtId="49" fontId="36" fillId="0" borderId="1" xfId="15" applyNumberFormat="1" applyFont="1" applyBorder="1" applyAlignment="1" applyProtection="1">
      <alignment wrapText="1"/>
      <protection locked="0"/>
    </xf>
    <xf numFmtId="49" fontId="36" fillId="0" borderId="1" xfId="15" applyNumberFormat="1" applyFont="1" applyBorder="1" applyProtection="1">
      <protection locked="0"/>
    </xf>
    <xf numFmtId="49" fontId="36" fillId="7" borderId="1" xfId="15" applyNumberFormat="1" applyFont="1" applyFill="1" applyBorder="1" applyProtection="1">
      <protection locked="0"/>
    </xf>
    <xf numFmtId="49" fontId="34" fillId="7" borderId="1" xfId="15" applyNumberFormat="1" applyFont="1" applyFill="1" applyBorder="1" applyAlignment="1" applyProtection="1">
      <alignment horizontal="center"/>
      <protection locked="0"/>
    </xf>
    <xf numFmtId="49" fontId="34" fillId="7" borderId="1" xfId="15" applyNumberFormat="1" applyFont="1" applyFill="1" applyBorder="1" applyAlignment="1" applyProtection="1">
      <alignment horizontal="center" vertical="center"/>
      <protection locked="0"/>
    </xf>
    <xf numFmtId="49" fontId="34" fillId="3" borderId="1" xfId="15" applyNumberFormat="1" applyFont="1" applyFill="1" applyBorder="1" applyAlignment="1" applyProtection="1">
      <alignment wrapText="1"/>
      <protection locked="0"/>
    </xf>
    <xf numFmtId="49" fontId="43" fillId="6" borderId="1" xfId="15" applyNumberFormat="1" applyFont="1" applyFill="1" applyBorder="1" applyProtection="1">
      <protection locked="0"/>
    </xf>
    <xf numFmtId="49" fontId="43" fillId="6" borderId="1" xfId="15" applyNumberFormat="1" applyFont="1" applyFill="1" applyBorder="1" applyAlignment="1" applyProtection="1">
      <alignment horizontal="center"/>
      <protection locked="0"/>
    </xf>
    <xf numFmtId="49" fontId="43" fillId="6" borderId="1" xfId="15" applyNumberFormat="1" applyFont="1" applyFill="1" applyBorder="1" applyAlignment="1" applyProtection="1">
      <alignment horizontal="center" vertical="center"/>
      <protection locked="0"/>
    </xf>
    <xf numFmtId="2" fontId="43" fillId="6" borderId="1" xfId="15" applyNumberFormat="1" applyFont="1" applyFill="1" applyBorder="1" applyAlignment="1" applyProtection="1">
      <protection locked="0"/>
    </xf>
    <xf numFmtId="49" fontId="35" fillId="0" borderId="0" xfId="15" applyNumberFormat="1" applyFont="1" applyBorder="1" applyProtection="1">
      <protection locked="0"/>
    </xf>
    <xf numFmtId="49" fontId="34" fillId="0" borderId="0" xfId="15" applyNumberFormat="1" applyFont="1" applyBorder="1" applyAlignment="1" applyProtection="1">
      <alignment horizontal="center"/>
      <protection locked="0"/>
    </xf>
    <xf numFmtId="49" fontId="34" fillId="0" borderId="0" xfId="15" applyNumberFormat="1" applyFont="1" applyBorder="1" applyAlignment="1" applyProtection="1">
      <alignment horizontal="center" vertical="center"/>
      <protection locked="0"/>
    </xf>
    <xf numFmtId="2" fontId="35" fillId="0" borderId="0" xfId="15" applyNumberFormat="1" applyFont="1" applyBorder="1" applyAlignment="1" applyProtection="1">
      <protection locked="0"/>
    </xf>
    <xf numFmtId="166" fontId="36" fillId="0" borderId="0" xfId="9" applyNumberFormat="1" applyFont="1" applyFill="1" applyBorder="1" applyAlignment="1">
      <alignment horizontal="right"/>
    </xf>
    <xf numFmtId="166" fontId="35" fillId="0" borderId="0" xfId="9" applyNumberFormat="1" applyFont="1" applyFill="1"/>
    <xf numFmtId="166" fontId="35" fillId="0" borderId="0" xfId="9" applyNumberFormat="1" applyFont="1" applyFill="1" applyAlignment="1"/>
    <xf numFmtId="49" fontId="35" fillId="0" borderId="0" xfId="15" applyNumberFormat="1" applyFont="1" applyProtection="1">
      <protection locked="0"/>
    </xf>
    <xf numFmtId="49" fontId="34" fillId="0" borderId="0" xfId="15" applyNumberFormat="1" applyFont="1" applyAlignment="1" applyProtection="1">
      <alignment horizontal="center"/>
      <protection locked="0"/>
    </xf>
    <xf numFmtId="49" fontId="34" fillId="0" borderId="0" xfId="15" applyNumberFormat="1" applyFont="1" applyAlignment="1" applyProtection="1">
      <alignment horizontal="center" vertical="center"/>
      <protection locked="0"/>
    </xf>
    <xf numFmtId="2" fontId="35" fillId="0" borderId="0" xfId="15" applyNumberFormat="1" applyFont="1" applyAlignment="1" applyProtection="1">
      <protection locked="0"/>
    </xf>
    <xf numFmtId="49" fontId="40" fillId="2" borderId="0" xfId="10" applyNumberFormat="1" applyFont="1" applyFill="1" applyBorder="1" applyAlignment="1" applyProtection="1">
      <alignment wrapText="1"/>
      <protection locked="0"/>
    </xf>
    <xf numFmtId="0" fontId="35" fillId="0" borderId="0" xfId="15" applyFont="1" applyBorder="1" applyProtection="1">
      <protection locked="0"/>
    </xf>
    <xf numFmtId="0" fontId="21" fillId="0" borderId="0" xfId="18" applyNumberFormat="1" applyFont="1" applyBorder="1" applyProtection="1">
      <protection locked="0"/>
    </xf>
    <xf numFmtId="0" fontId="21" fillId="0" borderId="0" xfId="19" applyNumberFormat="1" applyFont="1" applyBorder="1" applyProtection="1">
      <alignment horizontal="left"/>
      <protection locked="0"/>
    </xf>
    <xf numFmtId="49" fontId="21" fillId="0" borderId="0" xfId="20" applyNumberFormat="1" applyFont="1" applyProtection="1">
      <protection locked="0"/>
    </xf>
    <xf numFmtId="0" fontId="6" fillId="0" borderId="0" xfId="1" applyFont="1"/>
    <xf numFmtId="0" fontId="21" fillId="0" borderId="0" xfId="21" applyNumberFormat="1" applyFont="1" applyBorder="1" applyProtection="1">
      <alignment horizontal="left"/>
      <protection locked="0"/>
    </xf>
    <xf numFmtId="0" fontId="30" fillId="0" borderId="0" xfId="21" applyNumberFormat="1" applyFont="1" applyBorder="1" applyAlignment="1" applyProtection="1">
      <protection locked="0"/>
    </xf>
    <xf numFmtId="0" fontId="30" fillId="0" borderId="0" xfId="22" applyNumberFormat="1" applyFont="1" applyProtection="1">
      <alignment horizontal="center"/>
      <protection locked="0"/>
    </xf>
    <xf numFmtId="0" fontId="6" fillId="0" borderId="0" xfId="1" applyFont="1" applyProtection="1">
      <protection locked="0"/>
    </xf>
    <xf numFmtId="0" fontId="30" fillId="0" borderId="0" xfId="1" applyNumberFormat="1" applyFont="1" applyFill="1" applyBorder="1" applyAlignment="1" applyProtection="1">
      <alignment horizontal="center"/>
    </xf>
    <xf numFmtId="0" fontId="21" fillId="9" borderId="1" xfId="23" applyNumberFormat="1" applyFont="1" applyFill="1" applyBorder="1" applyProtection="1">
      <alignment horizontal="center" vertical="center"/>
      <protection locked="0"/>
    </xf>
    <xf numFmtId="0" fontId="21" fillId="9" borderId="1" xfId="24" applyNumberFormat="1" applyFont="1" applyFill="1" applyBorder="1" applyProtection="1">
      <alignment horizontal="center" vertical="center"/>
      <protection locked="0"/>
    </xf>
    <xf numFmtId="49" fontId="21" fillId="9" borderId="1" xfId="25" applyNumberFormat="1" applyFont="1" applyFill="1" applyBorder="1" applyProtection="1">
      <alignment horizontal="center" vertical="center"/>
      <protection locked="0"/>
    </xf>
    <xf numFmtId="0" fontId="30" fillId="9" borderId="1" xfId="26" applyNumberFormat="1" applyFont="1" applyFill="1" applyBorder="1" applyProtection="1">
      <alignment horizontal="left" wrapText="1"/>
      <protection locked="0"/>
    </xf>
    <xf numFmtId="49" fontId="30" fillId="9" borderId="1" xfId="27" applyNumberFormat="1" applyFont="1" applyFill="1" applyBorder="1" applyProtection="1">
      <alignment horizontal="center"/>
      <protection locked="0"/>
    </xf>
    <xf numFmtId="4" fontId="30" fillId="9" borderId="1" xfId="28" applyNumberFormat="1" applyFont="1" applyFill="1" applyBorder="1" applyProtection="1">
      <alignment horizontal="right" shrinkToFit="1"/>
    </xf>
    <xf numFmtId="0" fontId="21" fillId="9" borderId="1" xfId="29" applyNumberFormat="1" applyFont="1" applyFill="1" applyBorder="1" applyProtection="1">
      <alignment horizontal="left" wrapText="1"/>
      <protection locked="0"/>
    </xf>
    <xf numFmtId="49" fontId="21" fillId="9" borderId="1" xfId="30" applyNumberFormat="1" applyFont="1" applyFill="1" applyBorder="1" applyProtection="1">
      <alignment horizontal="center"/>
      <protection locked="0"/>
    </xf>
    <xf numFmtId="0" fontId="21" fillId="9" borderId="1" xfId="16" applyNumberFormat="1" applyFont="1" applyFill="1" applyBorder="1" applyProtection="1"/>
    <xf numFmtId="0" fontId="45" fillId="9" borderId="1" xfId="4" applyNumberFormat="1" applyFont="1" applyFill="1" applyBorder="1" applyProtection="1">
      <alignment horizontal="left" wrapText="1" indent="2"/>
      <protection locked="0"/>
    </xf>
    <xf numFmtId="49" fontId="30" fillId="9" borderId="1" xfId="3" applyNumberFormat="1" applyFont="1" applyFill="1" applyBorder="1" applyProtection="1">
      <alignment horizontal="center"/>
      <protection locked="0"/>
    </xf>
    <xf numFmtId="4" fontId="30" fillId="9" borderId="1" xfId="31" applyNumberFormat="1" applyFont="1" applyFill="1" applyBorder="1" applyProtection="1">
      <alignment horizontal="right" shrinkToFit="1"/>
    </xf>
    <xf numFmtId="0" fontId="21" fillId="9" borderId="1" xfId="4" applyNumberFormat="1" applyFont="1" applyFill="1" applyBorder="1" applyProtection="1">
      <alignment horizontal="left" wrapText="1" indent="2"/>
      <protection locked="0"/>
    </xf>
    <xf numFmtId="49" fontId="21" fillId="9" borderId="1" xfId="3" applyNumberFormat="1" applyFont="1" applyFill="1" applyBorder="1" applyProtection="1">
      <alignment horizontal="center"/>
      <protection locked="0"/>
    </xf>
    <xf numFmtId="4" fontId="21" fillId="9" borderId="1" xfId="31" applyNumberFormat="1" applyFont="1" applyFill="1" applyBorder="1" applyProtection="1">
      <alignment horizontal="right" shrinkToFit="1"/>
    </xf>
    <xf numFmtId="0" fontId="30" fillId="9" borderId="1" xfId="4" applyNumberFormat="1" applyFont="1" applyFill="1" applyBorder="1" applyProtection="1">
      <alignment horizontal="left" wrapText="1" indent="2"/>
      <protection locked="0"/>
    </xf>
    <xf numFmtId="0" fontId="21" fillId="0" borderId="1" xfId="4" applyNumberFormat="1" applyFont="1" applyBorder="1" applyProtection="1">
      <alignment horizontal="left" wrapText="1" indent="2"/>
      <protection locked="0"/>
    </xf>
    <xf numFmtId="49" fontId="21" fillId="0" borderId="1" xfId="3" applyNumberFormat="1" applyFont="1" applyBorder="1" applyProtection="1">
      <alignment horizontal="center"/>
      <protection locked="0"/>
    </xf>
    <xf numFmtId="2" fontId="21" fillId="0" borderId="1" xfId="16" applyNumberFormat="1" applyFont="1" applyBorder="1" applyProtection="1">
      <protection locked="0"/>
    </xf>
    <xf numFmtId="0" fontId="21" fillId="0" borderId="1" xfId="4" applyNumberFormat="1" applyFont="1" applyBorder="1" applyAlignment="1" applyProtection="1">
      <alignment horizontal="left" wrapText="1" indent="2"/>
      <protection locked="0"/>
    </xf>
    <xf numFmtId="0" fontId="21" fillId="0" borderId="1" xfId="16" applyNumberFormat="1" applyFont="1" applyBorder="1" applyProtection="1">
      <protection locked="0"/>
    </xf>
    <xf numFmtId="0" fontId="46" fillId="9" borderId="1" xfId="4" applyNumberFormat="1" applyFont="1" applyFill="1" applyBorder="1" applyProtection="1">
      <alignment horizontal="left" wrapText="1" indent="2"/>
      <protection locked="0"/>
    </xf>
    <xf numFmtId="2" fontId="6" fillId="0" borderId="0" xfId="1" applyNumberFormat="1" applyFont="1"/>
    <xf numFmtId="0" fontId="30" fillId="9" borderId="1" xfId="4" applyNumberFormat="1" applyFont="1" applyFill="1" applyBorder="1" applyProtection="1">
      <alignment horizontal="left" wrapText="1" indent="2"/>
    </xf>
    <xf numFmtId="49" fontId="30" fillId="9" borderId="1" xfId="3" applyNumberFormat="1" applyFont="1" applyFill="1" applyBorder="1" applyProtection="1">
      <alignment horizontal="center"/>
    </xf>
    <xf numFmtId="4" fontId="30" fillId="10" borderId="1" xfId="16" applyNumberFormat="1" applyFont="1" applyFill="1" applyBorder="1" applyProtection="1">
      <protection locked="0"/>
    </xf>
    <xf numFmtId="0" fontId="6" fillId="0" borderId="0" xfId="1" applyFont="1" applyProtection="1"/>
    <xf numFmtId="0" fontId="6" fillId="0" borderId="0" xfId="1" applyFont="1" applyFill="1" applyProtection="1">
      <protection locked="0"/>
    </xf>
    <xf numFmtId="0" fontId="46" fillId="9" borderId="1" xfId="4" applyNumberFormat="1" applyFont="1" applyFill="1" applyBorder="1" applyProtection="1">
      <alignment horizontal="left" wrapText="1" indent="2"/>
    </xf>
    <xf numFmtId="49" fontId="21" fillId="9" borderId="1" xfId="3" applyNumberFormat="1" applyFont="1" applyFill="1" applyBorder="1" applyProtection="1">
      <alignment horizontal="center"/>
    </xf>
    <xf numFmtId="0" fontId="21" fillId="9" borderId="1" xfId="4" applyNumberFormat="1" applyFont="1" applyFill="1" applyBorder="1" applyProtection="1">
      <alignment horizontal="left" wrapText="1" indent="2"/>
    </xf>
    <xf numFmtId="0" fontId="21" fillId="0" borderId="0" xfId="17" applyNumberFormat="1" applyFont="1" applyProtection="1">
      <protection locked="0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4" fillId="0" borderId="1" xfId="0" applyFont="1" applyBorder="1" applyAlignment="1">
      <alignment wrapText="1"/>
    </xf>
    <xf numFmtId="165" fontId="14" fillId="0" borderId="1" xfId="0" applyNumberFormat="1" applyFont="1" applyBorder="1" applyAlignment="1"/>
    <xf numFmtId="0" fontId="14" fillId="0" borderId="3" xfId="0" applyFont="1" applyBorder="1" applyAlignment="1">
      <alignment horizontal="center"/>
    </xf>
    <xf numFmtId="0" fontId="9" fillId="0" borderId="1" xfId="0" applyFont="1" applyBorder="1" applyAlignment="1">
      <alignment wrapText="1"/>
    </xf>
    <xf numFmtId="165" fontId="9" fillId="0" borderId="1" xfId="0" applyNumberFormat="1" applyFont="1" applyBorder="1" applyAlignment="1"/>
    <xf numFmtId="0" fontId="9" fillId="0" borderId="3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left" wrapText="1"/>
    </xf>
    <xf numFmtId="49" fontId="6" fillId="2" borderId="1" xfId="5" applyNumberFormat="1" applyFont="1" applyFill="1" applyBorder="1" applyAlignment="1">
      <alignment horizontal="center" vertical="center" wrapText="1"/>
    </xf>
    <xf numFmtId="0" fontId="6" fillId="0" borderId="19" xfId="14" applyFont="1" applyBorder="1" applyAlignment="1"/>
    <xf numFmtId="0" fontId="6" fillId="0" borderId="3" xfId="14" applyFont="1" applyBorder="1" applyAlignment="1"/>
    <xf numFmtId="0" fontId="6" fillId="0" borderId="19" xfId="14" applyFont="1" applyBorder="1" applyAlignment="1"/>
    <xf numFmtId="49" fontId="6" fillId="2" borderId="1" xfId="5" applyNumberFormat="1" applyFont="1" applyFill="1" applyBorder="1" applyAlignment="1">
      <alignment horizontal="center" vertical="center" wrapText="1"/>
    </xf>
    <xf numFmtId="49" fontId="6" fillId="2" borderId="1" xfId="5" applyNumberFormat="1" applyFont="1" applyFill="1" applyBorder="1" applyAlignment="1">
      <alignment horizontal="center" vertical="center" wrapText="1"/>
    </xf>
    <xf numFmtId="0" fontId="6" fillId="0" borderId="3" xfId="14" applyFont="1" applyBorder="1" applyAlignment="1"/>
    <xf numFmtId="0" fontId="6" fillId="0" borderId="19" xfId="14" applyFont="1" applyBorder="1" applyAlignment="1"/>
    <xf numFmtId="49" fontId="36" fillId="2" borderId="1" xfId="9" applyNumberFormat="1" applyFont="1" applyFill="1" applyBorder="1" applyAlignment="1">
      <alignment horizontal="left" wrapText="1"/>
    </xf>
    <xf numFmtId="49" fontId="24" fillId="2" borderId="27" xfId="9" applyNumberFormat="1" applyFont="1" applyFill="1" applyBorder="1" applyAlignment="1">
      <alignment horizontal="left" wrapText="1"/>
    </xf>
    <xf numFmtId="49" fontId="48" fillId="0" borderId="1" xfId="9" applyNumberFormat="1" applyFont="1" applyBorder="1" applyAlignment="1">
      <alignment wrapText="1"/>
    </xf>
    <xf numFmtId="49" fontId="6" fillId="2" borderId="1" xfId="5" applyNumberFormat="1" applyFont="1" applyFill="1" applyBorder="1" applyAlignment="1">
      <alignment horizontal="center" vertical="center" wrapText="1"/>
    </xf>
    <xf numFmtId="0" fontId="49" fillId="0" borderId="1" xfId="0" applyFont="1" applyBorder="1" applyAlignment="1">
      <alignment wrapText="1"/>
    </xf>
    <xf numFmtId="2" fontId="34" fillId="2" borderId="1" xfId="9" applyNumberFormat="1" applyFont="1" applyFill="1" applyBorder="1" applyAlignment="1">
      <alignment horizontal="right" vertical="center"/>
    </xf>
    <xf numFmtId="49" fontId="6" fillId="2" borderId="1" xfId="5" applyNumberFormat="1" applyFont="1" applyFill="1" applyBorder="1" applyAlignment="1">
      <alignment horizontal="center" vertical="center" wrapText="1"/>
    </xf>
    <xf numFmtId="49" fontId="32" fillId="2" borderId="1" xfId="10" applyNumberFormat="1" applyFont="1" applyFill="1" applyBorder="1" applyProtection="1">
      <alignment wrapText="1"/>
      <protection locked="0"/>
    </xf>
    <xf numFmtId="49" fontId="8" fillId="2" borderId="1" xfId="9" applyNumberFormat="1" applyFont="1" applyFill="1" applyBorder="1" applyAlignment="1">
      <alignment wrapText="1"/>
    </xf>
    <xf numFmtId="49" fontId="24" fillId="0" borderId="1" xfId="9" applyNumberFormat="1" applyFont="1" applyBorder="1" applyAlignment="1">
      <alignment wrapText="1"/>
    </xf>
    <xf numFmtId="49" fontId="6" fillId="2" borderId="1" xfId="5" applyNumberFormat="1" applyFont="1" applyFill="1" applyBorder="1" applyAlignment="1">
      <alignment horizontal="center" vertical="center" wrapText="1"/>
    </xf>
    <xf numFmtId="0" fontId="5" fillId="11" borderId="23" xfId="14" applyFont="1" applyFill="1" applyBorder="1" applyAlignment="1">
      <alignment horizontal="center"/>
    </xf>
    <xf numFmtId="2" fontId="5" fillId="11" borderId="23" xfId="14" applyNumberFormat="1" applyFont="1" applyFill="1" applyBorder="1"/>
    <xf numFmtId="0" fontId="5" fillId="11" borderId="4" xfId="14" applyFont="1" applyFill="1" applyBorder="1" applyAlignment="1">
      <alignment horizontal="center"/>
    </xf>
    <xf numFmtId="2" fontId="5" fillId="11" borderId="4" xfId="14" applyNumberFormat="1" applyFont="1" applyFill="1" applyBorder="1"/>
    <xf numFmtId="0" fontId="5" fillId="11" borderId="5" xfId="14" applyFont="1" applyFill="1" applyBorder="1" applyAlignment="1">
      <alignment horizontal="center"/>
    </xf>
    <xf numFmtId="2" fontId="5" fillId="11" borderId="21" xfId="14" applyNumberFormat="1" applyFont="1" applyFill="1" applyBorder="1"/>
    <xf numFmtId="2" fontId="6" fillId="11" borderId="23" xfId="14" applyNumberFormat="1" applyFont="1" applyFill="1" applyBorder="1"/>
    <xf numFmtId="2" fontId="5" fillId="11" borderId="1" xfId="14" applyNumberFormat="1" applyFont="1" applyFill="1" applyBorder="1"/>
    <xf numFmtId="2" fontId="5" fillId="11" borderId="1" xfId="5" applyNumberFormat="1" applyFont="1" applyFill="1" applyBorder="1" applyAlignment="1">
      <alignment vertical="center" wrapText="1"/>
    </xf>
    <xf numFmtId="2" fontId="35" fillId="12" borderId="1" xfId="9" applyNumberFormat="1" applyFont="1" applyFill="1" applyBorder="1" applyAlignment="1"/>
    <xf numFmtId="49" fontId="6" fillId="2" borderId="1" xfId="5" applyNumberFormat="1" applyFont="1" applyFill="1" applyBorder="1" applyAlignment="1">
      <alignment horizontal="center" vertical="center" wrapText="1"/>
    </xf>
    <xf numFmtId="49" fontId="35" fillId="4" borderId="3" xfId="9" applyNumberFormat="1" applyFont="1" applyFill="1" applyBorder="1" applyAlignment="1">
      <alignment horizontal="center" vertical="center" wrapText="1"/>
    </xf>
    <xf numFmtId="49" fontId="35" fillId="4" borderId="1" xfId="9" applyNumberFormat="1" applyFont="1" applyFill="1" applyBorder="1" applyAlignment="1">
      <alignment horizontal="center" vertical="center"/>
    </xf>
    <xf numFmtId="2" fontId="35" fillId="4" borderId="1" xfId="9" applyNumberFormat="1" applyFont="1" applyFill="1" applyBorder="1" applyAlignment="1"/>
    <xf numFmtId="2" fontId="35" fillId="0" borderId="18" xfId="9" applyNumberFormat="1" applyFont="1" applyFill="1" applyBorder="1" applyAlignment="1"/>
    <xf numFmtId="0" fontId="6" fillId="0" borderId="1" xfId="1" applyFont="1" applyFill="1" applyBorder="1" applyAlignment="1">
      <alignment horizontal="center" vertical="center" wrapText="1"/>
    </xf>
    <xf numFmtId="0" fontId="6" fillId="0" borderId="0" xfId="1" applyFont="1" applyFill="1" applyAlignment="1">
      <alignment horizontal="right"/>
    </xf>
    <xf numFmtId="0" fontId="5" fillId="0" borderId="0" xfId="1" applyFont="1" applyFill="1" applyBorder="1" applyAlignment="1">
      <alignment horizontal="center" wrapText="1"/>
    </xf>
    <xf numFmtId="0" fontId="5" fillId="0" borderId="0" xfId="1" applyFont="1" applyFill="1" applyBorder="1" applyAlignment="1">
      <alignment horizontal="center"/>
    </xf>
    <xf numFmtId="0" fontId="8" fillId="0" borderId="2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wrapText="1"/>
    </xf>
    <xf numFmtId="0" fontId="5" fillId="0" borderId="4" xfId="1" applyFont="1" applyFill="1" applyBorder="1" applyAlignment="1">
      <alignment horizont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9" fillId="0" borderId="14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 wrapText="1"/>
    </xf>
    <xf numFmtId="0" fontId="9" fillId="0" borderId="9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14" fillId="0" borderId="0" xfId="0" applyFont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5" fillId="0" borderId="0" xfId="1" applyFont="1" applyFill="1" applyAlignment="1">
      <alignment horizontal="right"/>
    </xf>
    <xf numFmtId="0" fontId="14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6" fillId="0" borderId="0" xfId="1" applyFont="1" applyFill="1" applyAlignment="1">
      <alignment horizontal="right" vertical="center"/>
    </xf>
    <xf numFmtId="0" fontId="18" fillId="0" borderId="0" xfId="1" applyFont="1" applyFill="1" applyAlignment="1">
      <alignment horizontal="center" vertical="center"/>
    </xf>
    <xf numFmtId="0" fontId="5" fillId="0" borderId="0" xfId="1" applyFont="1" applyFill="1" applyAlignment="1">
      <alignment horizontal="center" vertical="center" wrapText="1"/>
    </xf>
    <xf numFmtId="0" fontId="19" fillId="0" borderId="2" xfId="1" applyFont="1" applyFill="1" applyBorder="1" applyAlignment="1">
      <alignment horizontal="center" vertical="center"/>
    </xf>
    <xf numFmtId="0" fontId="24" fillId="0" borderId="1" xfId="1" applyFont="1" applyFill="1" applyBorder="1" applyAlignment="1">
      <alignment horizontal="center" vertical="center" wrapText="1"/>
    </xf>
    <xf numFmtId="0" fontId="24" fillId="0" borderId="1" xfId="1" applyFont="1" applyFill="1" applyBorder="1" applyAlignment="1">
      <alignment horizontal="center" vertical="center"/>
    </xf>
    <xf numFmtId="0" fontId="13" fillId="0" borderId="0" xfId="0" applyFont="1" applyAlignment="1">
      <alignment horizontal="right"/>
    </xf>
    <xf numFmtId="0" fontId="5" fillId="0" borderId="0" xfId="1" applyFont="1" applyFill="1" applyAlignment="1">
      <alignment horizontal="center" wrapText="1"/>
    </xf>
    <xf numFmtId="0" fontId="3" fillId="0" borderId="0" xfId="1" applyFont="1" applyFill="1" applyAlignment="1">
      <alignment horizontal="center"/>
    </xf>
    <xf numFmtId="0" fontId="14" fillId="0" borderId="1" xfId="0" applyFont="1" applyFill="1" applyBorder="1" applyAlignment="1">
      <alignment horizontal="left" vertical="center"/>
    </xf>
    <xf numFmtId="49" fontId="9" fillId="0" borderId="1" xfId="0" applyNumberFormat="1" applyFont="1" applyFill="1" applyBorder="1" applyAlignment="1">
      <alignment horizontal="left" wrapText="1"/>
    </xf>
    <xf numFmtId="0" fontId="9" fillId="0" borderId="3" xfId="0" applyFont="1" applyFill="1" applyBorder="1" applyAlignment="1">
      <alignment horizontal="left"/>
    </xf>
    <xf numFmtId="0" fontId="9" fillId="0" borderId="17" xfId="0" applyFont="1" applyFill="1" applyBorder="1" applyAlignment="1">
      <alignment horizontal="left"/>
    </xf>
    <xf numFmtId="0" fontId="9" fillId="0" borderId="4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left" wrapText="1"/>
    </xf>
    <xf numFmtId="0" fontId="9" fillId="0" borderId="1" xfId="0" applyFont="1" applyFill="1" applyBorder="1" applyAlignment="1">
      <alignment horizontal="left"/>
    </xf>
    <xf numFmtId="0" fontId="9" fillId="0" borderId="0" xfId="0" applyFont="1" applyFill="1" applyAlignment="1">
      <alignment horizontal="right"/>
    </xf>
    <xf numFmtId="0" fontId="14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left"/>
    </xf>
    <xf numFmtId="0" fontId="14" fillId="0" borderId="1" xfId="0" applyFont="1" applyFill="1" applyBorder="1" applyAlignment="1">
      <alignment horizontal="left" wrapText="1"/>
    </xf>
    <xf numFmtId="0" fontId="14" fillId="0" borderId="0" xfId="0" applyFont="1" applyFill="1" applyAlignment="1">
      <alignment horizontal="right"/>
    </xf>
    <xf numFmtId="0" fontId="13" fillId="0" borderId="1" xfId="0" applyFont="1" applyFill="1" applyBorder="1" applyAlignment="1">
      <alignment horizontal="left" vertical="center" wrapText="1"/>
    </xf>
    <xf numFmtId="49" fontId="13" fillId="0" borderId="1" xfId="0" applyNumberFormat="1" applyFont="1" applyFill="1" applyBorder="1" applyAlignment="1">
      <alignment horizontal="left" wrapText="1"/>
    </xf>
    <xf numFmtId="0" fontId="13" fillId="0" borderId="1" xfId="0" applyFont="1" applyFill="1" applyBorder="1" applyAlignment="1">
      <alignment horizontal="left"/>
    </xf>
    <xf numFmtId="0" fontId="13" fillId="0" borderId="3" xfId="0" applyFont="1" applyFill="1" applyBorder="1" applyAlignment="1">
      <alignment horizontal="left"/>
    </xf>
    <xf numFmtId="0" fontId="13" fillId="0" borderId="17" xfId="0" applyFont="1" applyFill="1" applyBorder="1" applyAlignment="1">
      <alignment horizontal="left"/>
    </xf>
    <xf numFmtId="0" fontId="13" fillId="0" borderId="4" xfId="0" applyFont="1" applyFill="1" applyBorder="1" applyAlignment="1">
      <alignment horizontal="left"/>
    </xf>
    <xf numFmtId="0" fontId="13" fillId="0" borderId="1" xfId="0" applyFont="1" applyFill="1" applyBorder="1" applyAlignment="1">
      <alignment horizontal="left" wrapText="1"/>
    </xf>
    <xf numFmtId="0" fontId="15" fillId="0" borderId="1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left"/>
    </xf>
    <xf numFmtId="0" fontId="13" fillId="0" borderId="0" xfId="0" applyFont="1" applyFill="1" applyAlignment="1">
      <alignment horizontal="right"/>
    </xf>
    <xf numFmtId="0" fontId="13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left" wrapText="1"/>
    </xf>
    <xf numFmtId="0" fontId="15" fillId="0" borderId="0" xfId="0" applyFont="1" applyFill="1" applyAlignment="1">
      <alignment horizontal="right"/>
    </xf>
    <xf numFmtId="0" fontId="16" fillId="0" borderId="0" xfId="1" applyFont="1" applyFill="1" applyAlignment="1">
      <alignment horizontal="right"/>
    </xf>
    <xf numFmtId="0" fontId="6" fillId="0" borderId="1" xfId="5" applyFont="1" applyFill="1" applyBorder="1" applyAlignment="1">
      <alignment horizontal="center" vertical="center" wrapText="1"/>
    </xf>
    <xf numFmtId="0" fontId="5" fillId="0" borderId="0" xfId="5" applyFont="1" applyFill="1" applyBorder="1" applyAlignment="1">
      <alignment horizontal="center" vertical="justify" wrapText="1"/>
    </xf>
    <xf numFmtId="0" fontId="6" fillId="0" borderId="1" xfId="5" applyFont="1" applyFill="1" applyBorder="1" applyAlignment="1">
      <alignment horizontal="center" vertical="center"/>
    </xf>
    <xf numFmtId="49" fontId="6" fillId="0" borderId="1" xfId="5" applyNumberFormat="1" applyFont="1" applyFill="1" applyBorder="1" applyAlignment="1">
      <alignment horizontal="center" vertical="center" wrapText="1"/>
    </xf>
    <xf numFmtId="0" fontId="5" fillId="0" borderId="0" xfId="5" applyFont="1" applyFill="1" applyBorder="1" applyAlignment="1">
      <alignment horizontal="right" vertical="center"/>
    </xf>
    <xf numFmtId="0" fontId="6" fillId="0" borderId="0" xfId="5" applyFont="1" applyFill="1" applyBorder="1" applyAlignment="1">
      <alignment horizontal="right" vertical="center" wrapText="1"/>
    </xf>
    <xf numFmtId="0" fontId="6" fillId="0" borderId="0" xfId="5" applyFont="1" applyFill="1" applyBorder="1" applyAlignment="1">
      <alignment horizontal="center" vertical="center" wrapText="1"/>
    </xf>
    <xf numFmtId="0" fontId="5" fillId="0" borderId="0" xfId="6" applyFont="1" applyFill="1" applyAlignment="1">
      <alignment horizontal="center" vertical="justify"/>
    </xf>
    <xf numFmtId="49" fontId="6" fillId="2" borderId="1" xfId="5" applyNumberFormat="1" applyFont="1" applyFill="1" applyBorder="1" applyAlignment="1">
      <alignment horizontal="center" vertical="center" wrapText="1"/>
    </xf>
    <xf numFmtId="0" fontId="6" fillId="2" borderId="1" xfId="5" applyFont="1" applyFill="1" applyBorder="1" applyAlignment="1">
      <alignment horizontal="center" vertical="center" wrapText="1"/>
    </xf>
    <xf numFmtId="0" fontId="5" fillId="0" borderId="0" xfId="11" applyFont="1" applyFill="1" applyAlignment="1">
      <alignment horizontal="center" vertical="justify"/>
    </xf>
    <xf numFmtId="0" fontId="6" fillId="2" borderId="1" xfId="5" applyFont="1" applyFill="1" applyBorder="1" applyAlignment="1">
      <alignment horizontal="center" vertical="center"/>
    </xf>
    <xf numFmtId="0" fontId="6" fillId="2" borderId="5" xfId="5" applyFont="1" applyFill="1" applyBorder="1" applyAlignment="1">
      <alignment horizontal="center" vertical="center" wrapText="1"/>
    </xf>
    <xf numFmtId="0" fontId="6" fillId="2" borderId="18" xfId="5" applyFont="1" applyFill="1" applyBorder="1" applyAlignment="1">
      <alignment horizontal="center" vertical="center" wrapText="1"/>
    </xf>
    <xf numFmtId="0" fontId="6" fillId="2" borderId="6" xfId="5" applyFont="1" applyFill="1" applyBorder="1" applyAlignment="1">
      <alignment horizontal="center" vertical="center" wrapText="1"/>
    </xf>
    <xf numFmtId="0" fontId="6" fillId="2" borderId="0" xfId="5" applyFont="1" applyFill="1" applyBorder="1" applyAlignment="1">
      <alignment horizontal="center" vertical="center" wrapText="1"/>
    </xf>
    <xf numFmtId="0" fontId="6" fillId="0" borderId="3" xfId="14" applyFont="1" applyBorder="1" applyAlignment="1">
      <alignment horizontal="left" wrapText="1"/>
    </xf>
    <xf numFmtId="0" fontId="6" fillId="0" borderId="17" xfId="14" applyFont="1" applyBorder="1" applyAlignment="1">
      <alignment horizontal="left" wrapText="1"/>
    </xf>
    <xf numFmtId="0" fontId="6" fillId="0" borderId="4" xfId="14" applyFont="1" applyBorder="1" applyAlignment="1">
      <alignment horizontal="left" wrapText="1"/>
    </xf>
    <xf numFmtId="0" fontId="5" fillId="0" borderId="3" xfId="14" applyFont="1" applyBorder="1" applyAlignment="1"/>
    <xf numFmtId="0" fontId="5" fillId="0" borderId="17" xfId="14" applyFont="1" applyBorder="1" applyAlignment="1"/>
    <xf numFmtId="0" fontId="5" fillId="0" borderId="4" xfId="14" applyFont="1" applyBorder="1" applyAlignment="1"/>
    <xf numFmtId="0" fontId="6" fillId="0" borderId="3" xfId="14" applyFont="1" applyBorder="1" applyAlignment="1">
      <alignment wrapText="1"/>
    </xf>
    <xf numFmtId="0" fontId="6" fillId="0" borderId="17" xfId="14" applyFont="1" applyBorder="1" applyAlignment="1">
      <alignment wrapText="1"/>
    </xf>
    <xf numFmtId="0" fontId="6" fillId="0" borderId="4" xfId="14" applyFont="1" applyBorder="1" applyAlignment="1">
      <alignment wrapText="1"/>
    </xf>
    <xf numFmtId="0" fontId="5" fillId="11" borderId="3" xfId="14" applyFont="1" applyFill="1" applyBorder="1" applyAlignment="1"/>
    <xf numFmtId="0" fontId="5" fillId="11" borderId="17" xfId="14" applyFont="1" applyFill="1" applyBorder="1" applyAlignment="1"/>
    <xf numFmtId="0" fontId="5" fillId="11" borderId="4" xfId="14" applyFont="1" applyFill="1" applyBorder="1" applyAlignment="1"/>
    <xf numFmtId="0" fontId="6" fillId="0" borderId="5" xfId="14" applyFont="1" applyBorder="1" applyAlignment="1">
      <alignment horizontal="center" vertical="center"/>
    </xf>
    <xf numFmtId="0" fontId="6" fillId="0" borderId="18" xfId="14" applyFont="1" applyBorder="1" applyAlignment="1">
      <alignment horizontal="center" vertical="center"/>
    </xf>
    <xf numFmtId="0" fontId="6" fillId="0" borderId="6" xfId="14" applyFont="1" applyBorder="1" applyAlignment="1">
      <alignment horizontal="center" vertical="center"/>
    </xf>
    <xf numFmtId="49" fontId="47" fillId="0" borderId="3" xfId="9" applyNumberFormat="1" applyFont="1" applyBorder="1" applyAlignment="1">
      <alignment horizontal="left" wrapText="1"/>
    </xf>
    <xf numFmtId="49" fontId="47" fillId="0" borderId="17" xfId="9" applyNumberFormat="1" applyFont="1" applyBorder="1" applyAlignment="1">
      <alignment horizontal="left" wrapText="1"/>
    </xf>
    <xf numFmtId="49" fontId="47" fillId="0" borderId="4" xfId="9" applyNumberFormat="1" applyFont="1" applyBorder="1" applyAlignment="1">
      <alignment horizontal="left" wrapText="1"/>
    </xf>
    <xf numFmtId="0" fontId="6" fillId="0" borderId="19" xfId="14" applyFont="1" applyBorder="1" applyAlignment="1"/>
    <xf numFmtId="0" fontId="6" fillId="0" borderId="20" xfId="14" applyFont="1" applyBorder="1"/>
    <xf numFmtId="0" fontId="6" fillId="0" borderId="21" xfId="14" applyFont="1" applyBorder="1"/>
    <xf numFmtId="0" fontId="6" fillId="0" borderId="3" xfId="14" applyFont="1" applyBorder="1" applyAlignment="1"/>
    <xf numFmtId="0" fontId="6" fillId="0" borderId="17" xfId="14" applyFont="1" applyBorder="1" applyAlignment="1"/>
    <xf numFmtId="0" fontId="6" fillId="0" borderId="4" xfId="14" applyFont="1" applyBorder="1" applyAlignment="1"/>
    <xf numFmtId="0" fontId="5" fillId="11" borderId="19" xfId="14" applyFont="1" applyFill="1" applyBorder="1" applyAlignment="1"/>
    <xf numFmtId="0" fontId="5" fillId="11" borderId="20" xfId="14" applyFont="1" applyFill="1" applyBorder="1" applyAlignment="1"/>
    <xf numFmtId="0" fontId="5" fillId="11" borderId="21" xfId="14" applyFont="1" applyFill="1" applyBorder="1" applyAlignment="1"/>
    <xf numFmtId="0" fontId="5" fillId="11" borderId="22" xfId="14" applyFont="1" applyFill="1" applyBorder="1" applyAlignment="1"/>
    <xf numFmtId="0" fontId="5" fillId="11" borderId="2" xfId="14" applyFont="1" applyFill="1" applyBorder="1" applyAlignment="1"/>
    <xf numFmtId="0" fontId="5" fillId="11" borderId="23" xfId="14" applyFont="1" applyFill="1" applyBorder="1" applyAlignment="1"/>
    <xf numFmtId="49" fontId="6" fillId="0" borderId="3" xfId="14" applyNumberFormat="1" applyFont="1" applyBorder="1" applyAlignment="1">
      <alignment wrapText="1"/>
    </xf>
    <xf numFmtId="49" fontId="6" fillId="0" borderId="17" xfId="14" applyNumberFormat="1" applyFont="1" applyBorder="1" applyAlignment="1">
      <alignment wrapText="1"/>
    </xf>
    <xf numFmtId="49" fontId="6" fillId="0" borderId="4" xfId="14" applyNumberFormat="1" applyFont="1" applyBorder="1" applyAlignment="1">
      <alignment wrapText="1"/>
    </xf>
    <xf numFmtId="0" fontId="6" fillId="0" borderId="20" xfId="14" applyFont="1" applyBorder="1" applyAlignment="1"/>
    <xf numFmtId="0" fontId="6" fillId="0" borderId="21" xfId="14" applyFont="1" applyBorder="1" applyAlignment="1"/>
    <xf numFmtId="0" fontId="6" fillId="0" borderId="25" xfId="14" applyFont="1" applyBorder="1" applyAlignment="1"/>
    <xf numFmtId="0" fontId="6" fillId="0" borderId="0" xfId="14" applyFont="1" applyBorder="1" applyAlignment="1"/>
    <xf numFmtId="0" fontId="6" fillId="0" borderId="24" xfId="14" applyFont="1" applyBorder="1" applyAlignment="1"/>
    <xf numFmtId="0" fontId="6" fillId="0" borderId="22" xfId="14" applyFont="1" applyBorder="1" applyAlignment="1"/>
    <xf numFmtId="0" fontId="6" fillId="0" borderId="2" xfId="14" applyFont="1" applyBorder="1" applyAlignment="1"/>
    <xf numFmtId="0" fontId="6" fillId="0" borderId="23" xfId="14" applyFont="1" applyBorder="1" applyAlignment="1"/>
    <xf numFmtId="0" fontId="6" fillId="0" borderId="0" xfId="5" applyFont="1" applyFill="1" applyBorder="1" applyAlignment="1">
      <alignment horizontal="right" vertical="justify" wrapText="1"/>
    </xf>
    <xf numFmtId="0" fontId="6" fillId="0" borderId="0" xfId="14" applyFont="1" applyAlignment="1">
      <alignment horizontal="center"/>
    </xf>
    <xf numFmtId="0" fontId="5" fillId="0" borderId="0" xfId="14" applyFont="1" applyAlignment="1">
      <alignment horizontal="center"/>
    </xf>
    <xf numFmtId="0" fontId="6" fillId="0" borderId="19" xfId="14" applyFont="1" applyBorder="1" applyAlignment="1">
      <alignment horizontal="center"/>
    </xf>
    <xf numFmtId="0" fontId="6" fillId="0" borderId="20" xfId="14" applyFont="1" applyBorder="1" applyAlignment="1">
      <alignment horizontal="center"/>
    </xf>
    <xf numFmtId="0" fontId="6" fillId="0" borderId="21" xfId="14" applyFont="1" applyBorder="1" applyAlignment="1">
      <alignment horizontal="center"/>
    </xf>
    <xf numFmtId="49" fontId="6" fillId="2" borderId="5" xfId="5" applyNumberFormat="1" applyFont="1" applyFill="1" applyBorder="1" applyAlignment="1">
      <alignment horizontal="center" vertical="center" wrapText="1"/>
    </xf>
    <xf numFmtId="49" fontId="6" fillId="2" borderId="6" xfId="5" applyNumberFormat="1" applyFont="1" applyFill="1" applyBorder="1" applyAlignment="1">
      <alignment horizontal="center" vertical="center" wrapText="1"/>
    </xf>
    <xf numFmtId="0" fontId="6" fillId="0" borderId="22" xfId="14" applyFont="1" applyBorder="1" applyAlignment="1">
      <alignment horizontal="center"/>
    </xf>
    <xf numFmtId="0" fontId="6" fillId="0" borderId="2" xfId="14" applyFont="1" applyBorder="1" applyAlignment="1">
      <alignment horizontal="center"/>
    </xf>
    <xf numFmtId="0" fontId="6" fillId="0" borderId="23" xfId="14" applyFont="1" applyBorder="1" applyAlignment="1">
      <alignment horizontal="center"/>
    </xf>
    <xf numFmtId="0" fontId="34" fillId="0" borderId="0" xfId="9" applyFont="1" applyAlignment="1">
      <alignment horizontal="center" vertical="top" wrapText="1"/>
    </xf>
    <xf numFmtId="0" fontId="34" fillId="0" borderId="0" xfId="9" applyFont="1" applyAlignment="1">
      <alignment horizontal="center"/>
    </xf>
    <xf numFmtId="49" fontId="34" fillId="0" borderId="0" xfId="9" applyNumberFormat="1" applyFont="1" applyBorder="1" applyAlignment="1">
      <alignment horizontal="center" vertical="top" wrapText="1"/>
    </xf>
    <xf numFmtId="0" fontId="21" fillId="9" borderId="1" xfId="16" applyNumberFormat="1" applyFont="1" applyFill="1" applyBorder="1" applyAlignment="1" applyProtection="1">
      <alignment horizontal="center" wrapText="1"/>
      <protection locked="0"/>
    </xf>
    <xf numFmtId="0" fontId="30" fillId="0" borderId="0" xfId="1" applyNumberFormat="1" applyFont="1" applyFill="1" applyBorder="1" applyAlignment="1" applyProtection="1">
      <alignment horizontal="center"/>
    </xf>
    <xf numFmtId="0" fontId="21" fillId="9" borderId="1" xfId="1" applyNumberFormat="1" applyFont="1" applyFill="1" applyBorder="1" applyAlignment="1" applyProtection="1">
      <alignment horizontal="center" vertical="top" wrapText="1"/>
    </xf>
  </cellXfs>
  <cellStyles count="32">
    <cellStyle name="xl101" xfId="10"/>
    <cellStyle name="xl22" xfId="16"/>
    <cellStyle name="xl25" xfId="18"/>
    <cellStyle name="xl26" xfId="21"/>
    <cellStyle name="xl29" xfId="23"/>
    <cellStyle name="xl30" xfId="26"/>
    <cellStyle name="xl31" xfId="29"/>
    <cellStyle name="xl32" xfId="4"/>
    <cellStyle name="xl34" xfId="17"/>
    <cellStyle name="xl37" xfId="19"/>
    <cellStyle name="xl38" xfId="24"/>
    <cellStyle name="xl43" xfId="27"/>
    <cellStyle name="xl44" xfId="30"/>
    <cellStyle name="xl45" xfId="3"/>
    <cellStyle name="xl49" xfId="25"/>
    <cellStyle name="xl50" xfId="28"/>
    <cellStyle name="xl52" xfId="31"/>
    <cellStyle name="xl71" xfId="20"/>
    <cellStyle name="xl72" xfId="22"/>
    <cellStyle name="Денежный 2" xfId="2"/>
    <cellStyle name="Обычный" xfId="0" builtinId="0"/>
    <cellStyle name="Обычный 2" xfId="1"/>
    <cellStyle name="Обычный 2 3" xfId="8"/>
    <cellStyle name="Обычный 2 4" xfId="13"/>
    <cellStyle name="Обычный 2 6" xfId="9"/>
    <cellStyle name="Обычный 3" xfId="6"/>
    <cellStyle name="Обычный 4" xfId="11"/>
    <cellStyle name="Обычный 5" xfId="14"/>
    <cellStyle name="Обычный 6" xfId="15"/>
    <cellStyle name="Обычный_Приложения 8, 9, 10 (1)" xfId="5"/>
    <cellStyle name="Финансовый 3" xfId="7"/>
    <cellStyle name="Финансовый 4" xfId="12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82;&#1091;&#1083;&#1100;&#1090;&#1091;&#1088;&#1072;/Desktop/&#1073;&#1102;&#1076;&#1078;&#1077;&#1090;%202021/&#1073;&#1102;&#1076;&#1078;&#1077;&#1090;%204%20&#1088;&#1077;&#1076;/&#1055;&#1088;&#1080;&#1083;&#1086;&#1078;&#1077;&#1085;&#1080;&#1077;%20&#166;%2010,11,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ункциональная"/>
      <sheetName val="Ведомственная"/>
      <sheetName val="Экономическая"/>
      <sheetName val="роспись"/>
      <sheetName val="доходы"/>
    </sheetNames>
    <sheetDataSet>
      <sheetData sheetId="0" refreshError="1"/>
      <sheetData sheetId="1" refreshError="1"/>
      <sheetData sheetId="2" refreshError="1"/>
      <sheetData sheetId="3" refreshError="1">
        <row r="13">
          <cell r="H13">
            <v>502.5</v>
          </cell>
        </row>
        <row r="189">
          <cell r="H189">
            <v>0</v>
          </cell>
          <cell r="I189">
            <v>0</v>
          </cell>
          <cell r="J189">
            <v>0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1"/>
  <sheetViews>
    <sheetView topLeftCell="A26" workbookViewId="0">
      <selection activeCell="A6" sqref="A6:D6"/>
    </sheetView>
  </sheetViews>
  <sheetFormatPr defaultColWidth="9.125" defaultRowHeight="12.75"/>
  <cols>
    <col min="1" max="1" width="9" style="1" customWidth="1"/>
    <col min="2" max="2" width="13.625" style="1" customWidth="1"/>
    <col min="3" max="3" width="29.375" style="1" customWidth="1"/>
    <col min="4" max="4" width="73.125" style="1" customWidth="1"/>
    <col min="5" max="16384" width="9.125" style="1"/>
  </cols>
  <sheetData>
    <row r="1" spans="1:5" ht="15.75">
      <c r="D1" s="2" t="s">
        <v>0</v>
      </c>
    </row>
    <row r="2" spans="1:5" s="13" customFormat="1" ht="15.75">
      <c r="A2" s="521" t="s">
        <v>611</v>
      </c>
      <c r="B2" s="521"/>
      <c r="C2" s="521"/>
      <c r="D2" s="521"/>
    </row>
    <row r="3" spans="1:5" s="13" customFormat="1" ht="15.75">
      <c r="A3" s="521" t="s">
        <v>685</v>
      </c>
      <c r="B3" s="521"/>
      <c r="C3" s="521"/>
      <c r="D3" s="521"/>
    </row>
    <row r="4" spans="1:5" s="13" customFormat="1" ht="15.75">
      <c r="A4" s="521" t="s">
        <v>12</v>
      </c>
      <c r="B4" s="521"/>
      <c r="C4" s="521"/>
      <c r="D4" s="521"/>
    </row>
    <row r="5" spans="1:5" s="13" customFormat="1" ht="15.75">
      <c r="A5" s="521" t="s">
        <v>686</v>
      </c>
      <c r="B5" s="521"/>
      <c r="C5" s="521"/>
      <c r="D5" s="521"/>
    </row>
    <row r="6" spans="1:5" s="13" customFormat="1" ht="15.75">
      <c r="A6" s="521" t="s">
        <v>658</v>
      </c>
      <c r="B6" s="521"/>
      <c r="C6" s="521"/>
      <c r="D6" s="521"/>
    </row>
    <row r="7" spans="1:5" s="13" customFormat="1" ht="15.75">
      <c r="A7" s="521"/>
      <c r="B7" s="521"/>
      <c r="C7" s="521"/>
      <c r="D7" s="521"/>
    </row>
    <row r="8" spans="1:5" s="13" customFormat="1" ht="15.75">
      <c r="A8" s="14"/>
      <c r="B8" s="14"/>
      <c r="C8" s="14"/>
      <c r="D8" s="14"/>
    </row>
    <row r="9" spans="1:5" ht="55.5" customHeight="1">
      <c r="B9" s="522" t="s">
        <v>700</v>
      </c>
      <c r="C9" s="522"/>
      <c r="D9" s="522"/>
      <c r="E9" s="3"/>
    </row>
    <row r="10" spans="1:5" ht="15.75">
      <c r="B10" s="523"/>
      <c r="C10" s="523"/>
      <c r="D10" s="523"/>
      <c r="E10" s="3"/>
    </row>
    <row r="11" spans="1:5" ht="22.5" customHeight="1">
      <c r="B11" s="6"/>
      <c r="C11" s="6"/>
      <c r="D11" s="6"/>
      <c r="E11" s="4"/>
    </row>
    <row r="12" spans="1:5" ht="44.25" customHeight="1">
      <c r="B12" s="520" t="s">
        <v>1</v>
      </c>
      <c r="C12" s="520"/>
      <c r="D12" s="520" t="s">
        <v>4</v>
      </c>
    </row>
    <row r="13" spans="1:5" ht="94.5">
      <c r="B13" s="8" t="s">
        <v>2</v>
      </c>
      <c r="C13" s="8" t="s">
        <v>3</v>
      </c>
      <c r="D13" s="520"/>
    </row>
    <row r="14" spans="1:5" ht="15.75">
      <c r="B14" s="7">
        <v>1</v>
      </c>
      <c r="C14" s="7">
        <v>2</v>
      </c>
      <c r="D14" s="7">
        <v>3</v>
      </c>
    </row>
    <row r="15" spans="1:5" ht="15.75">
      <c r="B15" s="10"/>
      <c r="C15" s="11"/>
      <c r="D15" s="11" t="s">
        <v>659</v>
      </c>
    </row>
    <row r="16" spans="1:5" ht="15.75">
      <c r="B16" s="10">
        <v>182</v>
      </c>
      <c r="C16" s="12" t="s">
        <v>5</v>
      </c>
      <c r="D16" s="10" t="s">
        <v>6</v>
      </c>
    </row>
    <row r="17" spans="2:4" ht="15.75">
      <c r="B17" s="10">
        <v>182</v>
      </c>
      <c r="C17" s="10" t="s">
        <v>7</v>
      </c>
      <c r="D17" s="9" t="s">
        <v>8</v>
      </c>
    </row>
    <row r="18" spans="2:4" ht="15.75">
      <c r="B18" s="10">
        <v>182</v>
      </c>
      <c r="C18" s="10" t="s">
        <v>9</v>
      </c>
      <c r="D18" s="10" t="s">
        <v>10</v>
      </c>
    </row>
    <row r="19" spans="2:4" ht="14.25">
      <c r="B19"/>
      <c r="C19"/>
      <c r="D19"/>
    </row>
    <row r="20" spans="2:4" ht="15.75">
      <c r="B20" s="6"/>
      <c r="C20" s="6"/>
      <c r="D20" s="6"/>
    </row>
    <row r="21" spans="2:4" ht="15.75">
      <c r="B21" s="6" t="s">
        <v>11</v>
      </c>
      <c r="C21" s="6"/>
      <c r="D21" s="6"/>
    </row>
    <row r="51" spans="3:3">
      <c r="C51" s="5"/>
    </row>
  </sheetData>
  <mergeCells count="10">
    <mergeCell ref="B12:C12"/>
    <mergeCell ref="D12:D13"/>
    <mergeCell ref="A3:D3"/>
    <mergeCell ref="A2:D2"/>
    <mergeCell ref="A6:D6"/>
    <mergeCell ref="A7:D7"/>
    <mergeCell ref="B9:D9"/>
    <mergeCell ref="B10:D10"/>
    <mergeCell ref="A4:D4"/>
    <mergeCell ref="A5:D5"/>
  </mergeCells>
  <pageMargins left="0.78740157480314965" right="0.59055118110236227" top="0.59055118110236227" bottom="0.59055118110236227" header="0.51181102362204722" footer="0.51181102362204722"/>
  <pageSetup paperSize="9" scale="70" fitToHeight="2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30"/>
  <sheetViews>
    <sheetView topLeftCell="B114" workbookViewId="0">
      <selection activeCell="J91" sqref="J91"/>
    </sheetView>
  </sheetViews>
  <sheetFormatPr defaultColWidth="9.125" defaultRowHeight="15"/>
  <cols>
    <col min="1" max="1" width="11.875" style="110" customWidth="1"/>
    <col min="2" max="2" width="62.125" style="110" customWidth="1"/>
    <col min="3" max="11" width="12.75" style="110" customWidth="1"/>
    <col min="12" max="16384" width="9.125" style="110"/>
  </cols>
  <sheetData>
    <row r="1" spans="2:11" ht="15.75">
      <c r="B1" s="592" t="s">
        <v>112</v>
      </c>
      <c r="C1" s="592"/>
      <c r="D1" s="592"/>
      <c r="E1" s="592"/>
      <c r="F1" s="592"/>
      <c r="G1" s="592"/>
      <c r="H1" s="592"/>
      <c r="I1" s="592"/>
    </row>
    <row r="2" spans="2:11" ht="15.75">
      <c r="B2" s="593" t="s">
        <v>612</v>
      </c>
      <c r="C2" s="593"/>
      <c r="D2" s="593"/>
      <c r="E2" s="593"/>
      <c r="F2" s="593"/>
      <c r="G2" s="593"/>
      <c r="H2" s="593"/>
      <c r="I2" s="593"/>
      <c r="J2" s="111"/>
      <c r="K2" s="111"/>
    </row>
    <row r="3" spans="2:11" ht="15.75">
      <c r="B3" s="593" t="s">
        <v>692</v>
      </c>
      <c r="C3" s="593"/>
      <c r="D3" s="593"/>
      <c r="E3" s="593"/>
      <c r="F3" s="593"/>
      <c r="G3" s="593"/>
      <c r="H3" s="593"/>
      <c r="I3" s="593"/>
      <c r="J3" s="111"/>
      <c r="K3" s="111"/>
    </row>
    <row r="4" spans="2:11" ht="15.75">
      <c r="B4" s="593" t="s">
        <v>61</v>
      </c>
      <c r="C4" s="593"/>
      <c r="D4" s="593"/>
      <c r="E4" s="593"/>
      <c r="F4" s="593"/>
      <c r="G4" s="593"/>
      <c r="H4" s="593"/>
      <c r="I4" s="593"/>
      <c r="J4" s="111"/>
      <c r="K4" s="111"/>
    </row>
    <row r="5" spans="2:11" ht="15.75">
      <c r="B5" s="593" t="s">
        <v>693</v>
      </c>
      <c r="C5" s="593"/>
      <c r="D5" s="593"/>
      <c r="E5" s="593"/>
      <c r="F5" s="593"/>
      <c r="G5" s="593"/>
      <c r="H5" s="593"/>
      <c r="I5" s="593"/>
      <c r="J5" s="111"/>
      <c r="K5" s="111"/>
    </row>
    <row r="6" spans="2:11" ht="15.75">
      <c r="B6" s="593" t="s">
        <v>658</v>
      </c>
      <c r="C6" s="593"/>
      <c r="D6" s="593"/>
      <c r="E6" s="593"/>
      <c r="F6" s="593"/>
      <c r="G6" s="593"/>
      <c r="H6" s="593"/>
      <c r="I6" s="593"/>
      <c r="J6" s="111"/>
      <c r="K6" s="111"/>
    </row>
    <row r="7" spans="2:11" ht="15.75">
      <c r="B7" s="593"/>
      <c r="C7" s="593"/>
      <c r="D7" s="593"/>
      <c r="E7" s="593"/>
      <c r="F7" s="593"/>
      <c r="G7" s="593"/>
      <c r="H7" s="593"/>
      <c r="I7" s="593"/>
      <c r="J7" s="111"/>
      <c r="K7" s="111"/>
    </row>
    <row r="8" spans="2:11" ht="15.75">
      <c r="B8" s="594"/>
      <c r="C8" s="594"/>
      <c r="D8" s="594"/>
      <c r="E8" s="594"/>
      <c r="F8" s="594"/>
      <c r="G8" s="594"/>
      <c r="H8" s="594"/>
      <c r="I8" s="594"/>
      <c r="J8" s="111"/>
      <c r="K8" s="111"/>
    </row>
    <row r="9" spans="2:11" ht="15.75">
      <c r="B9" s="112"/>
      <c r="C9" s="112"/>
      <c r="D9" s="112"/>
      <c r="E9" s="112"/>
      <c r="F9" s="112"/>
      <c r="G9" s="112"/>
      <c r="H9" s="112"/>
      <c r="I9" s="112"/>
      <c r="J9" s="111"/>
      <c r="K9" s="111"/>
    </row>
    <row r="10" spans="2:11" ht="15.75">
      <c r="B10" s="113"/>
      <c r="C10" s="112"/>
      <c r="D10" s="112"/>
      <c r="E10" s="112"/>
      <c r="F10" s="112"/>
      <c r="G10" s="112"/>
      <c r="H10" s="112"/>
      <c r="I10" s="114"/>
    </row>
    <row r="11" spans="2:11" ht="15.75">
      <c r="B11" s="595" t="s">
        <v>113</v>
      </c>
      <c r="C11" s="595"/>
      <c r="D11" s="595"/>
      <c r="E11" s="595"/>
      <c r="F11" s="595"/>
      <c r="G11" s="595"/>
      <c r="H11" s="595"/>
      <c r="I11" s="595"/>
    </row>
    <row r="12" spans="2:11" ht="15.75">
      <c r="B12" s="595" t="s">
        <v>114</v>
      </c>
      <c r="C12" s="595"/>
      <c r="D12" s="595"/>
      <c r="E12" s="595"/>
      <c r="F12" s="595"/>
      <c r="G12" s="595"/>
      <c r="H12" s="595"/>
      <c r="I12" s="595"/>
    </row>
    <row r="13" spans="2:11" ht="15.75" customHeight="1">
      <c r="B13" s="595" t="s">
        <v>668</v>
      </c>
      <c r="C13" s="595"/>
      <c r="D13" s="595"/>
      <c r="E13" s="595"/>
      <c r="F13" s="595"/>
      <c r="G13" s="595"/>
      <c r="H13" s="595"/>
      <c r="I13" s="595"/>
    </row>
    <row r="14" spans="2:11" ht="15.75">
      <c r="B14" s="115"/>
      <c r="C14" s="116"/>
      <c r="D14" s="116"/>
      <c r="E14" s="116"/>
      <c r="F14" s="116"/>
      <c r="G14" s="116"/>
      <c r="H14" s="116"/>
      <c r="I14" s="117"/>
      <c r="J14" s="117"/>
    </row>
    <row r="15" spans="2:11" ht="15.75">
      <c r="B15" s="590" t="s">
        <v>115</v>
      </c>
      <c r="C15" s="588" t="s">
        <v>116</v>
      </c>
      <c r="D15" s="588"/>
      <c r="E15" s="588"/>
      <c r="F15" s="588"/>
      <c r="G15" s="591" t="s">
        <v>117</v>
      </c>
      <c r="H15" s="591" t="s">
        <v>620</v>
      </c>
      <c r="I15" s="591" t="s">
        <v>669</v>
      </c>
      <c r="J15" s="117"/>
    </row>
    <row r="16" spans="2:11">
      <c r="B16" s="590"/>
      <c r="C16" s="588" t="s">
        <v>118</v>
      </c>
      <c r="D16" s="588" t="s">
        <v>119</v>
      </c>
      <c r="E16" s="588" t="s">
        <v>120</v>
      </c>
      <c r="F16" s="588" t="s">
        <v>121</v>
      </c>
      <c r="G16" s="591"/>
      <c r="H16" s="591"/>
      <c r="I16" s="591"/>
      <c r="J16" s="117"/>
    </row>
    <row r="17" spans="2:10">
      <c r="B17" s="590"/>
      <c r="C17" s="588"/>
      <c r="D17" s="588"/>
      <c r="E17" s="588"/>
      <c r="F17" s="588"/>
      <c r="G17" s="591"/>
      <c r="H17" s="591"/>
      <c r="I17" s="591"/>
      <c r="J17" s="117"/>
    </row>
    <row r="18" spans="2:10" ht="15.75">
      <c r="B18" s="118">
        <v>1</v>
      </c>
      <c r="C18" s="119">
        <v>2</v>
      </c>
      <c r="D18" s="119">
        <v>3</v>
      </c>
      <c r="E18" s="119">
        <v>4</v>
      </c>
      <c r="F18" s="119">
        <v>5</v>
      </c>
      <c r="G18" s="119">
        <v>6</v>
      </c>
      <c r="H18" s="119">
        <v>7</v>
      </c>
      <c r="I18" s="119">
        <v>8</v>
      </c>
      <c r="J18" s="117"/>
    </row>
    <row r="19" spans="2:10" ht="15.75">
      <c r="B19" s="120" t="s">
        <v>122</v>
      </c>
      <c r="C19" s="121" t="s">
        <v>123</v>
      </c>
      <c r="D19" s="121"/>
      <c r="E19" s="121"/>
      <c r="F19" s="121"/>
      <c r="G19" s="122">
        <f>G20+G27+G52</f>
        <v>2601.1000000000004</v>
      </c>
      <c r="H19" s="122">
        <v>2601.1</v>
      </c>
      <c r="I19" s="122">
        <v>2603.1</v>
      </c>
      <c r="J19" s="117"/>
    </row>
    <row r="20" spans="2:10" ht="31.5">
      <c r="B20" s="123" t="s">
        <v>124</v>
      </c>
      <c r="C20" s="124" t="s">
        <v>123</v>
      </c>
      <c r="D20" s="124" t="s">
        <v>125</v>
      </c>
      <c r="E20" s="125"/>
      <c r="F20" s="125"/>
      <c r="G20" s="126">
        <f>G21</f>
        <v>721.2</v>
      </c>
      <c r="H20" s="126">
        <f t="shared" ref="H20:I22" si="0">H21</f>
        <v>721.2</v>
      </c>
      <c r="I20" s="126">
        <v>723.2</v>
      </c>
      <c r="J20" s="117"/>
    </row>
    <row r="21" spans="2:10" ht="15.75">
      <c r="B21" s="127" t="s">
        <v>126</v>
      </c>
      <c r="C21" s="125" t="s">
        <v>123</v>
      </c>
      <c r="D21" s="125" t="s">
        <v>125</v>
      </c>
      <c r="E21" s="128" t="s">
        <v>127</v>
      </c>
      <c r="F21" s="125"/>
      <c r="G21" s="129">
        <f>G22</f>
        <v>721.2</v>
      </c>
      <c r="H21" s="129">
        <f t="shared" si="0"/>
        <v>721.2</v>
      </c>
      <c r="I21" s="129">
        <v>723.2</v>
      </c>
      <c r="J21" s="130"/>
    </row>
    <row r="22" spans="2:10" ht="63">
      <c r="B22" s="131" t="s">
        <v>128</v>
      </c>
      <c r="C22" s="125" t="s">
        <v>123</v>
      </c>
      <c r="D22" s="125" t="s">
        <v>125</v>
      </c>
      <c r="E22" s="128" t="s">
        <v>127</v>
      </c>
      <c r="F22" s="125" t="s">
        <v>129</v>
      </c>
      <c r="G22" s="129">
        <f>G23</f>
        <v>721.2</v>
      </c>
      <c r="H22" s="129">
        <f t="shared" si="0"/>
        <v>721.2</v>
      </c>
      <c r="I22" s="129">
        <v>723.2</v>
      </c>
      <c r="J22" s="117"/>
    </row>
    <row r="23" spans="2:10" ht="15.75">
      <c r="B23" s="132" t="s">
        <v>130</v>
      </c>
      <c r="C23" s="125" t="s">
        <v>123</v>
      </c>
      <c r="D23" s="125" t="s">
        <v>125</v>
      </c>
      <c r="E23" s="128" t="s">
        <v>127</v>
      </c>
      <c r="F23" s="125" t="s">
        <v>131</v>
      </c>
      <c r="G23" s="129">
        <f>G24+G25+G26</f>
        <v>721.2</v>
      </c>
      <c r="H23" s="129">
        <f t="shared" ref="H23:I23" si="1">H24+H25+H26</f>
        <v>721.2</v>
      </c>
      <c r="I23" s="129">
        <v>723.2</v>
      </c>
      <c r="J23" s="117"/>
    </row>
    <row r="24" spans="2:10" ht="15.75">
      <c r="B24" s="132" t="s">
        <v>132</v>
      </c>
      <c r="C24" s="125" t="s">
        <v>123</v>
      </c>
      <c r="D24" s="125" t="s">
        <v>125</v>
      </c>
      <c r="E24" s="128" t="s">
        <v>127</v>
      </c>
      <c r="F24" s="125" t="s">
        <v>133</v>
      </c>
      <c r="G24" s="129">
        <f>'прил 13'!H13</f>
        <v>553.9</v>
      </c>
      <c r="H24" s="129">
        <v>553.9</v>
      </c>
      <c r="I24" s="129">
        <v>553.9</v>
      </c>
      <c r="J24" s="117"/>
    </row>
    <row r="25" spans="2:10" ht="15.75">
      <c r="B25" s="133" t="s">
        <v>134</v>
      </c>
      <c r="C25" s="125" t="s">
        <v>123</v>
      </c>
      <c r="D25" s="125" t="s">
        <v>125</v>
      </c>
      <c r="E25" s="128" t="s">
        <v>127</v>
      </c>
      <c r="F25" s="125" t="s">
        <v>135</v>
      </c>
      <c r="G25" s="129">
        <f>'прил 13'!H14</f>
        <v>0</v>
      </c>
      <c r="H25" s="129">
        <f>'прил 13'!I14</f>
        <v>0</v>
      </c>
      <c r="I25" s="129">
        <f>'прил 13'!J14</f>
        <v>0</v>
      </c>
      <c r="J25" s="117"/>
    </row>
    <row r="26" spans="2:10" ht="31.5">
      <c r="B26" s="133" t="s">
        <v>136</v>
      </c>
      <c r="C26" s="125" t="s">
        <v>123</v>
      </c>
      <c r="D26" s="125" t="s">
        <v>125</v>
      </c>
      <c r="E26" s="128" t="s">
        <v>127</v>
      </c>
      <c r="F26" s="125" t="s">
        <v>137</v>
      </c>
      <c r="G26" s="129">
        <f>'прил 13'!H15</f>
        <v>167.3</v>
      </c>
      <c r="H26" s="129">
        <v>167.3</v>
      </c>
      <c r="I26" s="129">
        <v>167.3</v>
      </c>
      <c r="J26" s="117"/>
    </row>
    <row r="27" spans="2:10" ht="47.25">
      <c r="B27" s="134" t="s">
        <v>138</v>
      </c>
      <c r="C27" s="124" t="s">
        <v>123</v>
      </c>
      <c r="D27" s="124" t="s">
        <v>139</v>
      </c>
      <c r="E27" s="124"/>
      <c r="F27" s="124"/>
      <c r="G27" s="129">
        <f t="shared" ref="G27:I27" si="2">G28</f>
        <v>553</v>
      </c>
      <c r="H27" s="129">
        <f t="shared" si="2"/>
        <v>551</v>
      </c>
      <c r="I27" s="129">
        <v>551</v>
      </c>
      <c r="J27" s="135"/>
    </row>
    <row r="28" spans="2:10" ht="31.5">
      <c r="B28" s="136" t="s">
        <v>140</v>
      </c>
      <c r="C28" s="125" t="s">
        <v>141</v>
      </c>
      <c r="D28" s="125" t="s">
        <v>139</v>
      </c>
      <c r="E28" s="128"/>
      <c r="F28" s="125"/>
      <c r="G28" s="129">
        <f>G29+G34+G38</f>
        <v>553</v>
      </c>
      <c r="H28" s="129">
        <f t="shared" ref="H28:I28" si="3">H29+H34+H38</f>
        <v>551</v>
      </c>
      <c r="I28" s="129">
        <v>551</v>
      </c>
      <c r="J28" s="117"/>
    </row>
    <row r="29" spans="2:10" ht="63">
      <c r="B29" s="137" t="s">
        <v>128</v>
      </c>
      <c r="C29" s="125" t="s">
        <v>123</v>
      </c>
      <c r="D29" s="125" t="s">
        <v>139</v>
      </c>
      <c r="E29" s="138" t="s">
        <v>142</v>
      </c>
      <c r="F29" s="125" t="s">
        <v>129</v>
      </c>
      <c r="G29" s="129">
        <f>G30</f>
        <v>388.29999999999995</v>
      </c>
      <c r="H29" s="129">
        <f t="shared" ref="H29:I29" si="4">H30</f>
        <v>388.29999999999995</v>
      </c>
      <c r="I29" s="129">
        <v>388.3</v>
      </c>
      <c r="J29" s="117"/>
    </row>
    <row r="30" spans="2:10" ht="31.5">
      <c r="B30" s="137" t="s">
        <v>143</v>
      </c>
      <c r="C30" s="125" t="s">
        <v>123</v>
      </c>
      <c r="D30" s="125" t="s">
        <v>139</v>
      </c>
      <c r="E30" s="138" t="s">
        <v>142</v>
      </c>
      <c r="F30" s="125" t="s">
        <v>131</v>
      </c>
      <c r="G30" s="129">
        <f>G31+G32+G33</f>
        <v>388.29999999999995</v>
      </c>
      <c r="H30" s="129">
        <f t="shared" ref="H30:I30" si="5">H31+H32+H33</f>
        <v>388.29999999999995</v>
      </c>
      <c r="I30" s="129">
        <v>388.3</v>
      </c>
      <c r="J30" s="117"/>
    </row>
    <row r="31" spans="2:10" ht="15.75">
      <c r="B31" s="132" t="s">
        <v>132</v>
      </c>
      <c r="C31" s="125" t="s">
        <v>123</v>
      </c>
      <c r="D31" s="125" t="s">
        <v>139</v>
      </c>
      <c r="E31" s="138" t="s">
        <v>142</v>
      </c>
      <c r="F31" s="125" t="s">
        <v>133</v>
      </c>
      <c r="G31" s="129">
        <f>'прил 13'!H22</f>
        <v>298.2</v>
      </c>
      <c r="H31" s="129">
        <v>298.2</v>
      </c>
      <c r="I31" s="129">
        <v>298.2</v>
      </c>
      <c r="J31" s="117"/>
    </row>
    <row r="32" spans="2:10" ht="15.75">
      <c r="B32" s="133" t="s">
        <v>134</v>
      </c>
      <c r="C32" s="125" t="s">
        <v>123</v>
      </c>
      <c r="D32" s="125" t="s">
        <v>139</v>
      </c>
      <c r="E32" s="138" t="s">
        <v>142</v>
      </c>
      <c r="F32" s="125" t="s">
        <v>135</v>
      </c>
      <c r="G32" s="129">
        <f>'прил 13'!H23+'прил 13'!H30</f>
        <v>0</v>
      </c>
      <c r="H32" s="129">
        <f>'прил 13'!I23+'прил 13'!I30</f>
        <v>0</v>
      </c>
      <c r="I32" s="129">
        <f>'прил 13'!J23+'прил 13'!J30</f>
        <v>0</v>
      </c>
    </row>
    <row r="33" spans="2:9" ht="31.5">
      <c r="B33" s="133" t="s">
        <v>136</v>
      </c>
      <c r="C33" s="125" t="s">
        <v>123</v>
      </c>
      <c r="D33" s="125" t="s">
        <v>139</v>
      </c>
      <c r="E33" s="138" t="s">
        <v>142</v>
      </c>
      <c r="F33" s="125" t="s">
        <v>137</v>
      </c>
      <c r="G33" s="129">
        <f>'прил 13'!H24</f>
        <v>90.1</v>
      </c>
      <c r="H33" s="129">
        <v>90.1</v>
      </c>
      <c r="I33" s="129">
        <v>90.1</v>
      </c>
    </row>
    <row r="34" spans="2:9" ht="31.5">
      <c r="B34" s="131" t="s">
        <v>144</v>
      </c>
      <c r="C34" s="125" t="s">
        <v>123</v>
      </c>
      <c r="D34" s="125" t="s">
        <v>139</v>
      </c>
      <c r="E34" s="138" t="s">
        <v>142</v>
      </c>
      <c r="F34" s="125" t="s">
        <v>145</v>
      </c>
      <c r="G34" s="129">
        <f>G35</f>
        <v>162.69999999999999</v>
      </c>
      <c r="H34" s="129">
        <f t="shared" ref="H34:I34" si="6">H35</f>
        <v>160.69999999999999</v>
      </c>
      <c r="I34" s="129">
        <v>160.69999999999999</v>
      </c>
    </row>
    <row r="35" spans="2:9" ht="31.5">
      <c r="B35" s="137" t="s">
        <v>146</v>
      </c>
      <c r="C35" s="125" t="s">
        <v>123</v>
      </c>
      <c r="D35" s="125" t="s">
        <v>139</v>
      </c>
      <c r="E35" s="138" t="s">
        <v>142</v>
      </c>
      <c r="F35" s="125" t="s">
        <v>147</v>
      </c>
      <c r="G35" s="129">
        <f>G36+G37</f>
        <v>162.69999999999999</v>
      </c>
      <c r="H35" s="129">
        <v>160.69999999999999</v>
      </c>
      <c r="I35" s="129">
        <v>160.69999999999999</v>
      </c>
    </row>
    <row r="36" spans="2:9" ht="31.5">
      <c r="B36" s="133" t="s">
        <v>148</v>
      </c>
      <c r="C36" s="125" t="s">
        <v>123</v>
      </c>
      <c r="D36" s="125" t="s">
        <v>139</v>
      </c>
      <c r="E36" s="138" t="s">
        <v>142</v>
      </c>
      <c r="F36" s="125" t="s">
        <v>149</v>
      </c>
      <c r="G36" s="129">
        <f>'прил 13'!H33+'прил 13'!H37+'прил 13'!H25+'прил 13'!H65</f>
        <v>104.69999999999999</v>
      </c>
      <c r="H36" s="129">
        <v>103.7</v>
      </c>
      <c r="I36" s="129">
        <v>103.7</v>
      </c>
    </row>
    <row r="37" spans="2:9" ht="15.75">
      <c r="B37" s="132" t="s">
        <v>150</v>
      </c>
      <c r="C37" s="125" t="s">
        <v>123</v>
      </c>
      <c r="D37" s="125" t="s">
        <v>139</v>
      </c>
      <c r="E37" s="138" t="s">
        <v>142</v>
      </c>
      <c r="F37" s="125" t="s">
        <v>151</v>
      </c>
      <c r="G37" s="129">
        <f>'прил 13'!H44+'прил 13'!H68+'прил 13'!H35</f>
        <v>58</v>
      </c>
      <c r="H37" s="129">
        <v>57</v>
      </c>
      <c r="I37" s="129">
        <v>57</v>
      </c>
    </row>
    <row r="38" spans="2:9" ht="15.75">
      <c r="B38" s="139" t="s">
        <v>152</v>
      </c>
      <c r="C38" s="125" t="s">
        <v>123</v>
      </c>
      <c r="D38" s="125" t="s">
        <v>139</v>
      </c>
      <c r="E38" s="138" t="s">
        <v>142</v>
      </c>
      <c r="F38" s="125" t="s">
        <v>153</v>
      </c>
      <c r="G38" s="129">
        <f>G39</f>
        <v>2</v>
      </c>
      <c r="H38" s="129">
        <v>2</v>
      </c>
      <c r="I38" s="129">
        <v>2</v>
      </c>
    </row>
    <row r="39" spans="2:9" ht="15.75">
      <c r="B39" s="133" t="s">
        <v>154</v>
      </c>
      <c r="C39" s="125" t="s">
        <v>123</v>
      </c>
      <c r="D39" s="125" t="s">
        <v>139</v>
      </c>
      <c r="E39" s="138" t="s">
        <v>142</v>
      </c>
      <c r="F39" s="125" t="s">
        <v>155</v>
      </c>
      <c r="G39" s="129">
        <f>'прил 13'!H56</f>
        <v>2</v>
      </c>
      <c r="H39" s="129">
        <v>2</v>
      </c>
      <c r="I39" s="129">
        <v>2</v>
      </c>
    </row>
    <row r="40" spans="2:9" ht="15.75">
      <c r="B40" s="120" t="s">
        <v>156</v>
      </c>
      <c r="C40" s="121" t="s">
        <v>123</v>
      </c>
      <c r="D40" s="121" t="s">
        <v>157</v>
      </c>
      <c r="E40" s="121"/>
      <c r="F40" s="121"/>
      <c r="G40" s="122">
        <f t="shared" ref="G40:I43" si="7">G41</f>
        <v>0</v>
      </c>
      <c r="H40" s="122">
        <f t="shared" si="7"/>
        <v>0</v>
      </c>
      <c r="I40" s="122">
        <f t="shared" si="7"/>
        <v>0</v>
      </c>
    </row>
    <row r="41" spans="2:9" ht="15.75">
      <c r="B41" s="140" t="s">
        <v>158</v>
      </c>
      <c r="C41" s="141" t="s">
        <v>123</v>
      </c>
      <c r="D41" s="141" t="s">
        <v>157</v>
      </c>
      <c r="E41" s="142" t="s">
        <v>159</v>
      </c>
      <c r="F41" s="141"/>
      <c r="G41" s="143">
        <f t="shared" si="7"/>
        <v>0</v>
      </c>
      <c r="H41" s="143">
        <f t="shared" si="7"/>
        <v>0</v>
      </c>
      <c r="I41" s="143">
        <f t="shared" si="7"/>
        <v>0</v>
      </c>
    </row>
    <row r="42" spans="2:9" ht="31.5">
      <c r="B42" s="144" t="s">
        <v>160</v>
      </c>
      <c r="C42" s="141" t="s">
        <v>123</v>
      </c>
      <c r="D42" s="141" t="s">
        <v>157</v>
      </c>
      <c r="E42" s="142" t="s">
        <v>161</v>
      </c>
      <c r="F42" s="141"/>
      <c r="G42" s="143">
        <f t="shared" si="7"/>
        <v>0</v>
      </c>
      <c r="H42" s="143">
        <f t="shared" si="7"/>
        <v>0</v>
      </c>
      <c r="I42" s="143">
        <f t="shared" si="7"/>
        <v>0</v>
      </c>
    </row>
    <row r="43" spans="2:9" ht="31.5">
      <c r="B43" s="145" t="s">
        <v>144</v>
      </c>
      <c r="C43" s="141" t="s">
        <v>123</v>
      </c>
      <c r="D43" s="141" t="s">
        <v>157</v>
      </c>
      <c r="E43" s="142" t="s">
        <v>161</v>
      </c>
      <c r="F43" s="141" t="s">
        <v>145</v>
      </c>
      <c r="G43" s="143">
        <f t="shared" si="7"/>
        <v>0</v>
      </c>
      <c r="H43" s="143">
        <f t="shared" si="7"/>
        <v>0</v>
      </c>
      <c r="I43" s="143">
        <f t="shared" si="7"/>
        <v>0</v>
      </c>
    </row>
    <row r="44" spans="2:9" ht="15.75">
      <c r="B44" s="144" t="s">
        <v>162</v>
      </c>
      <c r="C44" s="141" t="s">
        <v>123</v>
      </c>
      <c r="D44" s="141" t="s">
        <v>157</v>
      </c>
      <c r="E44" s="142" t="s">
        <v>161</v>
      </c>
      <c r="F44" s="141" t="s">
        <v>147</v>
      </c>
      <c r="G44" s="143">
        <f>G46+G45</f>
        <v>0</v>
      </c>
      <c r="H44" s="143">
        <f>H46+H45</f>
        <v>0</v>
      </c>
      <c r="I44" s="143">
        <f>I46+I45</f>
        <v>0</v>
      </c>
    </row>
    <row r="45" spans="2:9" ht="15.75">
      <c r="B45" s="144" t="s">
        <v>150</v>
      </c>
      <c r="C45" s="141" t="s">
        <v>123</v>
      </c>
      <c r="D45" s="141" t="s">
        <v>157</v>
      </c>
      <c r="E45" s="142" t="s">
        <v>161</v>
      </c>
      <c r="F45" s="141" t="s">
        <v>151</v>
      </c>
      <c r="G45" s="143">
        <f>'прил 13'!H77</f>
        <v>0</v>
      </c>
      <c r="H45" s="143">
        <f>'прил 13'!I77</f>
        <v>0</v>
      </c>
      <c r="I45" s="143">
        <f>'прил 13'!J77</f>
        <v>0</v>
      </c>
    </row>
    <row r="46" spans="2:9" ht="15.75">
      <c r="B46" s="144" t="s">
        <v>150</v>
      </c>
      <c r="C46" s="141" t="s">
        <v>123</v>
      </c>
      <c r="D46" s="141" t="s">
        <v>157</v>
      </c>
      <c r="E46" s="142" t="s">
        <v>161</v>
      </c>
      <c r="F46" s="141" t="s">
        <v>151</v>
      </c>
      <c r="G46" s="143">
        <f>'прил 13'!H83</f>
        <v>0</v>
      </c>
      <c r="H46" s="143">
        <f>'прил 13'!I83</f>
        <v>0</v>
      </c>
      <c r="I46" s="143">
        <f>'прил 13'!J83</f>
        <v>0</v>
      </c>
    </row>
    <row r="47" spans="2:9" ht="15.75">
      <c r="B47" s="123" t="s">
        <v>163</v>
      </c>
      <c r="C47" s="124" t="s">
        <v>123</v>
      </c>
      <c r="D47" s="124" t="s">
        <v>164</v>
      </c>
      <c r="E47" s="124"/>
      <c r="F47" s="124"/>
      <c r="G47" s="126">
        <f>G48</f>
        <v>3</v>
      </c>
      <c r="H47" s="126">
        <v>3.5</v>
      </c>
      <c r="I47" s="126">
        <f t="shared" ref="H47:I50" si="8">I48</f>
        <v>5</v>
      </c>
    </row>
    <row r="48" spans="2:9" ht="31.5">
      <c r="B48" s="132" t="s">
        <v>165</v>
      </c>
      <c r="C48" s="125" t="s">
        <v>123</v>
      </c>
      <c r="D48" s="125" t="s">
        <v>164</v>
      </c>
      <c r="E48" s="128" t="s">
        <v>166</v>
      </c>
      <c r="F48" s="125"/>
      <c r="G48" s="129">
        <f t="shared" ref="G48" si="9">G49</f>
        <v>3</v>
      </c>
      <c r="H48" s="129">
        <v>3.5</v>
      </c>
      <c r="I48" s="129">
        <f t="shared" si="8"/>
        <v>5</v>
      </c>
    </row>
    <row r="49" spans="2:9" ht="31.5">
      <c r="B49" s="131" t="s">
        <v>144</v>
      </c>
      <c r="C49" s="125" t="s">
        <v>123</v>
      </c>
      <c r="D49" s="125" t="s">
        <v>164</v>
      </c>
      <c r="E49" s="128" t="s">
        <v>166</v>
      </c>
      <c r="F49" s="125" t="s">
        <v>145</v>
      </c>
      <c r="G49" s="129">
        <f>G50</f>
        <v>3</v>
      </c>
      <c r="H49" s="129">
        <v>3.5</v>
      </c>
      <c r="I49" s="129">
        <f t="shared" si="8"/>
        <v>5</v>
      </c>
    </row>
    <row r="50" spans="2:9" ht="15.75">
      <c r="B50" s="132" t="s">
        <v>162</v>
      </c>
      <c r="C50" s="125" t="s">
        <v>123</v>
      </c>
      <c r="D50" s="125" t="s">
        <v>164</v>
      </c>
      <c r="E50" s="128" t="s">
        <v>166</v>
      </c>
      <c r="F50" s="125" t="s">
        <v>147</v>
      </c>
      <c r="G50" s="129">
        <f>G51</f>
        <v>3</v>
      </c>
      <c r="H50" s="129">
        <v>3.5</v>
      </c>
      <c r="I50" s="129">
        <f t="shared" si="8"/>
        <v>5</v>
      </c>
    </row>
    <row r="51" spans="2:9" ht="15.75">
      <c r="B51" s="132" t="s">
        <v>150</v>
      </c>
      <c r="C51" s="125" t="s">
        <v>123</v>
      </c>
      <c r="D51" s="125" t="s">
        <v>164</v>
      </c>
      <c r="E51" s="128" t="s">
        <v>166</v>
      </c>
      <c r="F51" s="125" t="s">
        <v>151</v>
      </c>
      <c r="G51" s="129">
        <f>'прил 13'!H89</f>
        <v>3</v>
      </c>
      <c r="H51" s="129">
        <v>3.5</v>
      </c>
      <c r="I51" s="129">
        <f>'прил 13'!J89</f>
        <v>5</v>
      </c>
    </row>
    <row r="52" spans="2:9" ht="15.75">
      <c r="B52" s="123" t="s">
        <v>167</v>
      </c>
      <c r="C52" s="124" t="s">
        <v>123</v>
      </c>
      <c r="D52" s="124" t="s">
        <v>168</v>
      </c>
      <c r="E52" s="125"/>
      <c r="F52" s="124"/>
      <c r="G52" s="126">
        <f>G53+G58+G61</f>
        <v>1326.9</v>
      </c>
      <c r="H52" s="126">
        <v>1328.9</v>
      </c>
      <c r="I52" s="126">
        <f t="shared" ref="H52:I52" si="10">I53+I58+I61</f>
        <v>1368.3</v>
      </c>
    </row>
    <row r="53" spans="2:9" ht="63">
      <c r="B53" s="146" t="s">
        <v>128</v>
      </c>
      <c r="C53" s="125" t="s">
        <v>123</v>
      </c>
      <c r="D53" s="125" t="s">
        <v>168</v>
      </c>
      <c r="E53" s="128" t="s">
        <v>169</v>
      </c>
      <c r="F53" s="125" t="s">
        <v>129</v>
      </c>
      <c r="G53" s="147">
        <f>G54+G56</f>
        <v>1020.9000000000001</v>
      </c>
      <c r="H53" s="147">
        <f t="shared" ref="H53:I54" si="11">H54+H56</f>
        <v>1020.9</v>
      </c>
      <c r="I53" s="147">
        <f t="shared" si="11"/>
        <v>1065.3</v>
      </c>
    </row>
    <row r="54" spans="2:9" ht="15.75">
      <c r="B54" s="146" t="s">
        <v>170</v>
      </c>
      <c r="C54" s="125" t="s">
        <v>123</v>
      </c>
      <c r="D54" s="125" t="s">
        <v>168</v>
      </c>
      <c r="E54" s="128" t="s">
        <v>169</v>
      </c>
      <c r="F54" s="125" t="s">
        <v>171</v>
      </c>
      <c r="G54" s="148">
        <f>G55+G57</f>
        <v>1020.9000000000001</v>
      </c>
      <c r="H54" s="148">
        <v>1020.9</v>
      </c>
      <c r="I54" s="148">
        <f t="shared" si="11"/>
        <v>1065.3</v>
      </c>
    </row>
    <row r="55" spans="2:9" ht="15.75">
      <c r="B55" s="146" t="s">
        <v>172</v>
      </c>
      <c r="C55" s="125" t="s">
        <v>123</v>
      </c>
      <c r="D55" s="125" t="s">
        <v>168</v>
      </c>
      <c r="E55" s="128" t="s">
        <v>169</v>
      </c>
      <c r="F55" s="125" t="s">
        <v>173</v>
      </c>
      <c r="G55" s="148">
        <f>'прил 13'!H92</f>
        <v>784.1</v>
      </c>
      <c r="H55" s="148">
        <v>784.1</v>
      </c>
      <c r="I55" s="148">
        <f>'прил 13'!J92</f>
        <v>818.2</v>
      </c>
    </row>
    <row r="56" spans="2:9" ht="31.5">
      <c r="B56" s="146" t="s">
        <v>174</v>
      </c>
      <c r="C56" s="125" t="s">
        <v>123</v>
      </c>
      <c r="D56" s="125" t="s">
        <v>168</v>
      </c>
      <c r="E56" s="128" t="s">
        <v>169</v>
      </c>
      <c r="F56" s="125" t="s">
        <v>175</v>
      </c>
      <c r="G56" s="148"/>
      <c r="H56" s="148"/>
      <c r="I56" s="148"/>
    </row>
    <row r="57" spans="2:9" ht="31.5">
      <c r="B57" s="146" t="s">
        <v>136</v>
      </c>
      <c r="C57" s="125" t="s">
        <v>123</v>
      </c>
      <c r="D57" s="125" t="s">
        <v>168</v>
      </c>
      <c r="E57" s="128" t="s">
        <v>169</v>
      </c>
      <c r="F57" s="125" t="s">
        <v>176</v>
      </c>
      <c r="G57" s="148">
        <f>'прил 13'!H93</f>
        <v>236.8</v>
      </c>
      <c r="H57" s="148">
        <v>236.8</v>
      </c>
      <c r="I57" s="148">
        <f>'прил 13'!J93</f>
        <v>247.1</v>
      </c>
    </row>
    <row r="58" spans="2:9" ht="31.5">
      <c r="B58" s="131" t="s">
        <v>144</v>
      </c>
      <c r="C58" s="125" t="s">
        <v>123</v>
      </c>
      <c r="D58" s="125" t="s">
        <v>168</v>
      </c>
      <c r="E58" s="128" t="s">
        <v>169</v>
      </c>
      <c r="F58" s="125" t="s">
        <v>145</v>
      </c>
      <c r="G58" s="148">
        <f>G59</f>
        <v>303</v>
      </c>
      <c r="H58" s="148">
        <v>306</v>
      </c>
      <c r="I58" s="148">
        <f t="shared" ref="H58:I59" si="12">I59</f>
        <v>303</v>
      </c>
    </row>
    <row r="59" spans="2:9" ht="15.75">
      <c r="B59" s="132" t="s">
        <v>162</v>
      </c>
      <c r="C59" s="125" t="s">
        <v>123</v>
      </c>
      <c r="D59" s="125" t="s">
        <v>168</v>
      </c>
      <c r="E59" s="128" t="s">
        <v>169</v>
      </c>
      <c r="F59" s="125" t="s">
        <v>147</v>
      </c>
      <c r="G59" s="148">
        <f>G60</f>
        <v>303</v>
      </c>
      <c r="H59" s="148">
        <v>306</v>
      </c>
      <c r="I59" s="148">
        <f t="shared" si="12"/>
        <v>303</v>
      </c>
    </row>
    <row r="60" spans="2:9" ht="15.75">
      <c r="B60" s="132" t="s">
        <v>150</v>
      </c>
      <c r="C60" s="125" t="s">
        <v>123</v>
      </c>
      <c r="D60" s="125" t="s">
        <v>168</v>
      </c>
      <c r="E60" s="128" t="s">
        <v>169</v>
      </c>
      <c r="F60" s="125" t="s">
        <v>151</v>
      </c>
      <c r="G60" s="148">
        <f>'прил 13'!H95+'прил 13'!H101+'прил 13'!H108+'прил 13'!H100</f>
        <v>303</v>
      </c>
      <c r="H60" s="148">
        <v>306</v>
      </c>
      <c r="I60" s="148">
        <f>'прил 13'!J95+'прил 13'!J101+'прил 13'!J108</f>
        <v>303</v>
      </c>
    </row>
    <row r="61" spans="2:9" ht="15.75">
      <c r="B61" s="139" t="s">
        <v>152</v>
      </c>
      <c r="C61" s="125" t="s">
        <v>123</v>
      </c>
      <c r="D61" s="125" t="s">
        <v>168</v>
      </c>
      <c r="E61" s="138" t="s">
        <v>169</v>
      </c>
      <c r="F61" s="125" t="s">
        <v>153</v>
      </c>
      <c r="G61" s="129">
        <f>G62</f>
        <v>3</v>
      </c>
      <c r="H61" s="129">
        <v>3</v>
      </c>
      <c r="I61" s="129">
        <f t="shared" ref="H61:I61" si="13">I62</f>
        <v>0</v>
      </c>
    </row>
    <row r="62" spans="2:9" ht="15.75">
      <c r="B62" s="133" t="s">
        <v>154</v>
      </c>
      <c r="C62" s="125" t="s">
        <v>123</v>
      </c>
      <c r="D62" s="125" t="s">
        <v>168</v>
      </c>
      <c r="E62" s="138" t="s">
        <v>169</v>
      </c>
      <c r="F62" s="125" t="s">
        <v>177</v>
      </c>
      <c r="G62" s="129">
        <f>'прил 13'!H111</f>
        <v>3</v>
      </c>
      <c r="H62" s="129">
        <v>3</v>
      </c>
      <c r="I62" s="129">
        <f>'прил 13'!J111</f>
        <v>0</v>
      </c>
    </row>
    <row r="63" spans="2:9" ht="15.75">
      <c r="B63" s="137" t="s">
        <v>178</v>
      </c>
      <c r="C63" s="149" t="s">
        <v>125</v>
      </c>
      <c r="D63" s="149" t="s">
        <v>179</v>
      </c>
      <c r="E63" s="149"/>
      <c r="F63" s="150"/>
      <c r="G63" s="126">
        <f>G64</f>
        <v>93.4</v>
      </c>
      <c r="H63" s="126">
        <f t="shared" ref="H63:I63" si="14">H64</f>
        <v>97.9</v>
      </c>
      <c r="I63" s="126">
        <v>101.5</v>
      </c>
    </row>
    <row r="64" spans="2:9" ht="31.5">
      <c r="B64" s="137" t="s">
        <v>180</v>
      </c>
      <c r="C64" s="151" t="s">
        <v>125</v>
      </c>
      <c r="D64" s="151" t="s">
        <v>179</v>
      </c>
      <c r="E64" s="152" t="s">
        <v>181</v>
      </c>
      <c r="F64" s="153"/>
      <c r="G64" s="129">
        <f>G65+G67+G69</f>
        <v>93.4</v>
      </c>
      <c r="H64" s="129">
        <v>97.9</v>
      </c>
      <c r="I64" s="129">
        <v>101.5</v>
      </c>
    </row>
    <row r="65" spans="2:9" ht="15.75">
      <c r="B65" s="154" t="s">
        <v>182</v>
      </c>
      <c r="C65" s="151" t="s">
        <v>125</v>
      </c>
      <c r="D65" s="151" t="s">
        <v>179</v>
      </c>
      <c r="E65" s="128" t="s">
        <v>181</v>
      </c>
      <c r="F65" s="125" t="s">
        <v>129</v>
      </c>
      <c r="G65" s="129">
        <f>G66+G68</f>
        <v>93.4</v>
      </c>
      <c r="H65" s="129">
        <v>97.9</v>
      </c>
      <c r="I65" s="129">
        <v>101.5</v>
      </c>
    </row>
    <row r="66" spans="2:9" ht="15.75">
      <c r="B66" s="146" t="s">
        <v>172</v>
      </c>
      <c r="C66" s="151" t="s">
        <v>125</v>
      </c>
      <c r="D66" s="151" t="s">
        <v>179</v>
      </c>
      <c r="E66" s="152" t="s">
        <v>181</v>
      </c>
      <c r="F66" s="125" t="s">
        <v>133</v>
      </c>
      <c r="G66" s="148">
        <f>'прил 13'!H115</f>
        <v>93.4</v>
      </c>
      <c r="H66" s="148">
        <v>97.9</v>
      </c>
      <c r="I66" s="148">
        <v>101.5</v>
      </c>
    </row>
    <row r="67" spans="2:9" ht="31.5">
      <c r="B67" s="146" t="s">
        <v>174</v>
      </c>
      <c r="C67" s="151" t="s">
        <v>125</v>
      </c>
      <c r="D67" s="151" t="s">
        <v>179</v>
      </c>
      <c r="E67" s="152" t="s">
        <v>181</v>
      </c>
      <c r="F67" s="125" t="s">
        <v>183</v>
      </c>
      <c r="G67" s="148">
        <f>'прил 13'!H120</f>
        <v>0</v>
      </c>
      <c r="H67" s="148">
        <v>0</v>
      </c>
      <c r="I67" s="148">
        <v>0</v>
      </c>
    </row>
    <row r="68" spans="2:9" ht="31.5">
      <c r="B68" s="146" t="s">
        <v>136</v>
      </c>
      <c r="C68" s="151" t="s">
        <v>125</v>
      </c>
      <c r="D68" s="151" t="s">
        <v>179</v>
      </c>
      <c r="E68" s="152" t="s">
        <v>181</v>
      </c>
      <c r="F68" s="125" t="s">
        <v>137</v>
      </c>
      <c r="G68" s="148">
        <f>'прил 13'!H117</f>
        <v>0</v>
      </c>
      <c r="H68" s="148">
        <v>0</v>
      </c>
      <c r="I68" s="148">
        <v>0</v>
      </c>
    </row>
    <row r="69" spans="2:9" ht="31.5">
      <c r="B69" s="131" t="s">
        <v>144</v>
      </c>
      <c r="C69" s="151" t="s">
        <v>125</v>
      </c>
      <c r="D69" s="151" t="s">
        <v>179</v>
      </c>
      <c r="E69" s="152" t="s">
        <v>181</v>
      </c>
      <c r="F69" s="125" t="s">
        <v>145</v>
      </c>
      <c r="G69" s="148">
        <f>G70</f>
        <v>0</v>
      </c>
      <c r="H69" s="148">
        <f t="shared" ref="H69:I70" si="15">H70</f>
        <v>2</v>
      </c>
      <c r="I69" s="148">
        <v>2</v>
      </c>
    </row>
    <row r="70" spans="2:9" ht="15.75">
      <c r="B70" s="132" t="s">
        <v>162</v>
      </c>
      <c r="C70" s="151" t="s">
        <v>125</v>
      </c>
      <c r="D70" s="151" t="s">
        <v>179</v>
      </c>
      <c r="E70" s="152" t="s">
        <v>181</v>
      </c>
      <c r="F70" s="125" t="s">
        <v>147</v>
      </c>
      <c r="G70" s="148">
        <f>G71</f>
        <v>0</v>
      </c>
      <c r="H70" s="148">
        <v>2</v>
      </c>
      <c r="I70" s="148">
        <v>2</v>
      </c>
    </row>
    <row r="71" spans="2:9" ht="15.75">
      <c r="B71" s="132" t="s">
        <v>150</v>
      </c>
      <c r="C71" s="151" t="s">
        <v>125</v>
      </c>
      <c r="D71" s="151" t="s">
        <v>179</v>
      </c>
      <c r="E71" s="152" t="s">
        <v>181</v>
      </c>
      <c r="F71" s="125" t="s">
        <v>151</v>
      </c>
      <c r="G71" s="148">
        <f>'прил 13'!H123</f>
        <v>0</v>
      </c>
      <c r="H71" s="148">
        <v>1</v>
      </c>
      <c r="I71" s="148">
        <v>1</v>
      </c>
    </row>
    <row r="72" spans="2:9" ht="31.5">
      <c r="B72" s="132" t="s">
        <v>184</v>
      </c>
      <c r="C72" s="124" t="s">
        <v>179</v>
      </c>
      <c r="D72" s="124" t="s">
        <v>185</v>
      </c>
      <c r="E72" s="125"/>
      <c r="F72" s="125"/>
      <c r="G72" s="126">
        <f>G73</f>
        <v>65.8</v>
      </c>
      <c r="H72" s="126">
        <v>67.8</v>
      </c>
      <c r="I72" s="126">
        <v>70</v>
      </c>
    </row>
    <row r="73" spans="2:9" ht="31.5">
      <c r="B73" s="131" t="s">
        <v>144</v>
      </c>
      <c r="C73" s="125" t="s">
        <v>179</v>
      </c>
      <c r="D73" s="125" t="s">
        <v>185</v>
      </c>
      <c r="E73" s="128" t="s">
        <v>186</v>
      </c>
      <c r="F73" s="125" t="s">
        <v>145</v>
      </c>
      <c r="G73" s="129">
        <f>G74</f>
        <v>65.8</v>
      </c>
      <c r="H73" s="129">
        <v>67.8</v>
      </c>
      <c r="I73" s="129">
        <v>70</v>
      </c>
    </row>
    <row r="74" spans="2:9" ht="15.75">
      <c r="B74" s="132" t="s">
        <v>162</v>
      </c>
      <c r="C74" s="125" t="s">
        <v>179</v>
      </c>
      <c r="D74" s="125" t="s">
        <v>185</v>
      </c>
      <c r="E74" s="128" t="s">
        <v>186</v>
      </c>
      <c r="F74" s="125" t="s">
        <v>147</v>
      </c>
      <c r="G74" s="129">
        <f>G75</f>
        <v>65.8</v>
      </c>
      <c r="H74" s="129">
        <v>67.8</v>
      </c>
      <c r="I74" s="129">
        <v>70</v>
      </c>
    </row>
    <row r="75" spans="2:9" ht="15.75">
      <c r="B75" s="132" t="s">
        <v>150</v>
      </c>
      <c r="C75" s="125" t="s">
        <v>179</v>
      </c>
      <c r="D75" s="125" t="s">
        <v>185</v>
      </c>
      <c r="E75" s="128" t="s">
        <v>186</v>
      </c>
      <c r="F75" s="125" t="s">
        <v>151</v>
      </c>
      <c r="G75" s="129">
        <f>'прил 13'!H125</f>
        <v>65.8</v>
      </c>
      <c r="H75" s="129">
        <v>67.8</v>
      </c>
      <c r="I75" s="129">
        <v>70</v>
      </c>
    </row>
    <row r="76" spans="2:9" ht="15.75">
      <c r="B76" s="123" t="s">
        <v>187</v>
      </c>
      <c r="C76" s="124" t="s">
        <v>139</v>
      </c>
      <c r="D76" s="124" t="s">
        <v>188</v>
      </c>
      <c r="E76" s="124"/>
      <c r="F76" s="124"/>
      <c r="G76" s="126">
        <f>G77</f>
        <v>0</v>
      </c>
      <c r="H76" s="126">
        <f t="shared" ref="H76:I76" si="16">H77</f>
        <v>0</v>
      </c>
      <c r="I76" s="126">
        <f t="shared" si="16"/>
        <v>0</v>
      </c>
    </row>
    <row r="77" spans="2:9" ht="31.5">
      <c r="B77" s="137" t="s">
        <v>189</v>
      </c>
      <c r="C77" s="125" t="s">
        <v>139</v>
      </c>
      <c r="D77" s="125" t="s">
        <v>188</v>
      </c>
      <c r="E77" s="128" t="s">
        <v>190</v>
      </c>
      <c r="F77" s="125"/>
      <c r="G77" s="129">
        <f t="shared" ref="G77:I79" si="17">G78</f>
        <v>0</v>
      </c>
      <c r="H77" s="129">
        <f t="shared" si="17"/>
        <v>0</v>
      </c>
      <c r="I77" s="129">
        <f t="shared" si="17"/>
        <v>0</v>
      </c>
    </row>
    <row r="78" spans="2:9" ht="31.5">
      <c r="B78" s="131" t="s">
        <v>144</v>
      </c>
      <c r="C78" s="125" t="s">
        <v>139</v>
      </c>
      <c r="D78" s="125" t="s">
        <v>188</v>
      </c>
      <c r="E78" s="128" t="s">
        <v>190</v>
      </c>
      <c r="F78" s="125" t="s">
        <v>145</v>
      </c>
      <c r="G78" s="129">
        <f>G79</f>
        <v>0</v>
      </c>
      <c r="H78" s="129">
        <f t="shared" si="17"/>
        <v>0</v>
      </c>
      <c r="I78" s="129">
        <f t="shared" si="17"/>
        <v>0</v>
      </c>
    </row>
    <row r="79" spans="2:9" ht="15.75">
      <c r="B79" s="132" t="s">
        <v>162</v>
      </c>
      <c r="C79" s="125" t="s">
        <v>139</v>
      </c>
      <c r="D79" s="125" t="s">
        <v>188</v>
      </c>
      <c r="E79" s="128" t="s">
        <v>190</v>
      </c>
      <c r="F79" s="125" t="s">
        <v>147</v>
      </c>
      <c r="G79" s="129">
        <f>G80</f>
        <v>0</v>
      </c>
      <c r="H79" s="129">
        <f t="shared" si="17"/>
        <v>0</v>
      </c>
      <c r="I79" s="129">
        <f t="shared" si="17"/>
        <v>0</v>
      </c>
    </row>
    <row r="80" spans="2:9" ht="15.75">
      <c r="B80" s="132" t="s">
        <v>150</v>
      </c>
      <c r="C80" s="125" t="s">
        <v>139</v>
      </c>
      <c r="D80" s="125" t="s">
        <v>188</v>
      </c>
      <c r="E80" s="128" t="s">
        <v>190</v>
      </c>
      <c r="F80" s="125" t="s">
        <v>191</v>
      </c>
      <c r="G80" s="129">
        <f>'прил 13'!H132</f>
        <v>0</v>
      </c>
      <c r="H80" s="129">
        <f>'прил 13'!I132</f>
        <v>0</v>
      </c>
      <c r="I80" s="129">
        <f>'прил 13'!J132</f>
        <v>0</v>
      </c>
    </row>
    <row r="81" spans="2:10" ht="15.75">
      <c r="B81" s="134" t="s">
        <v>192</v>
      </c>
      <c r="C81" s="124" t="s">
        <v>193</v>
      </c>
      <c r="D81" s="124"/>
      <c r="E81" s="155"/>
      <c r="F81" s="124"/>
      <c r="G81" s="126">
        <f t="shared" ref="G81:I82" si="18">G82</f>
        <v>0</v>
      </c>
      <c r="H81" s="126">
        <f t="shared" si="18"/>
        <v>0</v>
      </c>
      <c r="I81" s="126">
        <f t="shared" si="18"/>
        <v>0</v>
      </c>
      <c r="J81" s="135"/>
    </row>
    <row r="82" spans="2:10" ht="15.75">
      <c r="B82" s="156" t="s">
        <v>194</v>
      </c>
      <c r="C82" s="124" t="s">
        <v>193</v>
      </c>
      <c r="D82" s="124" t="s">
        <v>125</v>
      </c>
      <c r="E82" s="155"/>
      <c r="F82" s="124"/>
      <c r="G82" s="126">
        <f>G83</f>
        <v>0</v>
      </c>
      <c r="H82" s="126">
        <f t="shared" si="18"/>
        <v>0</v>
      </c>
      <c r="I82" s="126">
        <f t="shared" si="18"/>
        <v>0</v>
      </c>
      <c r="J82" s="135"/>
    </row>
    <row r="83" spans="2:10" ht="15.75">
      <c r="B83" s="133" t="s">
        <v>195</v>
      </c>
      <c r="C83" s="125" t="s">
        <v>193</v>
      </c>
      <c r="D83" s="125" t="s">
        <v>125</v>
      </c>
      <c r="E83" s="128" t="s">
        <v>196</v>
      </c>
      <c r="F83" s="125" t="s">
        <v>155</v>
      </c>
      <c r="G83" s="129">
        <f>'прил 13'!H135</f>
        <v>0</v>
      </c>
      <c r="H83" s="129">
        <f>'прил 13'!I135</f>
        <v>0</v>
      </c>
      <c r="I83" s="129">
        <f>'прил 13'!J135</f>
        <v>0</v>
      </c>
      <c r="J83" s="117"/>
    </row>
    <row r="84" spans="2:10" ht="15.75">
      <c r="B84" s="157" t="s">
        <v>197</v>
      </c>
      <c r="C84" s="125" t="s">
        <v>193</v>
      </c>
      <c r="D84" s="125" t="s">
        <v>179</v>
      </c>
      <c r="E84" s="128"/>
      <c r="F84" s="125"/>
      <c r="G84" s="126">
        <f>G85</f>
        <v>0</v>
      </c>
      <c r="H84" s="126">
        <v>5</v>
      </c>
      <c r="I84" s="126">
        <f t="shared" ref="H84:I84" si="19">I85</f>
        <v>4.8</v>
      </c>
      <c r="J84" s="117"/>
    </row>
    <row r="85" spans="2:10" ht="31.5">
      <c r="B85" s="131" t="s">
        <v>144</v>
      </c>
      <c r="C85" s="125" t="s">
        <v>193</v>
      </c>
      <c r="D85" s="125" t="s">
        <v>179</v>
      </c>
      <c r="E85" s="128" t="s">
        <v>198</v>
      </c>
      <c r="F85" s="125" t="s">
        <v>151</v>
      </c>
      <c r="G85" s="129">
        <f>'прил 13'!H137</f>
        <v>0</v>
      </c>
      <c r="H85" s="129">
        <v>5</v>
      </c>
      <c r="I85" s="129">
        <v>4.8</v>
      </c>
      <c r="J85" s="117"/>
    </row>
    <row r="86" spans="2:10" ht="15.75">
      <c r="B86" s="215" t="s">
        <v>439</v>
      </c>
      <c r="C86" s="124" t="s">
        <v>157</v>
      </c>
      <c r="D86" s="124" t="s">
        <v>157</v>
      </c>
      <c r="E86" s="128"/>
      <c r="F86" s="500"/>
      <c r="G86" s="126">
        <f>G87</f>
        <v>0</v>
      </c>
      <c r="H86" s="126">
        <f t="shared" ref="H86:I86" si="20">H87</f>
        <v>0</v>
      </c>
      <c r="I86" s="126">
        <f t="shared" si="20"/>
        <v>0</v>
      </c>
      <c r="J86" s="117"/>
    </row>
    <row r="87" spans="2:10" ht="31.5">
      <c r="B87" s="131" t="s">
        <v>144</v>
      </c>
      <c r="C87" s="500" t="s">
        <v>157</v>
      </c>
      <c r="D87" s="500" t="s">
        <v>157</v>
      </c>
      <c r="E87" s="128" t="s">
        <v>652</v>
      </c>
      <c r="F87" s="500" t="s">
        <v>151</v>
      </c>
      <c r="G87" s="129">
        <f>'прил 13'!H145</f>
        <v>0</v>
      </c>
      <c r="H87" s="129">
        <f>'прил 13'!I145</f>
        <v>0</v>
      </c>
      <c r="I87" s="129">
        <f>'прил 13'!J145</f>
        <v>0</v>
      </c>
      <c r="J87" s="117"/>
    </row>
    <row r="88" spans="2:10" ht="15.75">
      <c r="B88" s="131"/>
      <c r="C88" s="500"/>
      <c r="D88" s="500"/>
      <c r="E88" s="128"/>
      <c r="F88" s="500"/>
      <c r="G88" s="129"/>
      <c r="H88" s="129"/>
      <c r="I88" s="129"/>
      <c r="J88" s="117"/>
    </row>
    <row r="89" spans="2:10" ht="15.75">
      <c r="B89" s="131"/>
      <c r="C89" s="500"/>
      <c r="D89" s="500"/>
      <c r="E89" s="128"/>
      <c r="F89" s="500"/>
      <c r="G89" s="129"/>
      <c r="H89" s="129"/>
      <c r="I89" s="129"/>
      <c r="J89" s="117"/>
    </row>
    <row r="90" spans="2:10" ht="15.75">
      <c r="B90" s="123" t="s">
        <v>199</v>
      </c>
      <c r="C90" s="124" t="s">
        <v>200</v>
      </c>
      <c r="D90" s="124"/>
      <c r="E90" s="124"/>
      <c r="F90" s="124"/>
      <c r="G90" s="126">
        <f>G91</f>
        <v>0</v>
      </c>
      <c r="H90" s="126">
        <f t="shared" ref="H90:I90" si="21">H91</f>
        <v>0</v>
      </c>
      <c r="I90" s="126">
        <f t="shared" si="21"/>
        <v>0</v>
      </c>
      <c r="J90" s="117"/>
    </row>
    <row r="91" spans="2:10" ht="15.75">
      <c r="B91" s="123" t="s">
        <v>201</v>
      </c>
      <c r="C91" s="124" t="s">
        <v>200</v>
      </c>
      <c r="D91" s="124" t="s">
        <v>123</v>
      </c>
      <c r="E91" s="124"/>
      <c r="F91" s="124"/>
      <c r="G91" s="126">
        <f>G92+G93</f>
        <v>0</v>
      </c>
      <c r="H91" s="126">
        <f t="shared" ref="H91:I91" si="22">H92+H93</f>
        <v>0</v>
      </c>
      <c r="I91" s="126">
        <f t="shared" si="22"/>
        <v>0</v>
      </c>
      <c r="J91" s="135"/>
    </row>
    <row r="92" spans="2:10" ht="15.75">
      <c r="B92" s="133" t="s">
        <v>202</v>
      </c>
      <c r="C92" s="125" t="s">
        <v>200</v>
      </c>
      <c r="D92" s="125" t="s">
        <v>123</v>
      </c>
      <c r="E92" s="158" t="s">
        <v>203</v>
      </c>
      <c r="F92" s="125"/>
      <c r="G92" s="129">
        <f>'прил 13'!H178</f>
        <v>0</v>
      </c>
      <c r="H92" s="129">
        <f>'прил 13'!I178</f>
        <v>0</v>
      </c>
      <c r="I92" s="129">
        <f>'прил 13'!J178</f>
        <v>0</v>
      </c>
      <c r="J92" s="117"/>
    </row>
    <row r="93" spans="2:10" ht="15.75">
      <c r="B93" s="127" t="s">
        <v>204</v>
      </c>
      <c r="C93" s="125" t="s">
        <v>200</v>
      </c>
      <c r="D93" s="125" t="s">
        <v>123</v>
      </c>
      <c r="E93" s="128" t="s">
        <v>205</v>
      </c>
      <c r="F93" s="125"/>
      <c r="G93" s="129">
        <f>'прил 13'!H147</f>
        <v>0</v>
      </c>
      <c r="H93" s="129">
        <f>'прил 13'!I147</f>
        <v>0</v>
      </c>
      <c r="I93" s="129">
        <f>'прил 13'!J147</f>
        <v>0</v>
      </c>
      <c r="J93" s="117"/>
    </row>
    <row r="94" spans="2:10" ht="15.75">
      <c r="B94" s="123" t="s">
        <v>206</v>
      </c>
      <c r="C94" s="124" t="s">
        <v>185</v>
      </c>
      <c r="D94" s="124"/>
      <c r="E94" s="124"/>
      <c r="F94" s="124"/>
      <c r="G94" s="126">
        <f>G95</f>
        <v>76.599999999999994</v>
      </c>
      <c r="H94" s="126">
        <f t="shared" ref="H94:I95" si="23">H95</f>
        <v>76.599999999999994</v>
      </c>
      <c r="I94" s="126">
        <f t="shared" si="23"/>
        <v>76.599999999999994</v>
      </c>
      <c r="J94" s="117"/>
    </row>
    <row r="95" spans="2:10" ht="15.75">
      <c r="B95" s="123" t="s">
        <v>207</v>
      </c>
      <c r="C95" s="124" t="s">
        <v>185</v>
      </c>
      <c r="D95" s="124" t="s">
        <v>123</v>
      </c>
      <c r="E95" s="124"/>
      <c r="F95" s="124"/>
      <c r="G95" s="126">
        <f>G96</f>
        <v>76.599999999999994</v>
      </c>
      <c r="H95" s="126">
        <f t="shared" si="23"/>
        <v>76.599999999999994</v>
      </c>
      <c r="I95" s="126">
        <f t="shared" si="23"/>
        <v>76.599999999999994</v>
      </c>
      <c r="J95" s="135"/>
    </row>
    <row r="96" spans="2:10" ht="15.75">
      <c r="B96" s="132" t="s">
        <v>208</v>
      </c>
      <c r="C96" s="125" t="s">
        <v>185</v>
      </c>
      <c r="D96" s="125" t="s">
        <v>123</v>
      </c>
      <c r="E96" s="128" t="s">
        <v>209</v>
      </c>
      <c r="F96" s="125" t="s">
        <v>210</v>
      </c>
      <c r="G96" s="129">
        <f>'прил 13'!H211</f>
        <v>76.599999999999994</v>
      </c>
      <c r="H96" s="129">
        <f>'прил 13'!I211</f>
        <v>76.599999999999994</v>
      </c>
      <c r="I96" s="129">
        <f>'прил 13'!J211</f>
        <v>76.599999999999994</v>
      </c>
      <c r="J96" s="117"/>
    </row>
    <row r="97" spans="2:10" ht="15.75">
      <c r="B97" s="156" t="s">
        <v>211</v>
      </c>
      <c r="C97" s="124"/>
      <c r="D97" s="124"/>
      <c r="E97" s="155"/>
      <c r="F97" s="124"/>
      <c r="G97" s="126">
        <f>G101+G104+G107+G110+G113+G116+G119+G98</f>
        <v>233</v>
      </c>
      <c r="H97" s="126">
        <f t="shared" ref="H97:I97" si="24">H101+H104+H107+H110+H113+H116+H119+H98</f>
        <v>233</v>
      </c>
      <c r="I97" s="126">
        <f t="shared" si="24"/>
        <v>233</v>
      </c>
      <c r="J97" s="117"/>
    </row>
    <row r="98" spans="2:10" ht="15.75">
      <c r="B98" s="159" t="s">
        <v>212</v>
      </c>
      <c r="C98" s="125" t="s">
        <v>179</v>
      </c>
      <c r="D98" s="125" t="s">
        <v>185</v>
      </c>
      <c r="E98" s="128" t="s">
        <v>213</v>
      </c>
      <c r="F98" s="125"/>
      <c r="G98" s="126">
        <f>G99</f>
        <v>202.5</v>
      </c>
      <c r="H98" s="126">
        <f t="shared" ref="H98:I99" si="25">H99</f>
        <v>202.5</v>
      </c>
      <c r="I98" s="126">
        <f t="shared" si="25"/>
        <v>202.5</v>
      </c>
      <c r="J98" s="117"/>
    </row>
    <row r="99" spans="2:10" ht="31.5">
      <c r="B99" s="131" t="s">
        <v>144</v>
      </c>
      <c r="C99" s="125" t="s">
        <v>179</v>
      </c>
      <c r="D99" s="125" t="s">
        <v>185</v>
      </c>
      <c r="E99" s="128" t="s">
        <v>213</v>
      </c>
      <c r="F99" s="125" t="s">
        <v>145</v>
      </c>
      <c r="G99" s="129">
        <f>G100</f>
        <v>202.5</v>
      </c>
      <c r="H99" s="129">
        <f t="shared" si="25"/>
        <v>202.5</v>
      </c>
      <c r="I99" s="129">
        <f t="shared" si="25"/>
        <v>202.5</v>
      </c>
      <c r="J99" s="117"/>
    </row>
    <row r="100" spans="2:10" ht="15.75">
      <c r="B100" s="133" t="s">
        <v>150</v>
      </c>
      <c r="C100" s="125" t="s">
        <v>179</v>
      </c>
      <c r="D100" s="125" t="s">
        <v>185</v>
      </c>
      <c r="E100" s="128" t="s">
        <v>213</v>
      </c>
      <c r="F100" s="160" t="s">
        <v>151</v>
      </c>
      <c r="G100" s="129">
        <f>'прил 13'!H219</f>
        <v>202.5</v>
      </c>
      <c r="H100" s="129">
        <f>'прил 13'!I219</f>
        <v>202.5</v>
      </c>
      <c r="I100" s="129">
        <f>'прил 13'!J219</f>
        <v>202.5</v>
      </c>
      <c r="J100" s="117"/>
    </row>
    <row r="101" spans="2:10" ht="126">
      <c r="B101" s="161" t="s">
        <v>214</v>
      </c>
      <c r="C101" s="125" t="s">
        <v>123</v>
      </c>
      <c r="D101" s="125" t="s">
        <v>168</v>
      </c>
      <c r="E101" s="128" t="s">
        <v>215</v>
      </c>
      <c r="F101" s="125"/>
      <c r="G101" s="126">
        <f>G102</f>
        <v>1.5</v>
      </c>
      <c r="H101" s="126">
        <v>1.5</v>
      </c>
      <c r="I101" s="126">
        <v>1.5</v>
      </c>
      <c r="J101" s="117"/>
    </row>
    <row r="102" spans="2:10" ht="31.5">
      <c r="B102" s="131" t="s">
        <v>144</v>
      </c>
      <c r="C102" s="125" t="s">
        <v>123</v>
      </c>
      <c r="D102" s="125" t="s">
        <v>168</v>
      </c>
      <c r="E102" s="128" t="s">
        <v>215</v>
      </c>
      <c r="F102" s="125" t="s">
        <v>145</v>
      </c>
      <c r="G102" s="129">
        <f>G103</f>
        <v>1.5</v>
      </c>
      <c r="H102" s="129">
        <f t="shared" ref="H101:I102" si="26">H103</f>
        <v>2.5</v>
      </c>
      <c r="I102" s="129">
        <v>2.5</v>
      </c>
    </row>
    <row r="103" spans="2:10" ht="15.75">
      <c r="B103" s="133" t="s">
        <v>150</v>
      </c>
      <c r="C103" s="125" t="s">
        <v>123</v>
      </c>
      <c r="D103" s="125" t="s">
        <v>168</v>
      </c>
      <c r="E103" s="128" t="s">
        <v>215</v>
      </c>
      <c r="F103" s="160" t="s">
        <v>151</v>
      </c>
      <c r="G103" s="129">
        <f>'прил 13'!H233</f>
        <v>1.5</v>
      </c>
      <c r="H103" s="129">
        <f>'прил 13'!I233</f>
        <v>2.5</v>
      </c>
      <c r="I103" s="129">
        <v>2.5</v>
      </c>
    </row>
    <row r="104" spans="2:10" ht="47.25">
      <c r="B104" s="162" t="s">
        <v>216</v>
      </c>
      <c r="C104" s="125" t="s">
        <v>179</v>
      </c>
      <c r="D104" s="125" t="s">
        <v>188</v>
      </c>
      <c r="E104" s="128" t="s">
        <v>217</v>
      </c>
      <c r="F104" s="125"/>
      <c r="G104" s="126">
        <f>G105</f>
        <v>5</v>
      </c>
      <c r="H104" s="126">
        <f t="shared" ref="H104:I105" si="27">H105</f>
        <v>5</v>
      </c>
      <c r="I104" s="126">
        <v>5</v>
      </c>
    </row>
    <row r="105" spans="2:10" ht="31.5">
      <c r="B105" s="131" t="s">
        <v>144</v>
      </c>
      <c r="C105" s="125" t="s">
        <v>179</v>
      </c>
      <c r="D105" s="125" t="s">
        <v>188</v>
      </c>
      <c r="E105" s="128" t="s">
        <v>217</v>
      </c>
      <c r="F105" s="125" t="s">
        <v>145</v>
      </c>
      <c r="G105" s="129">
        <f>G106</f>
        <v>5</v>
      </c>
      <c r="H105" s="129">
        <f t="shared" si="27"/>
        <v>5</v>
      </c>
      <c r="I105" s="129">
        <v>5</v>
      </c>
    </row>
    <row r="106" spans="2:10" ht="15.75">
      <c r="B106" s="133" t="s">
        <v>150</v>
      </c>
      <c r="C106" s="125" t="s">
        <v>179</v>
      </c>
      <c r="D106" s="125" t="s">
        <v>188</v>
      </c>
      <c r="E106" s="128" t="s">
        <v>217</v>
      </c>
      <c r="F106" s="160" t="s">
        <v>151</v>
      </c>
      <c r="G106" s="129">
        <f>'прил 13'!H236</f>
        <v>5</v>
      </c>
      <c r="H106" s="129">
        <v>5</v>
      </c>
      <c r="I106" s="129">
        <v>5</v>
      </c>
    </row>
    <row r="107" spans="2:10" ht="94.5">
      <c r="B107" s="162" t="s">
        <v>218</v>
      </c>
      <c r="C107" s="125" t="s">
        <v>123</v>
      </c>
      <c r="D107" s="125" t="s">
        <v>168</v>
      </c>
      <c r="E107" s="125" t="s">
        <v>219</v>
      </c>
      <c r="F107" s="125"/>
      <c r="G107" s="126">
        <f>G108</f>
        <v>4</v>
      </c>
      <c r="H107" s="126">
        <f t="shared" ref="H107:I108" si="28">H108</f>
        <v>4</v>
      </c>
      <c r="I107" s="126">
        <f t="shared" si="28"/>
        <v>4</v>
      </c>
    </row>
    <row r="108" spans="2:10" ht="31.5">
      <c r="B108" s="131" t="s">
        <v>144</v>
      </c>
      <c r="C108" s="125" t="s">
        <v>123</v>
      </c>
      <c r="D108" s="125" t="s">
        <v>168</v>
      </c>
      <c r="E108" s="125" t="s">
        <v>219</v>
      </c>
      <c r="F108" s="125" t="s">
        <v>145</v>
      </c>
      <c r="G108" s="129">
        <f>G109</f>
        <v>4</v>
      </c>
      <c r="H108" s="129">
        <f t="shared" si="28"/>
        <v>4</v>
      </c>
      <c r="I108" s="129">
        <f t="shared" si="28"/>
        <v>4</v>
      </c>
    </row>
    <row r="109" spans="2:10" ht="15.75">
      <c r="B109" s="133" t="s">
        <v>150</v>
      </c>
      <c r="C109" s="125" t="s">
        <v>123</v>
      </c>
      <c r="D109" s="125" t="s">
        <v>168</v>
      </c>
      <c r="E109" s="125" t="s">
        <v>219</v>
      </c>
      <c r="F109" s="160" t="s">
        <v>151</v>
      </c>
      <c r="G109" s="129">
        <f>'прил 13'!H241</f>
        <v>4</v>
      </c>
      <c r="H109" s="129">
        <f>'прил 13'!I241</f>
        <v>4</v>
      </c>
      <c r="I109" s="129">
        <f>'прил 13'!J241</f>
        <v>4</v>
      </c>
    </row>
    <row r="110" spans="2:10" ht="78.75">
      <c r="B110" s="163" t="s">
        <v>220</v>
      </c>
      <c r="C110" s="125" t="s">
        <v>123</v>
      </c>
      <c r="D110" s="125" t="s">
        <v>168</v>
      </c>
      <c r="E110" s="125" t="s">
        <v>221</v>
      </c>
      <c r="F110" s="125"/>
      <c r="G110" s="126">
        <f>G111</f>
        <v>4</v>
      </c>
      <c r="H110" s="126">
        <f t="shared" ref="H110:I111" si="29">H111</f>
        <v>4</v>
      </c>
      <c r="I110" s="126">
        <f t="shared" si="29"/>
        <v>4</v>
      </c>
    </row>
    <row r="111" spans="2:10" ht="31.5">
      <c r="B111" s="131" t="s">
        <v>144</v>
      </c>
      <c r="C111" s="125" t="s">
        <v>123</v>
      </c>
      <c r="D111" s="125" t="s">
        <v>168</v>
      </c>
      <c r="E111" s="125" t="s">
        <v>221</v>
      </c>
      <c r="F111" s="125" t="s">
        <v>145</v>
      </c>
      <c r="G111" s="129">
        <f>G112</f>
        <v>4</v>
      </c>
      <c r="H111" s="129">
        <f t="shared" si="29"/>
        <v>4</v>
      </c>
      <c r="I111" s="129">
        <f t="shared" si="29"/>
        <v>4</v>
      </c>
    </row>
    <row r="112" spans="2:10" ht="15.75">
      <c r="B112" s="133" t="s">
        <v>150</v>
      </c>
      <c r="C112" s="125" t="s">
        <v>123</v>
      </c>
      <c r="D112" s="125" t="s">
        <v>168</v>
      </c>
      <c r="E112" s="125" t="s">
        <v>221</v>
      </c>
      <c r="F112" s="160" t="s">
        <v>151</v>
      </c>
      <c r="G112" s="129">
        <f>'прил 13'!H245</f>
        <v>4</v>
      </c>
      <c r="H112" s="129">
        <f>'прил 13'!I245</f>
        <v>4</v>
      </c>
      <c r="I112" s="129">
        <f>'прил 13'!J245</f>
        <v>4</v>
      </c>
    </row>
    <row r="113" spans="2:9" ht="31.5">
      <c r="B113" s="164" t="s">
        <v>222</v>
      </c>
      <c r="C113" s="125" t="s">
        <v>193</v>
      </c>
      <c r="D113" s="125" t="s">
        <v>179</v>
      </c>
      <c r="E113" s="125" t="s">
        <v>223</v>
      </c>
      <c r="F113" s="125"/>
      <c r="G113" s="126">
        <f>G114</f>
        <v>5</v>
      </c>
      <c r="H113" s="126">
        <f t="shared" ref="H113:I114" si="30">H114</f>
        <v>5</v>
      </c>
      <c r="I113" s="126">
        <f t="shared" si="30"/>
        <v>5</v>
      </c>
    </row>
    <row r="114" spans="2:9" ht="31.5">
      <c r="B114" s="131" t="s">
        <v>144</v>
      </c>
      <c r="C114" s="125" t="s">
        <v>193</v>
      </c>
      <c r="D114" s="125" t="s">
        <v>179</v>
      </c>
      <c r="E114" s="125" t="s">
        <v>223</v>
      </c>
      <c r="F114" s="125" t="s">
        <v>145</v>
      </c>
      <c r="G114" s="129">
        <f>G115</f>
        <v>5</v>
      </c>
      <c r="H114" s="129">
        <f t="shared" si="30"/>
        <v>5</v>
      </c>
      <c r="I114" s="129">
        <f t="shared" si="30"/>
        <v>5</v>
      </c>
    </row>
    <row r="115" spans="2:9" ht="15.75">
      <c r="B115" s="133" t="s">
        <v>150</v>
      </c>
      <c r="C115" s="125" t="s">
        <v>193</v>
      </c>
      <c r="D115" s="125" t="s">
        <v>179</v>
      </c>
      <c r="E115" s="125" t="s">
        <v>223</v>
      </c>
      <c r="F115" s="160" t="s">
        <v>151</v>
      </c>
      <c r="G115" s="129">
        <f>'прил 13'!H251</f>
        <v>5</v>
      </c>
      <c r="H115" s="129">
        <f>'прил 13'!I251</f>
        <v>5</v>
      </c>
      <c r="I115" s="129">
        <f>'прил 13'!J251</f>
        <v>5</v>
      </c>
    </row>
    <row r="116" spans="2:9" ht="31.5">
      <c r="B116" s="164" t="s">
        <v>224</v>
      </c>
      <c r="C116" s="125" t="s">
        <v>193</v>
      </c>
      <c r="D116" s="125" t="s">
        <v>179</v>
      </c>
      <c r="E116" s="125" t="s">
        <v>225</v>
      </c>
      <c r="F116" s="125"/>
      <c r="G116" s="126">
        <f>G117</f>
        <v>10</v>
      </c>
      <c r="H116" s="126">
        <f t="shared" ref="H116:I117" si="31">H117</f>
        <v>10</v>
      </c>
      <c r="I116" s="126">
        <f t="shared" si="31"/>
        <v>10</v>
      </c>
    </row>
    <row r="117" spans="2:9" ht="31.5">
      <c r="B117" s="131" t="s">
        <v>144</v>
      </c>
      <c r="C117" s="125" t="s">
        <v>193</v>
      </c>
      <c r="D117" s="125" t="s">
        <v>179</v>
      </c>
      <c r="E117" s="125" t="s">
        <v>225</v>
      </c>
      <c r="F117" s="125" t="s">
        <v>145</v>
      </c>
      <c r="G117" s="129">
        <f>G118</f>
        <v>10</v>
      </c>
      <c r="H117" s="129">
        <f t="shared" si="31"/>
        <v>10</v>
      </c>
      <c r="I117" s="129">
        <f t="shared" si="31"/>
        <v>10</v>
      </c>
    </row>
    <row r="118" spans="2:9" ht="15.75">
      <c r="B118" s="133" t="s">
        <v>150</v>
      </c>
      <c r="C118" s="125" t="s">
        <v>193</v>
      </c>
      <c r="D118" s="125" t="s">
        <v>179</v>
      </c>
      <c r="E118" s="125" t="s">
        <v>225</v>
      </c>
      <c r="F118" s="160" t="s">
        <v>151</v>
      </c>
      <c r="G118" s="129">
        <f>'прил 13'!H255</f>
        <v>10</v>
      </c>
      <c r="H118" s="129">
        <f>'прил 13'!I255</f>
        <v>10</v>
      </c>
      <c r="I118" s="129">
        <f>'прил 13'!J255</f>
        <v>10</v>
      </c>
    </row>
    <row r="119" spans="2:9" ht="31.5">
      <c r="B119" s="163" t="s">
        <v>226</v>
      </c>
      <c r="C119" s="125" t="s">
        <v>123</v>
      </c>
      <c r="D119" s="125" t="s">
        <v>168</v>
      </c>
      <c r="E119" s="125" t="s">
        <v>227</v>
      </c>
      <c r="F119" s="125"/>
      <c r="G119" s="126">
        <f>G120</f>
        <v>1</v>
      </c>
      <c r="H119" s="126">
        <f t="shared" ref="H119:I120" si="32">H120</f>
        <v>1</v>
      </c>
      <c r="I119" s="126">
        <f t="shared" si="32"/>
        <v>1</v>
      </c>
    </row>
    <row r="120" spans="2:9" ht="31.5">
      <c r="B120" s="131" t="s">
        <v>144</v>
      </c>
      <c r="C120" s="125" t="s">
        <v>123</v>
      </c>
      <c r="D120" s="125" t="s">
        <v>168</v>
      </c>
      <c r="E120" s="125" t="s">
        <v>227</v>
      </c>
      <c r="F120" s="125" t="s">
        <v>145</v>
      </c>
      <c r="G120" s="129">
        <f>G121</f>
        <v>1</v>
      </c>
      <c r="H120" s="129">
        <f t="shared" si="32"/>
        <v>1</v>
      </c>
      <c r="I120" s="129">
        <f t="shared" si="32"/>
        <v>1</v>
      </c>
    </row>
    <row r="121" spans="2:9" ht="15.75">
      <c r="B121" s="133" t="s">
        <v>150</v>
      </c>
      <c r="C121" s="125" t="s">
        <v>123</v>
      </c>
      <c r="D121" s="125" t="s">
        <v>168</v>
      </c>
      <c r="E121" s="125" t="s">
        <v>227</v>
      </c>
      <c r="F121" s="160" t="s">
        <v>151</v>
      </c>
      <c r="G121" s="129">
        <f>'прил 13'!H263</f>
        <v>1</v>
      </c>
      <c r="H121" s="129">
        <f>'прил 13'!I263</f>
        <v>1</v>
      </c>
      <c r="I121" s="129">
        <f>'прил 13'!J263</f>
        <v>1</v>
      </c>
    </row>
    <row r="122" spans="2:9" ht="15.75">
      <c r="B122" s="133" t="s">
        <v>228</v>
      </c>
      <c r="C122" s="125" t="s">
        <v>229</v>
      </c>
      <c r="D122" s="125" t="s">
        <v>179</v>
      </c>
      <c r="E122" s="125" t="s">
        <v>230</v>
      </c>
      <c r="F122" s="125"/>
      <c r="G122" s="126">
        <f>G123</f>
        <v>2.7</v>
      </c>
      <c r="H122" s="126">
        <v>2.7</v>
      </c>
      <c r="I122" s="126">
        <f t="shared" ref="H122:I123" si="33">I123</f>
        <v>4.7</v>
      </c>
    </row>
    <row r="123" spans="2:9" ht="15.75">
      <c r="B123" s="133" t="s">
        <v>228</v>
      </c>
      <c r="C123" s="125" t="s">
        <v>231</v>
      </c>
      <c r="D123" s="125" t="s">
        <v>179</v>
      </c>
      <c r="E123" s="125" t="s">
        <v>230</v>
      </c>
      <c r="F123" s="125" t="s">
        <v>145</v>
      </c>
      <c r="G123" s="129">
        <f>G124</f>
        <v>2.7</v>
      </c>
      <c r="H123" s="129">
        <v>2.7</v>
      </c>
      <c r="I123" s="129">
        <f t="shared" si="33"/>
        <v>4.7</v>
      </c>
    </row>
    <row r="124" spans="2:9" ht="15.75">
      <c r="B124" s="133" t="s">
        <v>228</v>
      </c>
      <c r="C124" s="125" t="s">
        <v>231</v>
      </c>
      <c r="D124" s="125" t="s">
        <v>179</v>
      </c>
      <c r="E124" s="125" t="s">
        <v>230</v>
      </c>
      <c r="F124" s="160" t="s">
        <v>151</v>
      </c>
      <c r="G124" s="129">
        <f>'прил 13'!H214</f>
        <v>2.7</v>
      </c>
      <c r="H124" s="129">
        <v>2.7</v>
      </c>
      <c r="I124" s="129">
        <f>'прил 13'!J214</f>
        <v>4.7</v>
      </c>
    </row>
    <row r="125" spans="2:9" ht="15.75">
      <c r="B125" s="123" t="s">
        <v>232</v>
      </c>
      <c r="C125" s="125"/>
      <c r="D125" s="125"/>
      <c r="E125" s="125"/>
      <c r="F125" s="125"/>
      <c r="G125" s="126">
        <f>G19+G72+G76+G81+G90+G94+G47+G97+G122+G84+G40+G63+G86</f>
        <v>3075.6000000000004</v>
      </c>
      <c r="H125" s="126">
        <f t="shared" ref="H125:I125" si="34">H19+H72+H76+H81+H90+H94+H47+H97+H122+H84+H40+H63+H86</f>
        <v>3087.6</v>
      </c>
      <c r="I125" s="126">
        <f t="shared" si="34"/>
        <v>3098.7</v>
      </c>
    </row>
    <row r="126" spans="2:9" ht="15.75">
      <c r="B126" s="165"/>
      <c r="C126" s="115"/>
      <c r="D126" s="115"/>
      <c r="E126" s="166"/>
      <c r="F126" s="115"/>
      <c r="G126" s="167"/>
      <c r="H126" s="115"/>
      <c r="I126" s="117"/>
    </row>
    <row r="127" spans="2:9" ht="15.75">
      <c r="B127" s="589"/>
      <c r="C127" s="589"/>
      <c r="D127" s="589"/>
      <c r="E127" s="589"/>
      <c r="F127" s="589"/>
      <c r="G127" s="166"/>
      <c r="H127" s="115"/>
      <c r="I127" s="117"/>
    </row>
    <row r="128" spans="2:9" ht="15.75">
      <c r="B128" s="115"/>
      <c r="C128" s="115"/>
      <c r="D128" s="115"/>
      <c r="E128" s="115"/>
      <c r="F128" s="115"/>
      <c r="G128" s="115"/>
      <c r="H128" s="115"/>
      <c r="I128" s="117"/>
    </row>
    <row r="129" spans="2:9" ht="15.75">
      <c r="B129" s="168"/>
      <c r="C129" s="169"/>
      <c r="D129" s="169"/>
      <c r="E129" s="169"/>
      <c r="F129" s="169"/>
      <c r="G129" s="169"/>
      <c r="H129" s="169"/>
      <c r="I129" s="117"/>
    </row>
    <row r="130" spans="2:9" ht="15.75">
      <c r="B130" s="115"/>
      <c r="C130" s="116"/>
      <c r="D130" s="116"/>
      <c r="E130" s="116"/>
      <c r="F130" s="116"/>
      <c r="G130" s="116"/>
      <c r="H130" s="116"/>
      <c r="I130" s="117"/>
    </row>
  </sheetData>
  <mergeCells count="21">
    <mergeCell ref="G15:G17"/>
    <mergeCell ref="H15:H17"/>
    <mergeCell ref="I15:I17"/>
    <mergeCell ref="B1:I1"/>
    <mergeCell ref="B2:I2"/>
    <mergeCell ref="B3:I3"/>
    <mergeCell ref="B4:I4"/>
    <mergeCell ref="B5:I5"/>
    <mergeCell ref="B6:I6"/>
    <mergeCell ref="B7:I7"/>
    <mergeCell ref="B8:I8"/>
    <mergeCell ref="B11:I11"/>
    <mergeCell ref="B12:I12"/>
    <mergeCell ref="B13:I13"/>
    <mergeCell ref="C16:C17"/>
    <mergeCell ref="D16:D17"/>
    <mergeCell ref="E16:E17"/>
    <mergeCell ref="F16:F17"/>
    <mergeCell ref="B127:F127"/>
    <mergeCell ref="B15:B17"/>
    <mergeCell ref="C15:F1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78"/>
  <sheetViews>
    <sheetView topLeftCell="C161" workbookViewId="0">
      <selection activeCell="M170" sqref="M170"/>
    </sheetView>
  </sheetViews>
  <sheetFormatPr defaultColWidth="9.125" defaultRowHeight="15"/>
  <cols>
    <col min="1" max="1" width="4.125" style="110" customWidth="1"/>
    <col min="2" max="2" width="61.875" style="110" customWidth="1"/>
    <col min="3" max="5" width="9.125" style="110"/>
    <col min="6" max="6" width="18.875" style="110" customWidth="1"/>
    <col min="7" max="8" width="9.125" style="110"/>
    <col min="9" max="9" width="14.25" style="110" customWidth="1"/>
    <col min="10" max="10" width="15.25" style="110" customWidth="1"/>
    <col min="11" max="11" width="14.375" style="110" customWidth="1"/>
    <col min="12" max="16384" width="9.125" style="110"/>
  </cols>
  <sheetData>
    <row r="1" spans="2:11" ht="15.75">
      <c r="B1" s="592" t="s">
        <v>233</v>
      </c>
      <c r="C1" s="592"/>
      <c r="D1" s="592"/>
      <c r="E1" s="592"/>
      <c r="F1" s="592"/>
      <c r="G1" s="592"/>
      <c r="H1" s="592"/>
      <c r="I1" s="592"/>
      <c r="J1" s="592"/>
      <c r="K1" s="592"/>
    </row>
    <row r="2" spans="2:11" ht="15.75">
      <c r="B2" s="593" t="s">
        <v>612</v>
      </c>
      <c r="C2" s="593"/>
      <c r="D2" s="593"/>
      <c r="E2" s="593"/>
      <c r="F2" s="593"/>
      <c r="G2" s="593"/>
      <c r="H2" s="593"/>
      <c r="I2" s="593"/>
      <c r="J2" s="593"/>
      <c r="K2" s="593"/>
    </row>
    <row r="3" spans="2:11" ht="15.75">
      <c r="B3" s="593" t="s">
        <v>692</v>
      </c>
      <c r="C3" s="593"/>
      <c r="D3" s="593"/>
      <c r="E3" s="593"/>
      <c r="F3" s="593"/>
      <c r="G3" s="593"/>
      <c r="H3" s="593"/>
      <c r="I3" s="593"/>
      <c r="J3" s="593"/>
      <c r="K3" s="593"/>
    </row>
    <row r="4" spans="2:11" ht="15.75">
      <c r="B4" s="593" t="s">
        <v>12</v>
      </c>
      <c r="C4" s="593"/>
      <c r="D4" s="593"/>
      <c r="E4" s="593"/>
      <c r="F4" s="593"/>
      <c r="G4" s="593"/>
      <c r="H4" s="593"/>
      <c r="I4" s="593"/>
      <c r="J4" s="593"/>
      <c r="K4" s="593"/>
    </row>
    <row r="5" spans="2:11" ht="15.75">
      <c r="B5" s="593" t="s">
        <v>686</v>
      </c>
      <c r="C5" s="593"/>
      <c r="D5" s="593"/>
      <c r="E5" s="593"/>
      <c r="F5" s="593"/>
      <c r="G5" s="593"/>
      <c r="H5" s="593"/>
      <c r="I5" s="593"/>
      <c r="J5" s="593"/>
      <c r="K5" s="593"/>
    </row>
    <row r="6" spans="2:11" ht="15.75">
      <c r="B6" s="593" t="s">
        <v>670</v>
      </c>
      <c r="C6" s="593"/>
      <c r="D6" s="593"/>
      <c r="E6" s="593"/>
      <c r="F6" s="593"/>
      <c r="G6" s="593"/>
      <c r="H6" s="593"/>
      <c r="I6" s="593"/>
      <c r="J6" s="593"/>
      <c r="K6" s="593"/>
    </row>
    <row r="7" spans="2:11" ht="15.75">
      <c r="B7" s="593"/>
      <c r="C7" s="593"/>
      <c r="D7" s="593"/>
      <c r="E7" s="593"/>
      <c r="F7" s="593"/>
      <c r="G7" s="593"/>
      <c r="H7" s="593"/>
      <c r="I7" s="593"/>
      <c r="J7" s="593"/>
      <c r="K7" s="593"/>
    </row>
    <row r="8" spans="2:11" ht="15.75">
      <c r="B8" s="594"/>
      <c r="C8" s="594"/>
      <c r="D8" s="594"/>
      <c r="E8" s="594"/>
      <c r="F8" s="594"/>
      <c r="G8" s="594"/>
      <c r="H8" s="594"/>
      <c r="I8" s="594"/>
      <c r="J8" s="594"/>
      <c r="K8" s="594"/>
    </row>
    <row r="9" spans="2:11" ht="15.75">
      <c r="B9" s="593"/>
      <c r="C9" s="593"/>
      <c r="D9" s="593"/>
      <c r="E9" s="593"/>
      <c r="F9" s="593"/>
      <c r="G9" s="593"/>
      <c r="H9" s="593"/>
      <c r="I9" s="593"/>
      <c r="J9" s="593"/>
      <c r="K9" s="593"/>
    </row>
    <row r="10" spans="2:11" ht="15.75">
      <c r="B10" s="593"/>
      <c r="C10" s="593"/>
      <c r="D10" s="593"/>
      <c r="E10" s="593"/>
      <c r="F10" s="593"/>
      <c r="G10" s="593"/>
      <c r="H10" s="593"/>
      <c r="I10" s="593"/>
      <c r="J10" s="593"/>
      <c r="K10" s="593"/>
    </row>
    <row r="11" spans="2:11" ht="15.75">
      <c r="B11" s="170"/>
      <c r="C11" s="171"/>
      <c r="D11" s="603"/>
      <c r="E11" s="603"/>
      <c r="F11" s="603"/>
      <c r="G11" s="603"/>
      <c r="H11" s="172"/>
      <c r="I11" s="172"/>
      <c r="J11" s="172"/>
      <c r="K11" s="173"/>
    </row>
    <row r="12" spans="2:11" ht="15.75">
      <c r="B12" s="598" t="s">
        <v>113</v>
      </c>
      <c r="C12" s="598"/>
      <c r="D12" s="598"/>
      <c r="E12" s="598"/>
      <c r="F12" s="598"/>
      <c r="G12" s="598"/>
      <c r="H12" s="598"/>
      <c r="I12" s="598"/>
      <c r="J12" s="598"/>
      <c r="K12" s="173"/>
    </row>
    <row r="13" spans="2:11" ht="15.75">
      <c r="B13" s="598" t="s">
        <v>234</v>
      </c>
      <c r="C13" s="598"/>
      <c r="D13" s="598"/>
      <c r="E13" s="598"/>
      <c r="F13" s="598"/>
      <c r="G13" s="598"/>
      <c r="H13" s="598"/>
      <c r="I13" s="598"/>
      <c r="J13" s="598"/>
      <c r="K13" s="173"/>
    </row>
    <row r="14" spans="2:11" ht="15.75">
      <c r="B14" s="598" t="s">
        <v>671</v>
      </c>
      <c r="C14" s="598"/>
      <c r="D14" s="598"/>
      <c r="E14" s="598"/>
      <c r="F14" s="598"/>
      <c r="G14" s="598"/>
      <c r="H14" s="598"/>
      <c r="I14" s="598"/>
      <c r="J14" s="598"/>
      <c r="K14" s="173"/>
    </row>
    <row r="15" spans="2:11" ht="15.75">
      <c r="B15" s="174"/>
      <c r="C15" s="174"/>
      <c r="D15" s="175"/>
      <c r="E15" s="175"/>
      <c r="F15" s="175"/>
      <c r="G15" s="175"/>
      <c r="H15" s="175"/>
      <c r="I15" s="175"/>
      <c r="J15" s="175"/>
      <c r="K15" s="173"/>
    </row>
    <row r="16" spans="2:11" ht="15.75">
      <c r="B16" s="599" t="s">
        <v>115</v>
      </c>
      <c r="C16" s="597" t="s">
        <v>116</v>
      </c>
      <c r="D16" s="597"/>
      <c r="E16" s="597"/>
      <c r="F16" s="597"/>
      <c r="G16" s="597"/>
      <c r="H16" s="600" t="s">
        <v>235</v>
      </c>
      <c r="I16" s="596" t="s">
        <v>117</v>
      </c>
      <c r="J16" s="596" t="s">
        <v>620</v>
      </c>
      <c r="K16" s="596" t="s">
        <v>672</v>
      </c>
    </row>
    <row r="17" spans="2:13">
      <c r="B17" s="599"/>
      <c r="C17" s="596" t="s">
        <v>236</v>
      </c>
      <c r="D17" s="597" t="s">
        <v>118</v>
      </c>
      <c r="E17" s="597" t="s">
        <v>119</v>
      </c>
      <c r="F17" s="597" t="s">
        <v>120</v>
      </c>
      <c r="G17" s="597" t="s">
        <v>121</v>
      </c>
      <c r="H17" s="601"/>
      <c r="I17" s="596"/>
      <c r="J17" s="596"/>
      <c r="K17" s="596"/>
    </row>
    <row r="18" spans="2:13">
      <c r="B18" s="599"/>
      <c r="C18" s="596"/>
      <c r="D18" s="597"/>
      <c r="E18" s="597"/>
      <c r="F18" s="597"/>
      <c r="G18" s="597"/>
      <c r="H18" s="602"/>
      <c r="I18" s="596"/>
      <c r="J18" s="596"/>
      <c r="K18" s="596"/>
    </row>
    <row r="19" spans="2:13" ht="15.75">
      <c r="B19" s="176">
        <v>1</v>
      </c>
      <c r="C19" s="176">
        <v>2</v>
      </c>
      <c r="D19" s="177">
        <v>3</v>
      </c>
      <c r="E19" s="177">
        <v>4</v>
      </c>
      <c r="F19" s="177">
        <v>5</v>
      </c>
      <c r="G19" s="177">
        <v>6</v>
      </c>
      <c r="H19" s="177"/>
      <c r="I19" s="177">
        <v>7</v>
      </c>
      <c r="J19" s="177">
        <v>7</v>
      </c>
      <c r="K19" s="177">
        <v>7</v>
      </c>
    </row>
    <row r="20" spans="2:13" ht="15" customHeight="1">
      <c r="B20" s="178" t="s">
        <v>237</v>
      </c>
      <c r="C20" s="179">
        <v>802</v>
      </c>
      <c r="D20" s="177"/>
      <c r="E20" s="177"/>
      <c r="F20" s="177"/>
      <c r="G20" s="177"/>
      <c r="H20" s="177"/>
      <c r="I20" s="180">
        <f>I170</f>
        <v>3075.6000000000004</v>
      </c>
      <c r="J20" s="180">
        <v>3087.6</v>
      </c>
      <c r="K20" s="180">
        <v>3098.7</v>
      </c>
    </row>
    <row r="21" spans="2:13" ht="15" customHeight="1">
      <c r="B21" s="123" t="s">
        <v>122</v>
      </c>
      <c r="C21" s="181">
        <v>802</v>
      </c>
      <c r="D21" s="124" t="s">
        <v>123</v>
      </c>
      <c r="E21" s="124"/>
      <c r="F21" s="124"/>
      <c r="G21" s="124"/>
      <c r="H21" s="124" t="s">
        <v>238</v>
      </c>
      <c r="I21" s="182">
        <f>I22+I29+I64</f>
        <v>2601.1000000000004</v>
      </c>
      <c r="J21" s="182">
        <v>2601.1</v>
      </c>
      <c r="K21" s="182">
        <v>2602.1999999999998</v>
      </c>
    </row>
    <row r="22" spans="2:13" ht="15" customHeight="1">
      <c r="B22" s="123" t="s">
        <v>124</v>
      </c>
      <c r="C22" s="179">
        <v>802</v>
      </c>
      <c r="D22" s="124" t="s">
        <v>123</v>
      </c>
      <c r="E22" s="124" t="s">
        <v>125</v>
      </c>
      <c r="F22" s="125"/>
      <c r="G22" s="125"/>
      <c r="H22" s="125" t="s">
        <v>238</v>
      </c>
      <c r="I22" s="182">
        <f>I23</f>
        <v>721.2</v>
      </c>
      <c r="J22" s="182">
        <v>721.2</v>
      </c>
      <c r="K22" s="182">
        <v>721.2</v>
      </c>
    </row>
    <row r="23" spans="2:13" ht="15" customHeight="1">
      <c r="B23" s="183" t="s">
        <v>126</v>
      </c>
      <c r="C23" s="179">
        <v>802</v>
      </c>
      <c r="D23" s="125" t="s">
        <v>123</v>
      </c>
      <c r="E23" s="125" t="s">
        <v>125</v>
      </c>
      <c r="F23" s="125" t="s">
        <v>127</v>
      </c>
      <c r="G23" s="125"/>
      <c r="H23" s="125" t="s">
        <v>238</v>
      </c>
      <c r="I23" s="184">
        <f>I25</f>
        <v>721.2</v>
      </c>
      <c r="J23" s="184">
        <v>721.2</v>
      </c>
      <c r="K23" s="184">
        <v>721.2</v>
      </c>
    </row>
    <row r="24" spans="2:13" ht="15" customHeight="1">
      <c r="B24" s="185" t="s">
        <v>128</v>
      </c>
      <c r="C24" s="181">
        <v>802</v>
      </c>
      <c r="D24" s="125" t="s">
        <v>123</v>
      </c>
      <c r="E24" s="125" t="s">
        <v>125</v>
      </c>
      <c r="F24" s="125" t="s">
        <v>127</v>
      </c>
      <c r="G24" s="125" t="s">
        <v>129</v>
      </c>
      <c r="H24" s="125" t="s">
        <v>238</v>
      </c>
      <c r="I24" s="184">
        <f>I25</f>
        <v>721.2</v>
      </c>
      <c r="J24" s="184">
        <v>721.2</v>
      </c>
      <c r="K24" s="184">
        <v>721.2</v>
      </c>
    </row>
    <row r="25" spans="2:13" ht="15" customHeight="1">
      <c r="B25" s="132" t="s">
        <v>130</v>
      </c>
      <c r="C25" s="179">
        <v>802</v>
      </c>
      <c r="D25" s="125" t="s">
        <v>123</v>
      </c>
      <c r="E25" s="125" t="s">
        <v>125</v>
      </c>
      <c r="F25" s="125" t="s">
        <v>127</v>
      </c>
      <c r="G25" s="125" t="s">
        <v>131</v>
      </c>
      <c r="H25" s="125" t="s">
        <v>238</v>
      </c>
      <c r="I25" s="184">
        <f>I28+I27+I26</f>
        <v>721.2</v>
      </c>
      <c r="J25" s="184">
        <v>721.2</v>
      </c>
      <c r="K25" s="184">
        <v>721.2</v>
      </c>
    </row>
    <row r="26" spans="2:13" ht="15" customHeight="1">
      <c r="B26" s="132" t="s">
        <v>132</v>
      </c>
      <c r="C26" s="181">
        <v>802</v>
      </c>
      <c r="D26" s="125" t="s">
        <v>123</v>
      </c>
      <c r="E26" s="125" t="s">
        <v>125</v>
      </c>
      <c r="F26" s="125" t="s">
        <v>127</v>
      </c>
      <c r="G26" s="125" t="s">
        <v>133</v>
      </c>
      <c r="H26" s="125" t="s">
        <v>239</v>
      </c>
      <c r="I26" s="184">
        <f>'прил 13'!H13</f>
        <v>553.9</v>
      </c>
      <c r="J26" s="184">
        <v>553.9</v>
      </c>
      <c r="K26" s="184">
        <f>'прил 13'!J13</f>
        <v>554.9</v>
      </c>
    </row>
    <row r="27" spans="2:13" ht="15" customHeight="1">
      <c r="B27" s="186" t="s">
        <v>134</v>
      </c>
      <c r="C27" s="179">
        <v>802</v>
      </c>
      <c r="D27" s="125" t="s">
        <v>123</v>
      </c>
      <c r="E27" s="125" t="s">
        <v>125</v>
      </c>
      <c r="F27" s="125" t="s">
        <v>127</v>
      </c>
      <c r="G27" s="125" t="s">
        <v>135</v>
      </c>
      <c r="H27" s="125" t="s">
        <v>240</v>
      </c>
      <c r="I27" s="184">
        <f>'прил 13'!H14</f>
        <v>0</v>
      </c>
      <c r="J27" s="184">
        <f>'прил 13'!I14</f>
        <v>0</v>
      </c>
      <c r="K27" s="184">
        <v>553.9</v>
      </c>
    </row>
    <row r="28" spans="2:13" ht="15" customHeight="1">
      <c r="B28" s="186" t="s">
        <v>136</v>
      </c>
      <c r="C28" s="181">
        <v>802</v>
      </c>
      <c r="D28" s="125" t="s">
        <v>123</v>
      </c>
      <c r="E28" s="125" t="s">
        <v>125</v>
      </c>
      <c r="F28" s="125" t="s">
        <v>127</v>
      </c>
      <c r="G28" s="125" t="s">
        <v>137</v>
      </c>
      <c r="H28" s="125" t="s">
        <v>241</v>
      </c>
      <c r="I28" s="184">
        <f>'прил 13'!H15</f>
        <v>167.3</v>
      </c>
      <c r="J28" s="184">
        <v>167.3</v>
      </c>
      <c r="K28" s="184">
        <v>167.3</v>
      </c>
    </row>
    <row r="29" spans="2:13" ht="15" customHeight="1">
      <c r="B29" s="187" t="s">
        <v>138</v>
      </c>
      <c r="C29" s="179">
        <v>802</v>
      </c>
      <c r="D29" s="124" t="s">
        <v>123</v>
      </c>
      <c r="E29" s="124" t="s">
        <v>139</v>
      </c>
      <c r="F29" s="124"/>
      <c r="G29" s="124"/>
      <c r="H29" s="124"/>
      <c r="I29" s="182">
        <f>I30</f>
        <v>553</v>
      </c>
      <c r="J29" s="182">
        <v>553</v>
      </c>
      <c r="K29" s="182">
        <v>553</v>
      </c>
    </row>
    <row r="30" spans="2:13" ht="40.5" customHeight="1">
      <c r="B30" s="188" t="s">
        <v>140</v>
      </c>
      <c r="C30" s="179">
        <v>802</v>
      </c>
      <c r="D30" s="125" t="s">
        <v>123</v>
      </c>
      <c r="E30" s="125" t="s">
        <v>139</v>
      </c>
      <c r="F30" s="125" t="s">
        <v>142</v>
      </c>
      <c r="G30" s="125"/>
      <c r="H30" s="125" t="s">
        <v>238</v>
      </c>
      <c r="I30" s="184">
        <f>I31+I37+I46+I48</f>
        <v>553</v>
      </c>
      <c r="J30" s="184">
        <v>551</v>
      </c>
      <c r="K30" s="184">
        <v>551</v>
      </c>
    </row>
    <row r="31" spans="2:13" ht="74.25" customHeight="1">
      <c r="B31" s="189" t="s">
        <v>128</v>
      </c>
      <c r="C31" s="181">
        <v>802</v>
      </c>
      <c r="D31" s="125" t="s">
        <v>123</v>
      </c>
      <c r="E31" s="125" t="s">
        <v>139</v>
      </c>
      <c r="F31" s="125" t="s">
        <v>142</v>
      </c>
      <c r="G31" s="125" t="s">
        <v>129</v>
      </c>
      <c r="H31" s="125" t="s">
        <v>238</v>
      </c>
      <c r="I31" s="184">
        <f>I32</f>
        <v>388.29999999999995</v>
      </c>
      <c r="J31" s="184">
        <v>388.3</v>
      </c>
      <c r="K31" s="184">
        <v>388.3</v>
      </c>
      <c r="M31" s="190">
        <f>I33+I35+I38+I39+I41+I42+I45+I46</f>
        <v>551</v>
      </c>
    </row>
    <row r="32" spans="2:13" ht="15" customHeight="1">
      <c r="B32" s="189" t="s">
        <v>143</v>
      </c>
      <c r="C32" s="179">
        <v>802</v>
      </c>
      <c r="D32" s="125" t="s">
        <v>123</v>
      </c>
      <c r="E32" s="125" t="s">
        <v>139</v>
      </c>
      <c r="F32" s="125" t="s">
        <v>142</v>
      </c>
      <c r="G32" s="125" t="s">
        <v>131</v>
      </c>
      <c r="H32" s="125" t="s">
        <v>238</v>
      </c>
      <c r="I32" s="184">
        <f>I33+I34+I35</f>
        <v>388.29999999999995</v>
      </c>
      <c r="J32" s="184">
        <v>388.3</v>
      </c>
      <c r="K32" s="184">
        <f t="shared" ref="J32:K32" si="0">K33+K34+K35</f>
        <v>388.29999999999995</v>
      </c>
    </row>
    <row r="33" spans="2:11" ht="15.75">
      <c r="B33" s="132" t="s">
        <v>132</v>
      </c>
      <c r="C33" s="181">
        <v>802</v>
      </c>
      <c r="D33" s="125" t="s">
        <v>123</v>
      </c>
      <c r="E33" s="125" t="s">
        <v>139</v>
      </c>
      <c r="F33" s="125" t="s">
        <v>142</v>
      </c>
      <c r="G33" s="125" t="s">
        <v>133</v>
      </c>
      <c r="H33" s="125" t="s">
        <v>239</v>
      </c>
      <c r="I33" s="184">
        <f>'прил 13'!H22</f>
        <v>298.2</v>
      </c>
      <c r="J33" s="184">
        <v>298.2</v>
      </c>
      <c r="K33" s="184">
        <f>'прил 13'!J22</f>
        <v>298.2</v>
      </c>
    </row>
    <row r="34" spans="2:11" ht="15.75">
      <c r="B34" s="186" t="s">
        <v>134</v>
      </c>
      <c r="C34" s="179">
        <v>802</v>
      </c>
      <c r="D34" s="125" t="s">
        <v>123</v>
      </c>
      <c r="E34" s="125" t="s">
        <v>139</v>
      </c>
      <c r="F34" s="125" t="s">
        <v>142</v>
      </c>
      <c r="G34" s="125" t="s">
        <v>135</v>
      </c>
      <c r="H34" s="125" t="s">
        <v>240</v>
      </c>
      <c r="I34" s="184">
        <f>'прил 13'!H23</f>
        <v>0</v>
      </c>
      <c r="J34" s="184">
        <f>'прил 13'!I23</f>
        <v>0</v>
      </c>
      <c r="K34" s="184">
        <f>'прил 13'!J23</f>
        <v>0</v>
      </c>
    </row>
    <row r="35" spans="2:11" ht="31.5">
      <c r="B35" s="186" t="s">
        <v>136</v>
      </c>
      <c r="C35" s="181">
        <v>802</v>
      </c>
      <c r="D35" s="125" t="s">
        <v>123</v>
      </c>
      <c r="E35" s="125" t="s">
        <v>139</v>
      </c>
      <c r="F35" s="125" t="s">
        <v>142</v>
      </c>
      <c r="G35" s="125" t="s">
        <v>137</v>
      </c>
      <c r="H35" s="125" t="s">
        <v>241</v>
      </c>
      <c r="I35" s="184">
        <f>'прил 13'!H24</f>
        <v>90.1</v>
      </c>
      <c r="J35" s="184">
        <f>'прил 13'!I24</f>
        <v>90.1</v>
      </c>
      <c r="K35" s="184">
        <f>'прил 13'!J24</f>
        <v>90.1</v>
      </c>
    </row>
    <row r="36" spans="2:11" ht="31.5">
      <c r="B36" s="185" t="s">
        <v>144</v>
      </c>
      <c r="C36" s="179">
        <v>802</v>
      </c>
      <c r="D36" s="125" t="s">
        <v>123</v>
      </c>
      <c r="E36" s="125" t="s">
        <v>139</v>
      </c>
      <c r="F36" s="125" t="s">
        <v>142</v>
      </c>
      <c r="G36" s="125" t="s">
        <v>145</v>
      </c>
      <c r="H36" s="125" t="s">
        <v>238</v>
      </c>
      <c r="I36" s="184">
        <f>I48+I46+I37</f>
        <v>164.7</v>
      </c>
      <c r="J36" s="184">
        <f t="shared" ref="J36:K36" si="1">J48+J46+J37</f>
        <v>135.69999999999999</v>
      </c>
      <c r="K36" s="184">
        <f t="shared" si="1"/>
        <v>137.69999999999999</v>
      </c>
    </row>
    <row r="37" spans="2:11" ht="31.5">
      <c r="B37" s="189" t="s">
        <v>146</v>
      </c>
      <c r="C37" s="181">
        <v>802</v>
      </c>
      <c r="D37" s="125" t="s">
        <v>123</v>
      </c>
      <c r="E37" s="125" t="s">
        <v>139</v>
      </c>
      <c r="F37" s="125" t="s">
        <v>142</v>
      </c>
      <c r="G37" s="125" t="s">
        <v>147</v>
      </c>
      <c r="H37" s="125" t="s">
        <v>238</v>
      </c>
      <c r="I37" s="184">
        <f>I38+I41+I42+I45+I39+I40+I43</f>
        <v>149.69999999999999</v>
      </c>
      <c r="J37" s="184">
        <f t="shared" ref="J37:K37" si="2">J38+J41+J42+J45+J39+J40+J43</f>
        <v>119.69999999999999</v>
      </c>
      <c r="K37" s="184">
        <f t="shared" si="2"/>
        <v>120.69999999999999</v>
      </c>
    </row>
    <row r="38" spans="2:11" ht="31.5">
      <c r="B38" s="186" t="s">
        <v>148</v>
      </c>
      <c r="C38" s="179">
        <v>802</v>
      </c>
      <c r="D38" s="125" t="s">
        <v>123</v>
      </c>
      <c r="E38" s="125" t="s">
        <v>139</v>
      </c>
      <c r="F38" s="125" t="s">
        <v>142</v>
      </c>
      <c r="G38" s="125" t="s">
        <v>149</v>
      </c>
      <c r="H38" s="125" t="s">
        <v>242</v>
      </c>
      <c r="I38" s="184">
        <f>'прил 13'!H25</f>
        <v>55.3</v>
      </c>
      <c r="J38" s="184">
        <f>'прил 13'!I25</f>
        <v>55.3</v>
      </c>
      <c r="K38" s="184">
        <f>'прил 13'!J25</f>
        <v>55.3</v>
      </c>
    </row>
    <row r="39" spans="2:11" ht="15.75">
      <c r="B39" s="186" t="s">
        <v>243</v>
      </c>
      <c r="C39" s="179">
        <v>802</v>
      </c>
      <c r="D39" s="125" t="s">
        <v>123</v>
      </c>
      <c r="E39" s="125" t="s">
        <v>139</v>
      </c>
      <c r="F39" s="125" t="s">
        <v>142</v>
      </c>
      <c r="G39" s="125" t="s">
        <v>135</v>
      </c>
      <c r="H39" s="125" t="s">
        <v>183</v>
      </c>
      <c r="I39" s="184">
        <f>'прил 13'!H29</f>
        <v>0</v>
      </c>
      <c r="J39" s="184">
        <f>'прил 13'!I29</f>
        <v>0</v>
      </c>
      <c r="K39" s="184">
        <f>'прил 13'!J29</f>
        <v>0</v>
      </c>
    </row>
    <row r="40" spans="2:11" ht="15.75">
      <c r="B40" s="186" t="s">
        <v>250</v>
      </c>
      <c r="C40" s="179">
        <v>802</v>
      </c>
      <c r="D40" s="486" t="s">
        <v>123</v>
      </c>
      <c r="E40" s="486" t="s">
        <v>139</v>
      </c>
      <c r="F40" s="486" t="s">
        <v>142</v>
      </c>
      <c r="G40" s="486" t="s">
        <v>151</v>
      </c>
      <c r="H40" s="486" t="s">
        <v>251</v>
      </c>
      <c r="I40" s="184">
        <f>'прил 13'!H69</f>
        <v>0</v>
      </c>
      <c r="J40" s="184">
        <f>'прил 13'!I69</f>
        <v>0</v>
      </c>
      <c r="K40" s="184">
        <f>'прил 13'!J69</f>
        <v>0</v>
      </c>
    </row>
    <row r="41" spans="2:11" ht="31.5">
      <c r="B41" s="186" t="s">
        <v>148</v>
      </c>
      <c r="C41" s="181">
        <v>802</v>
      </c>
      <c r="D41" s="125" t="s">
        <v>123</v>
      </c>
      <c r="E41" s="125" t="s">
        <v>139</v>
      </c>
      <c r="F41" s="125" t="s">
        <v>142</v>
      </c>
      <c r="G41" s="125" t="s">
        <v>149</v>
      </c>
      <c r="H41" s="125" t="s">
        <v>244</v>
      </c>
      <c r="I41" s="184">
        <f>'прил 13'!H32</f>
        <v>34</v>
      </c>
      <c r="J41" s="184">
        <f>'прил 13'!I32</f>
        <v>4</v>
      </c>
      <c r="K41" s="184">
        <f>'прил 13'!J32</f>
        <v>5</v>
      </c>
    </row>
    <row r="42" spans="2:11" ht="15.75">
      <c r="B42" s="183" t="s">
        <v>245</v>
      </c>
      <c r="C42" s="181">
        <v>802</v>
      </c>
      <c r="D42" s="191" t="s">
        <v>123</v>
      </c>
      <c r="E42" s="191" t="s">
        <v>139</v>
      </c>
      <c r="F42" s="125" t="s">
        <v>142</v>
      </c>
      <c r="G42" s="192">
        <v>242</v>
      </c>
      <c r="H42" s="193">
        <v>226</v>
      </c>
      <c r="I42" s="184">
        <f>'прил 13'!H37</f>
        <v>45.4</v>
      </c>
      <c r="J42" s="184">
        <f>'прил 13'!I37</f>
        <v>45.4</v>
      </c>
      <c r="K42" s="184">
        <f>'прил 13'!J37</f>
        <v>45.4</v>
      </c>
    </row>
    <row r="43" spans="2:11" ht="15.75">
      <c r="B43" s="495" t="s">
        <v>264</v>
      </c>
      <c r="C43" s="181">
        <v>802</v>
      </c>
      <c r="D43" s="191" t="s">
        <v>123</v>
      </c>
      <c r="E43" s="191" t="s">
        <v>139</v>
      </c>
      <c r="F43" s="491" t="s">
        <v>142</v>
      </c>
      <c r="G43" s="192">
        <v>242</v>
      </c>
      <c r="H43" s="193">
        <v>310</v>
      </c>
      <c r="I43" s="184">
        <f>'прил 13'!H65</f>
        <v>0</v>
      </c>
      <c r="J43" s="184">
        <f>'прил 13'!I65</f>
        <v>0</v>
      </c>
      <c r="K43" s="184">
        <f>'прил 13'!J65</f>
        <v>0</v>
      </c>
    </row>
    <row r="44" spans="2:11" ht="15.75">
      <c r="B44" s="132" t="s">
        <v>150</v>
      </c>
      <c r="C44" s="181">
        <v>802</v>
      </c>
      <c r="D44" s="191" t="s">
        <v>123</v>
      </c>
      <c r="E44" s="191" t="s">
        <v>139</v>
      </c>
      <c r="F44" s="491" t="s">
        <v>142</v>
      </c>
      <c r="G44" s="192">
        <v>244</v>
      </c>
      <c r="H44" s="193">
        <v>225</v>
      </c>
      <c r="I44" s="184">
        <f>'прил 13'!H35</f>
        <v>30</v>
      </c>
      <c r="J44" s="184">
        <f>'прил 13'!I35</f>
        <v>0</v>
      </c>
      <c r="K44" s="184">
        <f>'прил 13'!J35</f>
        <v>0</v>
      </c>
    </row>
    <row r="45" spans="2:11" ht="15.75">
      <c r="B45" s="183" t="s">
        <v>245</v>
      </c>
      <c r="C45" s="179">
        <v>802</v>
      </c>
      <c r="D45" s="191" t="s">
        <v>123</v>
      </c>
      <c r="E45" s="191" t="s">
        <v>139</v>
      </c>
      <c r="F45" s="125" t="s">
        <v>142</v>
      </c>
      <c r="G45" s="192">
        <v>244</v>
      </c>
      <c r="H45" s="193">
        <v>226</v>
      </c>
      <c r="I45" s="194">
        <f>'прил 13'!H44</f>
        <v>15</v>
      </c>
      <c r="J45" s="194">
        <f>'прил 13'!I44</f>
        <v>15</v>
      </c>
      <c r="K45" s="194">
        <f>'прил 13'!J44</f>
        <v>15</v>
      </c>
    </row>
    <row r="46" spans="2:11" ht="15.75">
      <c r="B46" s="195" t="s">
        <v>246</v>
      </c>
      <c r="C46" s="179">
        <v>803</v>
      </c>
      <c r="D46" s="196" t="s">
        <v>123</v>
      </c>
      <c r="E46" s="196" t="s">
        <v>139</v>
      </c>
      <c r="F46" s="125" t="s">
        <v>142</v>
      </c>
      <c r="G46" s="193">
        <v>0</v>
      </c>
      <c r="H46" s="193">
        <v>300</v>
      </c>
      <c r="I46" s="197">
        <f>I47</f>
        <v>13</v>
      </c>
      <c r="J46" s="197">
        <f t="shared" ref="J46:K46" si="3">J47</f>
        <v>13</v>
      </c>
      <c r="K46" s="197">
        <f t="shared" si="3"/>
        <v>13</v>
      </c>
    </row>
    <row r="47" spans="2:11" ht="15.75">
      <c r="B47" s="198" t="s">
        <v>247</v>
      </c>
      <c r="C47" s="193">
        <v>802</v>
      </c>
      <c r="D47" s="196" t="s">
        <v>123</v>
      </c>
      <c r="E47" s="196" t="s">
        <v>139</v>
      </c>
      <c r="F47" s="125" t="s">
        <v>142</v>
      </c>
      <c r="G47" s="193">
        <v>244</v>
      </c>
      <c r="H47" s="193">
        <v>340</v>
      </c>
      <c r="I47" s="199">
        <f>'прил 13'!H70+'прил 13'!H71+'прил 13'!H72+'прил 13'!H73+'прил 13'!H74</f>
        <v>13</v>
      </c>
      <c r="J47" s="199">
        <f>'прил 13'!I70+'прил 13'!I71+'прил 13'!I72+'прил 13'!I73+'прил 13'!I74</f>
        <v>13</v>
      </c>
      <c r="K47" s="199">
        <f>'прил 13'!J70+'прил 13'!J71+'прил 13'!J72+'прил 13'!J73+'прил 13'!J74</f>
        <v>13</v>
      </c>
    </row>
    <row r="48" spans="2:11" ht="15.75">
      <c r="B48" s="200" t="s">
        <v>152</v>
      </c>
      <c r="C48" s="179">
        <v>802</v>
      </c>
      <c r="D48" s="125" t="s">
        <v>123</v>
      </c>
      <c r="E48" s="125" t="s">
        <v>139</v>
      </c>
      <c r="F48" s="125" t="s">
        <v>142</v>
      </c>
      <c r="G48" s="125" t="s">
        <v>153</v>
      </c>
      <c r="H48" s="125" t="s">
        <v>238</v>
      </c>
      <c r="I48" s="201">
        <f>I49+I50+I51</f>
        <v>2</v>
      </c>
      <c r="J48" s="201">
        <f t="shared" ref="J48:K48" si="4">J49+J50+J51</f>
        <v>3</v>
      </c>
      <c r="K48" s="201">
        <f t="shared" si="4"/>
        <v>4</v>
      </c>
    </row>
    <row r="49" spans="2:11" ht="15.75">
      <c r="B49" s="186" t="s">
        <v>195</v>
      </c>
      <c r="C49" s="181">
        <v>802</v>
      </c>
      <c r="D49" s="125" t="s">
        <v>123</v>
      </c>
      <c r="E49" s="125" t="s">
        <v>139</v>
      </c>
      <c r="F49" s="125" t="s">
        <v>142</v>
      </c>
      <c r="G49" s="125" t="s">
        <v>383</v>
      </c>
      <c r="H49" s="125" t="s">
        <v>248</v>
      </c>
      <c r="I49" s="184">
        <f>'прил 13'!H58</f>
        <v>0</v>
      </c>
      <c r="J49" s="184">
        <f>'прил 13'!I58</f>
        <v>0</v>
      </c>
      <c r="K49" s="184">
        <f>'прил 13'!J58</f>
        <v>0</v>
      </c>
    </row>
    <row r="50" spans="2:11" ht="15.75">
      <c r="B50" s="186" t="s">
        <v>154</v>
      </c>
      <c r="C50" s="181">
        <v>802</v>
      </c>
      <c r="D50" s="125" t="s">
        <v>123</v>
      </c>
      <c r="E50" s="125" t="s">
        <v>139</v>
      </c>
      <c r="F50" s="125" t="s">
        <v>142</v>
      </c>
      <c r="G50" s="125" t="s">
        <v>155</v>
      </c>
      <c r="H50" s="125" t="s">
        <v>248</v>
      </c>
      <c r="I50" s="184">
        <f>'прил 13'!H59</f>
        <v>0</v>
      </c>
      <c r="J50" s="184">
        <f>'прил 13'!I59</f>
        <v>0</v>
      </c>
      <c r="K50" s="184">
        <f>'прил 13'!J59</f>
        <v>0</v>
      </c>
    </row>
    <row r="51" spans="2:11" ht="15.75">
      <c r="B51" s="186" t="s">
        <v>154</v>
      </c>
      <c r="C51" s="181">
        <v>802</v>
      </c>
      <c r="D51" s="497" t="s">
        <v>123</v>
      </c>
      <c r="E51" s="497" t="s">
        <v>139</v>
      </c>
      <c r="F51" s="497" t="s">
        <v>142</v>
      </c>
      <c r="G51" s="497" t="s">
        <v>177</v>
      </c>
      <c r="H51" s="497" t="s">
        <v>248</v>
      </c>
      <c r="I51" s="184">
        <f>'прил 13'!H63</f>
        <v>2</v>
      </c>
      <c r="J51" s="184">
        <f>'прил 13'!I63</f>
        <v>3</v>
      </c>
      <c r="K51" s="184">
        <f>'прил 13'!J63</f>
        <v>4</v>
      </c>
    </row>
    <row r="52" spans="2:11" ht="15.75">
      <c r="B52" s="123" t="s">
        <v>156</v>
      </c>
      <c r="C52" s="179">
        <v>802</v>
      </c>
      <c r="D52" s="124" t="s">
        <v>123</v>
      </c>
      <c r="E52" s="124" t="s">
        <v>157</v>
      </c>
      <c r="F52" s="124"/>
      <c r="G52" s="124"/>
      <c r="H52" s="124"/>
      <c r="I52" s="180">
        <f>I53</f>
        <v>0</v>
      </c>
      <c r="J52" s="180">
        <f t="shared" ref="J52:K55" si="5">J53</f>
        <v>0</v>
      </c>
      <c r="K52" s="180">
        <f t="shared" si="5"/>
        <v>0</v>
      </c>
    </row>
    <row r="53" spans="2:11" ht="15.75">
      <c r="B53" s="202" t="s">
        <v>158</v>
      </c>
      <c r="C53" s="181">
        <v>802</v>
      </c>
      <c r="D53" s="125" t="s">
        <v>123</v>
      </c>
      <c r="E53" s="125" t="s">
        <v>157</v>
      </c>
      <c r="F53" s="125" t="s">
        <v>159</v>
      </c>
      <c r="G53" s="125"/>
      <c r="H53" s="125"/>
      <c r="I53" s="147">
        <f>I54</f>
        <v>0</v>
      </c>
      <c r="J53" s="147">
        <f t="shared" si="5"/>
        <v>0</v>
      </c>
      <c r="K53" s="147">
        <f t="shared" si="5"/>
        <v>0</v>
      </c>
    </row>
    <row r="54" spans="2:11" ht="31.5">
      <c r="B54" s="132" t="s">
        <v>160</v>
      </c>
      <c r="C54" s="179">
        <v>802</v>
      </c>
      <c r="D54" s="125" t="s">
        <v>123</v>
      </c>
      <c r="E54" s="125" t="s">
        <v>157</v>
      </c>
      <c r="F54" s="125" t="s">
        <v>648</v>
      </c>
      <c r="G54" s="125"/>
      <c r="H54" s="125"/>
      <c r="I54" s="147">
        <f>I55</f>
        <v>0</v>
      </c>
      <c r="J54" s="147">
        <f t="shared" si="5"/>
        <v>0</v>
      </c>
      <c r="K54" s="147">
        <f t="shared" si="5"/>
        <v>0</v>
      </c>
    </row>
    <row r="55" spans="2:11" ht="31.5">
      <c r="B55" s="203" t="s">
        <v>144</v>
      </c>
      <c r="C55" s="181">
        <v>802</v>
      </c>
      <c r="D55" s="125" t="s">
        <v>123</v>
      </c>
      <c r="E55" s="125" t="s">
        <v>157</v>
      </c>
      <c r="F55" s="497" t="s">
        <v>648</v>
      </c>
      <c r="G55" s="125" t="s">
        <v>145</v>
      </c>
      <c r="H55" s="125" t="s">
        <v>238</v>
      </c>
      <c r="I55" s="184">
        <f>I56</f>
        <v>0</v>
      </c>
      <c r="J55" s="184">
        <f t="shared" si="5"/>
        <v>0</v>
      </c>
      <c r="K55" s="184">
        <f t="shared" si="5"/>
        <v>0</v>
      </c>
    </row>
    <row r="56" spans="2:11" ht="15.75">
      <c r="B56" s="132" t="s">
        <v>162</v>
      </c>
      <c r="C56" s="179">
        <v>802</v>
      </c>
      <c r="D56" s="125" t="s">
        <v>123</v>
      </c>
      <c r="E56" s="125" t="s">
        <v>157</v>
      </c>
      <c r="F56" s="497" t="s">
        <v>648</v>
      </c>
      <c r="G56" s="125" t="s">
        <v>147</v>
      </c>
      <c r="H56" s="125" t="s">
        <v>238</v>
      </c>
      <c r="I56" s="184">
        <f>I58</f>
        <v>0</v>
      </c>
      <c r="J56" s="184">
        <f t="shared" ref="J56:K56" si="6">J58</f>
        <v>0</v>
      </c>
      <c r="K56" s="184">
        <f t="shared" si="6"/>
        <v>0</v>
      </c>
    </row>
    <row r="57" spans="2:11" ht="15.75">
      <c r="B57" s="132" t="s">
        <v>150</v>
      </c>
      <c r="C57" s="181">
        <v>802</v>
      </c>
      <c r="D57" s="125" t="s">
        <v>123</v>
      </c>
      <c r="E57" s="125" t="s">
        <v>157</v>
      </c>
      <c r="F57" s="497" t="s">
        <v>648</v>
      </c>
      <c r="G57" s="125" t="s">
        <v>151</v>
      </c>
      <c r="H57" s="125" t="s">
        <v>649</v>
      </c>
      <c r="I57" s="147">
        <v>0</v>
      </c>
      <c r="J57" s="147">
        <v>1</v>
      </c>
      <c r="K57" s="147">
        <v>2</v>
      </c>
    </row>
    <row r="58" spans="2:11" ht="15.75">
      <c r="B58" s="132" t="s">
        <v>150</v>
      </c>
      <c r="C58" s="181">
        <v>802</v>
      </c>
      <c r="D58" s="125" t="s">
        <v>123</v>
      </c>
      <c r="E58" s="125" t="s">
        <v>157</v>
      </c>
      <c r="F58" s="497" t="s">
        <v>648</v>
      </c>
      <c r="G58" s="125" t="s">
        <v>151</v>
      </c>
      <c r="H58" s="125" t="s">
        <v>252</v>
      </c>
      <c r="I58" s="147">
        <f>+'прил 13'!H78</f>
        <v>0</v>
      </c>
      <c r="J58" s="147">
        <f>+'прил 13'!I78</f>
        <v>0</v>
      </c>
      <c r="K58" s="147">
        <f>+'прил 13'!J78</f>
        <v>0</v>
      </c>
    </row>
    <row r="59" spans="2:11" ht="15.75">
      <c r="B59" s="123" t="s">
        <v>163</v>
      </c>
      <c r="C59" s="179">
        <v>802</v>
      </c>
      <c r="D59" s="124" t="s">
        <v>123</v>
      </c>
      <c r="E59" s="124" t="s">
        <v>164</v>
      </c>
      <c r="F59" s="124"/>
      <c r="G59" s="124"/>
      <c r="H59" s="124" t="s">
        <v>238</v>
      </c>
      <c r="I59" s="182">
        <f>I60</f>
        <v>3</v>
      </c>
      <c r="J59" s="182">
        <f t="shared" ref="J59:K62" si="7">J60</f>
        <v>4</v>
      </c>
      <c r="K59" s="182">
        <f t="shared" si="7"/>
        <v>5</v>
      </c>
    </row>
    <row r="60" spans="2:11" ht="31.5">
      <c r="B60" s="132" t="s">
        <v>165</v>
      </c>
      <c r="C60" s="179">
        <v>802</v>
      </c>
      <c r="D60" s="125" t="s">
        <v>123</v>
      </c>
      <c r="E60" s="125" t="s">
        <v>164</v>
      </c>
      <c r="F60" s="125" t="s">
        <v>166</v>
      </c>
      <c r="G60" s="125"/>
      <c r="H60" s="125" t="s">
        <v>238</v>
      </c>
      <c r="I60" s="184">
        <f>I61</f>
        <v>3</v>
      </c>
      <c r="J60" s="184">
        <f t="shared" si="7"/>
        <v>4</v>
      </c>
      <c r="K60" s="184">
        <f t="shared" si="7"/>
        <v>5</v>
      </c>
    </row>
    <row r="61" spans="2:11" ht="31.5">
      <c r="B61" s="185" t="s">
        <v>144</v>
      </c>
      <c r="C61" s="181">
        <v>802</v>
      </c>
      <c r="D61" s="125" t="s">
        <v>123</v>
      </c>
      <c r="E61" s="125" t="s">
        <v>164</v>
      </c>
      <c r="F61" s="125" t="s">
        <v>166</v>
      </c>
      <c r="G61" s="125" t="s">
        <v>145</v>
      </c>
      <c r="H61" s="125" t="s">
        <v>238</v>
      </c>
      <c r="I61" s="184">
        <f>I62</f>
        <v>3</v>
      </c>
      <c r="J61" s="184">
        <f t="shared" si="7"/>
        <v>4</v>
      </c>
      <c r="K61" s="184">
        <f t="shared" si="7"/>
        <v>5</v>
      </c>
    </row>
    <row r="62" spans="2:11" ht="15.75">
      <c r="B62" s="132" t="s">
        <v>162</v>
      </c>
      <c r="C62" s="179">
        <v>802</v>
      </c>
      <c r="D62" s="125" t="s">
        <v>123</v>
      </c>
      <c r="E62" s="125" t="s">
        <v>164</v>
      </c>
      <c r="F62" s="125" t="s">
        <v>166</v>
      </c>
      <c r="G62" s="125" t="s">
        <v>147</v>
      </c>
      <c r="H62" s="125" t="s">
        <v>238</v>
      </c>
      <c r="I62" s="184">
        <f>I63</f>
        <v>3</v>
      </c>
      <c r="J62" s="184">
        <f t="shared" si="7"/>
        <v>4</v>
      </c>
      <c r="K62" s="184">
        <f t="shared" si="7"/>
        <v>5</v>
      </c>
    </row>
    <row r="63" spans="2:11" ht="15.75">
      <c r="B63" s="132" t="s">
        <v>150</v>
      </c>
      <c r="C63" s="181">
        <v>802</v>
      </c>
      <c r="D63" s="125" t="s">
        <v>123</v>
      </c>
      <c r="E63" s="125" t="s">
        <v>164</v>
      </c>
      <c r="F63" s="125" t="s">
        <v>166</v>
      </c>
      <c r="G63" s="125" t="s">
        <v>151</v>
      </c>
      <c r="H63" s="125" t="s">
        <v>642</v>
      </c>
      <c r="I63" s="184">
        <f>'прил 13'!H89</f>
        <v>3</v>
      </c>
      <c r="J63" s="184">
        <f>'прил 13'!I89</f>
        <v>4</v>
      </c>
      <c r="K63" s="184">
        <f>'прил 13'!J89</f>
        <v>5</v>
      </c>
    </row>
    <row r="64" spans="2:11" ht="15.75">
      <c r="B64" s="123" t="s">
        <v>167</v>
      </c>
      <c r="C64" s="179">
        <v>802</v>
      </c>
      <c r="D64" s="124" t="s">
        <v>123</v>
      </c>
      <c r="E64" s="124" t="s">
        <v>168</v>
      </c>
      <c r="F64" s="124"/>
      <c r="G64" s="124"/>
      <c r="H64" s="124" t="s">
        <v>238</v>
      </c>
      <c r="I64" s="182">
        <f>I65</f>
        <v>1326.9</v>
      </c>
      <c r="J64" s="182">
        <f t="shared" ref="J64:K64" si="8">J65</f>
        <v>1326.9</v>
      </c>
      <c r="K64" s="182">
        <f t="shared" si="8"/>
        <v>1368.3</v>
      </c>
    </row>
    <row r="65" spans="2:11" ht="63">
      <c r="B65" s="204" t="s">
        <v>128</v>
      </c>
      <c r="C65" s="181">
        <v>802</v>
      </c>
      <c r="D65" s="125" t="s">
        <v>123</v>
      </c>
      <c r="E65" s="125" t="s">
        <v>168</v>
      </c>
      <c r="F65" s="125" t="s">
        <v>169</v>
      </c>
      <c r="G65" s="125" t="s">
        <v>129</v>
      </c>
      <c r="H65" s="125" t="s">
        <v>238</v>
      </c>
      <c r="I65" s="184">
        <f>I66+I70+I76+I73</f>
        <v>1326.9</v>
      </c>
      <c r="J65" s="184">
        <f t="shared" ref="J65:K65" si="9">J66+J70+J76</f>
        <v>1326.9</v>
      </c>
      <c r="K65" s="184">
        <f t="shared" si="9"/>
        <v>1368.3</v>
      </c>
    </row>
    <row r="66" spans="2:11" ht="15.75">
      <c r="B66" s="204" t="s">
        <v>170</v>
      </c>
      <c r="C66" s="179">
        <v>802</v>
      </c>
      <c r="D66" s="125" t="s">
        <v>123</v>
      </c>
      <c r="E66" s="125" t="s">
        <v>168</v>
      </c>
      <c r="F66" s="125" t="s">
        <v>169</v>
      </c>
      <c r="G66" s="125" t="s">
        <v>171</v>
      </c>
      <c r="H66" s="125" t="s">
        <v>238</v>
      </c>
      <c r="I66" s="205">
        <f>I67+I69</f>
        <v>1020.9000000000001</v>
      </c>
      <c r="J66" s="205">
        <f t="shared" ref="J66:K66" si="10">J67+J69</f>
        <v>1020.9000000000001</v>
      </c>
      <c r="K66" s="205">
        <f t="shared" si="10"/>
        <v>1065.3</v>
      </c>
    </row>
    <row r="67" spans="2:11" ht="15.75">
      <c r="B67" s="204" t="s">
        <v>172</v>
      </c>
      <c r="C67" s="181">
        <v>802</v>
      </c>
      <c r="D67" s="125" t="s">
        <v>123</v>
      </c>
      <c r="E67" s="125" t="s">
        <v>168</v>
      </c>
      <c r="F67" s="125" t="s">
        <v>169</v>
      </c>
      <c r="G67" s="125" t="s">
        <v>173</v>
      </c>
      <c r="H67" s="125" t="s">
        <v>239</v>
      </c>
      <c r="I67" s="205">
        <f>'прил 13'!H92</f>
        <v>784.1</v>
      </c>
      <c r="J67" s="205">
        <f>'прил 13'!I92</f>
        <v>784.1</v>
      </c>
      <c r="K67" s="205">
        <f>'прил 13'!J92</f>
        <v>818.2</v>
      </c>
    </row>
    <row r="68" spans="2:11" ht="31.5">
      <c r="B68" s="204" t="s">
        <v>174</v>
      </c>
      <c r="C68" s="179">
        <v>802</v>
      </c>
      <c r="D68" s="125" t="s">
        <v>123</v>
      </c>
      <c r="E68" s="125" t="s">
        <v>168</v>
      </c>
      <c r="F68" s="125" t="s">
        <v>169</v>
      </c>
      <c r="G68" s="125" t="s">
        <v>175</v>
      </c>
      <c r="H68" s="125" t="s">
        <v>240</v>
      </c>
      <c r="I68" s="205"/>
      <c r="J68" s="205"/>
      <c r="K68" s="205"/>
    </row>
    <row r="69" spans="2:11" ht="31.5">
      <c r="B69" s="204" t="s">
        <v>136</v>
      </c>
      <c r="C69" s="181">
        <v>802</v>
      </c>
      <c r="D69" s="125" t="s">
        <v>123</v>
      </c>
      <c r="E69" s="125" t="s">
        <v>168</v>
      </c>
      <c r="F69" s="125" t="s">
        <v>169</v>
      </c>
      <c r="G69" s="125" t="s">
        <v>176</v>
      </c>
      <c r="H69" s="125" t="s">
        <v>241</v>
      </c>
      <c r="I69" s="205">
        <f>'прил 13'!H93</f>
        <v>236.8</v>
      </c>
      <c r="J69" s="205">
        <f>'прил 13'!I93</f>
        <v>236.8</v>
      </c>
      <c r="K69" s="205">
        <f>'прил 13'!J93</f>
        <v>247.1</v>
      </c>
    </row>
    <row r="70" spans="2:11" ht="31.5">
      <c r="B70" s="185" t="s">
        <v>144</v>
      </c>
      <c r="C70" s="179">
        <v>802</v>
      </c>
      <c r="D70" s="125" t="s">
        <v>123</v>
      </c>
      <c r="E70" s="125" t="s">
        <v>168</v>
      </c>
      <c r="F70" s="125" t="s">
        <v>169</v>
      </c>
      <c r="G70" s="125" t="s">
        <v>145</v>
      </c>
      <c r="H70" s="125" t="s">
        <v>238</v>
      </c>
      <c r="I70" s="205">
        <f>I71+I75</f>
        <v>303</v>
      </c>
      <c r="J70" s="205">
        <f t="shared" ref="J70:K70" si="11">J71+J75</f>
        <v>303</v>
      </c>
      <c r="K70" s="205">
        <f t="shared" si="11"/>
        <v>303</v>
      </c>
    </row>
    <row r="71" spans="2:11" ht="15.75">
      <c r="B71" s="132" t="s">
        <v>162</v>
      </c>
      <c r="C71" s="181">
        <v>802</v>
      </c>
      <c r="D71" s="125" t="s">
        <v>123</v>
      </c>
      <c r="E71" s="125" t="s">
        <v>168</v>
      </c>
      <c r="F71" s="125" t="s">
        <v>169</v>
      </c>
      <c r="G71" s="125" t="s">
        <v>147</v>
      </c>
      <c r="H71" s="125" t="s">
        <v>238</v>
      </c>
      <c r="I71" s="205">
        <f>I72+I74</f>
        <v>303</v>
      </c>
      <c r="J71" s="205">
        <f t="shared" ref="J71:K71" si="12">J72+J74</f>
        <v>303</v>
      </c>
      <c r="K71" s="205">
        <f t="shared" si="12"/>
        <v>303</v>
      </c>
    </row>
    <row r="72" spans="2:11" ht="15.75">
      <c r="B72" s="132" t="s">
        <v>250</v>
      </c>
      <c r="C72" s="181">
        <v>802</v>
      </c>
      <c r="D72" s="125" t="s">
        <v>123</v>
      </c>
      <c r="E72" s="125" t="s">
        <v>168</v>
      </c>
      <c r="F72" s="125" t="s">
        <v>169</v>
      </c>
      <c r="G72" s="125" t="s">
        <v>151</v>
      </c>
      <c r="H72" s="125" t="s">
        <v>251</v>
      </c>
      <c r="I72" s="205">
        <f>'прил 13'!H96+'прил 13'!H97+'прил 13'!H98</f>
        <v>300</v>
      </c>
      <c r="J72" s="205">
        <f>'прил 13'!I96+'прил 13'!I97+'прил 13'!I98</f>
        <v>300</v>
      </c>
      <c r="K72" s="205">
        <f>'прил 13'!J96+'прил 13'!J97+'прил 13'!J98</f>
        <v>300</v>
      </c>
    </row>
    <row r="73" spans="2:11" ht="15.75">
      <c r="B73" s="132" t="s">
        <v>150</v>
      </c>
      <c r="C73" s="181">
        <v>802</v>
      </c>
      <c r="D73" s="515" t="s">
        <v>123</v>
      </c>
      <c r="E73" s="515" t="s">
        <v>168</v>
      </c>
      <c r="F73" s="515" t="s">
        <v>169</v>
      </c>
      <c r="G73" s="515" t="s">
        <v>151</v>
      </c>
      <c r="H73" s="515" t="s">
        <v>244</v>
      </c>
      <c r="I73" s="205">
        <f>+'прил 13'!H99</f>
        <v>0</v>
      </c>
      <c r="J73" s="205"/>
      <c r="K73" s="205"/>
    </row>
    <row r="74" spans="2:11" ht="15.75">
      <c r="B74" s="183" t="s">
        <v>245</v>
      </c>
      <c r="C74" s="181">
        <v>802</v>
      </c>
      <c r="D74" s="125" t="s">
        <v>123</v>
      </c>
      <c r="E74" s="125" t="s">
        <v>168</v>
      </c>
      <c r="F74" s="125" t="s">
        <v>169</v>
      </c>
      <c r="G74" s="125" t="s">
        <v>151</v>
      </c>
      <c r="H74" s="125" t="s">
        <v>252</v>
      </c>
      <c r="I74" s="205">
        <f>'прил 13'!H101</f>
        <v>3</v>
      </c>
      <c r="J74" s="205">
        <f>'прил 13'!I101</f>
        <v>3</v>
      </c>
      <c r="K74" s="205">
        <f>'прил 13'!J101</f>
        <v>3</v>
      </c>
    </row>
    <row r="75" spans="2:11" ht="15.75">
      <c r="B75" s="198" t="s">
        <v>247</v>
      </c>
      <c r="C75" s="181">
        <v>802</v>
      </c>
      <c r="D75" s="125" t="s">
        <v>123</v>
      </c>
      <c r="E75" s="125" t="s">
        <v>168</v>
      </c>
      <c r="F75" s="125" t="s">
        <v>169</v>
      </c>
      <c r="G75" s="125" t="s">
        <v>151</v>
      </c>
      <c r="H75" s="125" t="s">
        <v>249</v>
      </c>
      <c r="I75" s="205">
        <f>'прил 13'!H108</f>
        <v>0</v>
      </c>
      <c r="J75" s="205">
        <f>'прил 13'!I108</f>
        <v>0</v>
      </c>
      <c r="K75" s="205">
        <f>'прил 13'!J108</f>
        <v>0</v>
      </c>
    </row>
    <row r="76" spans="2:11" ht="15.75">
      <c r="B76" s="198" t="s">
        <v>253</v>
      </c>
      <c r="C76" s="181">
        <v>802</v>
      </c>
      <c r="D76" s="125" t="s">
        <v>123</v>
      </c>
      <c r="E76" s="125" t="s">
        <v>168</v>
      </c>
      <c r="F76" s="125" t="s">
        <v>169</v>
      </c>
      <c r="G76" s="125" t="s">
        <v>177</v>
      </c>
      <c r="H76" s="125" t="s">
        <v>254</v>
      </c>
      <c r="I76" s="205">
        <f>'прил 13'!H111</f>
        <v>3</v>
      </c>
      <c r="J76" s="205">
        <f>'прил 13'!I111</f>
        <v>3</v>
      </c>
      <c r="K76" s="205">
        <f>'прил 13'!J111</f>
        <v>0</v>
      </c>
    </row>
    <row r="77" spans="2:11" ht="15.75">
      <c r="B77" s="187" t="s">
        <v>255</v>
      </c>
      <c r="C77" s="181">
        <v>802</v>
      </c>
      <c r="D77" s="206" t="s">
        <v>125</v>
      </c>
      <c r="E77" s="206"/>
      <c r="F77" s="206"/>
      <c r="G77" s="206"/>
      <c r="H77" s="206" t="s">
        <v>238</v>
      </c>
      <c r="I77" s="182">
        <f>I78</f>
        <v>93.4</v>
      </c>
      <c r="J77" s="182">
        <f t="shared" ref="J77:K78" si="13">J78</f>
        <v>97.9</v>
      </c>
      <c r="K77" s="182">
        <f t="shared" si="13"/>
        <v>134.1</v>
      </c>
    </row>
    <row r="78" spans="2:11" ht="15.75">
      <c r="B78" s="189" t="s">
        <v>178</v>
      </c>
      <c r="C78" s="179">
        <v>802</v>
      </c>
      <c r="D78" s="207" t="s">
        <v>125</v>
      </c>
      <c r="E78" s="207" t="s">
        <v>179</v>
      </c>
      <c r="F78" s="207"/>
      <c r="G78" s="206"/>
      <c r="H78" s="206"/>
      <c r="I78" s="182">
        <f>I79</f>
        <v>93.4</v>
      </c>
      <c r="J78" s="182">
        <f t="shared" si="13"/>
        <v>97.9</v>
      </c>
      <c r="K78" s="182">
        <f t="shared" si="13"/>
        <v>134.1</v>
      </c>
    </row>
    <row r="79" spans="2:11" ht="31.5">
      <c r="B79" s="189" t="s">
        <v>180</v>
      </c>
      <c r="C79" s="179">
        <v>802</v>
      </c>
      <c r="D79" s="208" t="s">
        <v>125</v>
      </c>
      <c r="E79" s="208" t="s">
        <v>179</v>
      </c>
      <c r="F79" s="209" t="s">
        <v>181</v>
      </c>
      <c r="G79" s="210"/>
      <c r="H79" s="210"/>
      <c r="I79" s="184">
        <f>I80+I86+I87</f>
        <v>93.4</v>
      </c>
      <c r="J79" s="184">
        <f t="shared" ref="J79:K79" si="14">J80+J86+J87</f>
        <v>97.9</v>
      </c>
      <c r="K79" s="184">
        <f t="shared" si="14"/>
        <v>134.1</v>
      </c>
    </row>
    <row r="80" spans="2:11" ht="63">
      <c r="B80" s="189" t="s">
        <v>128</v>
      </c>
      <c r="C80" s="181">
        <v>802</v>
      </c>
      <c r="D80" s="208" t="s">
        <v>125</v>
      </c>
      <c r="E80" s="208" t="s">
        <v>179</v>
      </c>
      <c r="F80" s="209" t="s">
        <v>181</v>
      </c>
      <c r="G80" s="125" t="s">
        <v>129</v>
      </c>
      <c r="H80" s="125" t="s">
        <v>238</v>
      </c>
      <c r="I80" s="184">
        <f>I81</f>
        <v>93.4</v>
      </c>
      <c r="J80" s="184">
        <f t="shared" ref="J80:K80" si="15">J81</f>
        <v>97.9</v>
      </c>
      <c r="K80" s="184">
        <f t="shared" si="15"/>
        <v>119.4</v>
      </c>
    </row>
    <row r="81" spans="2:11" ht="31.5">
      <c r="B81" s="189" t="s">
        <v>143</v>
      </c>
      <c r="C81" s="179">
        <v>802</v>
      </c>
      <c r="D81" s="208" t="s">
        <v>125</v>
      </c>
      <c r="E81" s="208" t="s">
        <v>179</v>
      </c>
      <c r="F81" s="209" t="s">
        <v>181</v>
      </c>
      <c r="G81" s="125" t="s">
        <v>131</v>
      </c>
      <c r="H81" s="125" t="s">
        <v>238</v>
      </c>
      <c r="I81" s="184">
        <f>I82+I83</f>
        <v>93.4</v>
      </c>
      <c r="J81" s="184">
        <f t="shared" ref="J81:K81" si="16">J82+J83</f>
        <v>97.9</v>
      </c>
      <c r="K81" s="184">
        <f t="shared" si="16"/>
        <v>119.4</v>
      </c>
    </row>
    <row r="82" spans="2:11" ht="15.75">
      <c r="B82" s="132" t="s">
        <v>132</v>
      </c>
      <c r="C82" s="181">
        <v>802</v>
      </c>
      <c r="D82" s="208" t="s">
        <v>125</v>
      </c>
      <c r="E82" s="208" t="s">
        <v>179</v>
      </c>
      <c r="F82" s="209" t="s">
        <v>181</v>
      </c>
      <c r="G82" s="125" t="s">
        <v>133</v>
      </c>
      <c r="H82" s="125" t="s">
        <v>239</v>
      </c>
      <c r="I82" s="184">
        <f>'прил 13'!H115</f>
        <v>93.4</v>
      </c>
      <c r="J82" s="184">
        <f>'прил 13'!I115</f>
        <v>97.9</v>
      </c>
      <c r="K82" s="184">
        <f>'прил 13'!J115</f>
        <v>91.7</v>
      </c>
    </row>
    <row r="83" spans="2:11" ht="31.5">
      <c r="B83" s="186" t="s">
        <v>136</v>
      </c>
      <c r="C83" s="181">
        <v>802</v>
      </c>
      <c r="D83" s="208" t="s">
        <v>125</v>
      </c>
      <c r="E83" s="208" t="s">
        <v>179</v>
      </c>
      <c r="F83" s="209" t="s">
        <v>181</v>
      </c>
      <c r="G83" s="125" t="s">
        <v>137</v>
      </c>
      <c r="H83" s="125" t="s">
        <v>241</v>
      </c>
      <c r="I83" s="184">
        <f>'прил 13'!H117</f>
        <v>0</v>
      </c>
      <c r="J83" s="184">
        <f>'прил 13'!I117</f>
        <v>0</v>
      </c>
      <c r="K83" s="184">
        <f>'прил 13'!J117</f>
        <v>27.7</v>
      </c>
    </row>
    <row r="84" spans="2:11" ht="31.5">
      <c r="B84" s="185" t="s">
        <v>144</v>
      </c>
      <c r="C84" s="179">
        <v>802</v>
      </c>
      <c r="D84" s="208" t="s">
        <v>125</v>
      </c>
      <c r="E84" s="208" t="s">
        <v>179</v>
      </c>
      <c r="F84" s="209" t="s">
        <v>181</v>
      </c>
      <c r="G84" s="125" t="s">
        <v>145</v>
      </c>
      <c r="H84" s="125" t="s">
        <v>238</v>
      </c>
      <c r="I84" s="184">
        <f>I85+I87</f>
        <v>0</v>
      </c>
      <c r="J84" s="184">
        <f t="shared" ref="J84:K84" si="17">J85+J87</f>
        <v>0</v>
      </c>
      <c r="K84" s="184">
        <f t="shared" si="17"/>
        <v>23.4</v>
      </c>
    </row>
    <row r="85" spans="2:11" ht="31.5">
      <c r="B85" s="189" t="s">
        <v>146</v>
      </c>
      <c r="C85" s="181">
        <v>802</v>
      </c>
      <c r="D85" s="208" t="s">
        <v>125</v>
      </c>
      <c r="E85" s="208" t="s">
        <v>179</v>
      </c>
      <c r="F85" s="209" t="s">
        <v>181</v>
      </c>
      <c r="G85" s="125" t="s">
        <v>147</v>
      </c>
      <c r="H85" s="125" t="s">
        <v>238</v>
      </c>
      <c r="I85" s="184">
        <f>I86+I87</f>
        <v>0</v>
      </c>
      <c r="J85" s="184">
        <f t="shared" ref="J85:K85" si="18">J86+J87</f>
        <v>0</v>
      </c>
      <c r="K85" s="184">
        <f t="shared" si="18"/>
        <v>14.7</v>
      </c>
    </row>
    <row r="86" spans="2:11" ht="15.75">
      <c r="B86" s="132" t="s">
        <v>243</v>
      </c>
      <c r="C86" s="179">
        <v>802</v>
      </c>
      <c r="D86" s="208" t="s">
        <v>125</v>
      </c>
      <c r="E86" s="208" t="s">
        <v>179</v>
      </c>
      <c r="F86" s="209" t="s">
        <v>256</v>
      </c>
      <c r="G86" s="125" t="s">
        <v>151</v>
      </c>
      <c r="H86" s="125" t="s">
        <v>183</v>
      </c>
      <c r="I86" s="184">
        <f>'прил 13'!H120</f>
        <v>0</v>
      </c>
      <c r="J86" s="184">
        <f>'прил 13'!I120</f>
        <v>0</v>
      </c>
      <c r="K86" s="184">
        <f>'прил 13'!J120</f>
        <v>6</v>
      </c>
    </row>
    <row r="87" spans="2:11" ht="15.75">
      <c r="B87" s="198" t="s">
        <v>247</v>
      </c>
      <c r="C87" s="179">
        <v>802</v>
      </c>
      <c r="D87" s="208" t="s">
        <v>125</v>
      </c>
      <c r="E87" s="208" t="s">
        <v>179</v>
      </c>
      <c r="F87" s="209" t="s">
        <v>256</v>
      </c>
      <c r="G87" s="125" t="s">
        <v>151</v>
      </c>
      <c r="H87" s="125" t="s">
        <v>249</v>
      </c>
      <c r="I87" s="184">
        <f>'прил 13'!H123</f>
        <v>0</v>
      </c>
      <c r="J87" s="184">
        <f>'прил 13'!I123</f>
        <v>0</v>
      </c>
      <c r="K87" s="184">
        <f>'прил 13'!J123</f>
        <v>8.6999999999999993</v>
      </c>
    </row>
    <row r="88" spans="2:11" ht="15.75">
      <c r="B88" s="123" t="s">
        <v>257</v>
      </c>
      <c r="C88" s="179">
        <v>802</v>
      </c>
      <c r="D88" s="124" t="s">
        <v>179</v>
      </c>
      <c r="E88" s="124"/>
      <c r="F88" s="124"/>
      <c r="G88" s="124"/>
      <c r="H88" s="124"/>
      <c r="I88" s="182">
        <f>I89</f>
        <v>65.8</v>
      </c>
      <c r="J88" s="182">
        <f t="shared" ref="J88:K91" si="19">J89</f>
        <v>65.8</v>
      </c>
      <c r="K88" s="182">
        <f t="shared" si="19"/>
        <v>60</v>
      </c>
    </row>
    <row r="89" spans="2:11" ht="31.5">
      <c r="B89" s="123" t="s">
        <v>184</v>
      </c>
      <c r="C89" s="179">
        <v>802</v>
      </c>
      <c r="D89" s="124" t="s">
        <v>179</v>
      </c>
      <c r="E89" s="124" t="s">
        <v>185</v>
      </c>
      <c r="F89" s="124" t="s">
        <v>186</v>
      </c>
      <c r="G89" s="124" t="s">
        <v>238</v>
      </c>
      <c r="H89" s="124" t="s">
        <v>238</v>
      </c>
      <c r="I89" s="182">
        <f>I90</f>
        <v>65.8</v>
      </c>
      <c r="J89" s="182">
        <f t="shared" si="19"/>
        <v>65.8</v>
      </c>
      <c r="K89" s="182">
        <f t="shared" si="19"/>
        <v>60</v>
      </c>
    </row>
    <row r="90" spans="2:11" ht="31.5">
      <c r="B90" s="132" t="s">
        <v>184</v>
      </c>
      <c r="C90" s="181">
        <v>802</v>
      </c>
      <c r="D90" s="125" t="s">
        <v>179</v>
      </c>
      <c r="E90" s="125" t="s">
        <v>185</v>
      </c>
      <c r="F90" s="125" t="s">
        <v>258</v>
      </c>
      <c r="G90" s="125"/>
      <c r="H90" s="125"/>
      <c r="I90" s="184">
        <f>I91</f>
        <v>65.8</v>
      </c>
      <c r="J90" s="184">
        <f t="shared" si="19"/>
        <v>65.8</v>
      </c>
      <c r="K90" s="184">
        <f t="shared" si="19"/>
        <v>60</v>
      </c>
    </row>
    <row r="91" spans="2:11" ht="31.5">
      <c r="B91" s="185" t="s">
        <v>144</v>
      </c>
      <c r="C91" s="181">
        <v>802</v>
      </c>
      <c r="D91" s="125" t="s">
        <v>179</v>
      </c>
      <c r="E91" s="125" t="s">
        <v>185</v>
      </c>
      <c r="F91" s="125" t="s">
        <v>186</v>
      </c>
      <c r="G91" s="125" t="s">
        <v>145</v>
      </c>
      <c r="H91" s="125" t="s">
        <v>238</v>
      </c>
      <c r="I91" s="184">
        <f>I92</f>
        <v>65.8</v>
      </c>
      <c r="J91" s="184">
        <f t="shared" si="19"/>
        <v>65.8</v>
      </c>
      <c r="K91" s="184">
        <f t="shared" si="19"/>
        <v>60</v>
      </c>
    </row>
    <row r="92" spans="2:11" ht="15.75">
      <c r="B92" s="132" t="s">
        <v>162</v>
      </c>
      <c r="C92" s="179">
        <v>802</v>
      </c>
      <c r="D92" s="125" t="s">
        <v>179</v>
      </c>
      <c r="E92" s="125" t="s">
        <v>185</v>
      </c>
      <c r="F92" s="125" t="s">
        <v>186</v>
      </c>
      <c r="G92" s="125" t="s">
        <v>147</v>
      </c>
      <c r="H92" s="125" t="s">
        <v>238</v>
      </c>
      <c r="I92" s="184">
        <f>I93+I94+I96+I95</f>
        <v>65.8</v>
      </c>
      <c r="J92" s="184">
        <f t="shared" ref="J92:K92" si="20">J93+J94+J96+J95</f>
        <v>65.8</v>
      </c>
      <c r="K92" s="184">
        <f t="shared" si="20"/>
        <v>60</v>
      </c>
    </row>
    <row r="93" spans="2:11" ht="15.75">
      <c r="B93" s="132" t="s">
        <v>150</v>
      </c>
      <c r="C93" s="181">
        <v>802</v>
      </c>
      <c r="D93" s="125" t="s">
        <v>179</v>
      </c>
      <c r="E93" s="125" t="s">
        <v>185</v>
      </c>
      <c r="F93" s="125" t="s">
        <v>186</v>
      </c>
      <c r="G93" s="125" t="s">
        <v>151</v>
      </c>
      <c r="H93" s="125" t="s">
        <v>244</v>
      </c>
      <c r="I93" s="184"/>
      <c r="J93" s="184"/>
      <c r="K93" s="184"/>
    </row>
    <row r="94" spans="2:11" ht="15.75">
      <c r="B94" s="132" t="s">
        <v>150</v>
      </c>
      <c r="C94" s="181">
        <v>802</v>
      </c>
      <c r="D94" s="125" t="s">
        <v>179</v>
      </c>
      <c r="E94" s="125" t="s">
        <v>185</v>
      </c>
      <c r="F94" s="125" t="s">
        <v>186</v>
      </c>
      <c r="G94" s="125" t="s">
        <v>151</v>
      </c>
      <c r="H94" s="125" t="s">
        <v>252</v>
      </c>
      <c r="I94" s="184">
        <f>'прил 13'!H126+'прил 13'!H127</f>
        <v>65.8</v>
      </c>
      <c r="J94" s="184">
        <f>'прил 13'!I126+'прил 13'!I127</f>
        <v>50</v>
      </c>
      <c r="K94" s="184">
        <f>'прил 13'!J126+'прил 13'!J127</f>
        <v>50</v>
      </c>
    </row>
    <row r="95" spans="2:11" ht="15.75">
      <c r="B95" s="132" t="s">
        <v>150</v>
      </c>
      <c r="C95" s="181">
        <v>802</v>
      </c>
      <c r="D95" s="125" t="s">
        <v>179</v>
      </c>
      <c r="E95" s="125" t="s">
        <v>185</v>
      </c>
      <c r="F95" s="125" t="s">
        <v>186</v>
      </c>
      <c r="G95" s="125" t="s">
        <v>151</v>
      </c>
      <c r="H95" s="125" t="s">
        <v>259</v>
      </c>
      <c r="I95" s="184"/>
      <c r="J95" s="184"/>
      <c r="K95" s="184"/>
    </row>
    <row r="96" spans="2:11" ht="15.75">
      <c r="B96" s="132" t="s">
        <v>150</v>
      </c>
      <c r="C96" s="181">
        <v>802</v>
      </c>
      <c r="D96" s="125" t="s">
        <v>179</v>
      </c>
      <c r="E96" s="125" t="s">
        <v>185</v>
      </c>
      <c r="F96" s="125" t="s">
        <v>186</v>
      </c>
      <c r="G96" s="125" t="s">
        <v>151</v>
      </c>
      <c r="H96" s="125" t="s">
        <v>249</v>
      </c>
      <c r="I96" s="184">
        <f>'прил 13'!H129</f>
        <v>0</v>
      </c>
      <c r="J96" s="184">
        <f>'прил 13'!I129</f>
        <v>15.8</v>
      </c>
      <c r="K96" s="184">
        <f>'прил 13'!J129</f>
        <v>10</v>
      </c>
    </row>
    <row r="97" spans="2:11" ht="15.75">
      <c r="B97" s="123" t="s">
        <v>187</v>
      </c>
      <c r="C97" s="181">
        <v>802</v>
      </c>
      <c r="D97" s="124" t="s">
        <v>139</v>
      </c>
      <c r="E97" s="124" t="s">
        <v>188</v>
      </c>
      <c r="F97" s="124"/>
      <c r="G97" s="124"/>
      <c r="H97" s="124"/>
      <c r="I97" s="182">
        <f>I98</f>
        <v>0</v>
      </c>
      <c r="J97" s="182">
        <f t="shared" ref="J97:K97" si="21">J98</f>
        <v>0</v>
      </c>
      <c r="K97" s="182">
        <f t="shared" si="21"/>
        <v>0</v>
      </c>
    </row>
    <row r="98" spans="2:11" ht="78.75">
      <c r="B98" s="211" t="s">
        <v>260</v>
      </c>
      <c r="C98" s="179">
        <v>802</v>
      </c>
      <c r="D98" s="125" t="s">
        <v>261</v>
      </c>
      <c r="E98" s="125" t="s">
        <v>188</v>
      </c>
      <c r="F98" s="125" t="s">
        <v>190</v>
      </c>
      <c r="G98" s="125" t="s">
        <v>151</v>
      </c>
      <c r="H98" s="125" t="s">
        <v>244</v>
      </c>
      <c r="I98" s="184">
        <f>'прил 13'!H132</f>
        <v>0</v>
      </c>
      <c r="J98" s="184">
        <f>'прил 13'!I132</f>
        <v>0</v>
      </c>
      <c r="K98" s="184">
        <f>'прил 13'!J132</f>
        <v>0</v>
      </c>
    </row>
    <row r="99" spans="2:11" ht="15.75">
      <c r="B99" s="502" t="s">
        <v>439</v>
      </c>
      <c r="C99" s="179">
        <v>802</v>
      </c>
      <c r="D99" s="124" t="s">
        <v>157</v>
      </c>
      <c r="E99" s="124" t="s">
        <v>157</v>
      </c>
      <c r="F99" s="497"/>
      <c r="G99" s="497"/>
      <c r="H99" s="497"/>
      <c r="I99" s="182">
        <f>I100</f>
        <v>0</v>
      </c>
      <c r="J99" s="182">
        <f t="shared" ref="J99:K100" si="22">J100</f>
        <v>0</v>
      </c>
      <c r="K99" s="182">
        <f t="shared" si="22"/>
        <v>0</v>
      </c>
    </row>
    <row r="100" spans="2:11" ht="15.75">
      <c r="B100" s="503" t="s">
        <v>440</v>
      </c>
      <c r="C100" s="179">
        <v>802</v>
      </c>
      <c r="D100" s="497" t="s">
        <v>157</v>
      </c>
      <c r="E100" s="497" t="s">
        <v>157</v>
      </c>
      <c r="F100" s="300" t="s">
        <v>652</v>
      </c>
      <c r="G100" s="497" t="s">
        <v>145</v>
      </c>
      <c r="H100" s="497" t="s">
        <v>238</v>
      </c>
      <c r="I100" s="184">
        <f>I101</f>
        <v>0</v>
      </c>
      <c r="J100" s="184">
        <f t="shared" si="22"/>
        <v>0</v>
      </c>
      <c r="K100" s="184">
        <f t="shared" si="22"/>
        <v>0</v>
      </c>
    </row>
    <row r="101" spans="2:11" ht="15.75">
      <c r="B101" s="132" t="s">
        <v>653</v>
      </c>
      <c r="C101" s="179">
        <v>802</v>
      </c>
      <c r="D101" s="497" t="s">
        <v>157</v>
      </c>
      <c r="E101" s="497" t="s">
        <v>157</v>
      </c>
      <c r="F101" s="300" t="s">
        <v>652</v>
      </c>
      <c r="G101" s="497" t="s">
        <v>151</v>
      </c>
      <c r="H101" s="497" t="s">
        <v>642</v>
      </c>
      <c r="I101" s="184">
        <f>'прил 13'!H145</f>
        <v>0</v>
      </c>
      <c r="J101" s="184">
        <f>'прил 13'!I145</f>
        <v>0</v>
      </c>
      <c r="K101" s="184">
        <f>'прил 13'!J145</f>
        <v>0</v>
      </c>
    </row>
    <row r="102" spans="2:11" ht="15.75">
      <c r="B102" s="187" t="s">
        <v>192</v>
      </c>
      <c r="C102" s="179">
        <v>802</v>
      </c>
      <c r="D102" s="124" t="s">
        <v>193</v>
      </c>
      <c r="E102" s="124"/>
      <c r="F102" s="124"/>
      <c r="G102" s="124"/>
      <c r="H102" s="124"/>
      <c r="I102" s="184">
        <f>I103</f>
        <v>0</v>
      </c>
      <c r="J102" s="184">
        <f t="shared" ref="J102:K103" si="23">J103</f>
        <v>0</v>
      </c>
      <c r="K102" s="184">
        <f t="shared" si="23"/>
        <v>0</v>
      </c>
    </row>
    <row r="103" spans="2:11" ht="15.75">
      <c r="B103" s="212" t="s">
        <v>194</v>
      </c>
      <c r="C103" s="181">
        <v>802</v>
      </c>
      <c r="D103" s="124" t="s">
        <v>193</v>
      </c>
      <c r="E103" s="124" t="s">
        <v>125</v>
      </c>
      <c r="F103" s="124"/>
      <c r="G103" s="124"/>
      <c r="H103" s="124"/>
      <c r="I103" s="182">
        <f>I104</f>
        <v>0</v>
      </c>
      <c r="J103" s="182">
        <f t="shared" si="23"/>
        <v>0</v>
      </c>
      <c r="K103" s="182">
        <f t="shared" si="23"/>
        <v>0</v>
      </c>
    </row>
    <row r="104" spans="2:11" ht="15.75">
      <c r="B104" s="186" t="s">
        <v>195</v>
      </c>
      <c r="C104" s="179">
        <v>802</v>
      </c>
      <c r="D104" s="125" t="s">
        <v>193</v>
      </c>
      <c r="E104" s="125" t="s">
        <v>125</v>
      </c>
      <c r="F104" s="125" t="s">
        <v>196</v>
      </c>
      <c r="G104" s="125" t="s">
        <v>155</v>
      </c>
      <c r="H104" s="125" t="s">
        <v>248</v>
      </c>
      <c r="I104" s="184">
        <f>'прил 13'!H136</f>
        <v>0</v>
      </c>
      <c r="J104" s="184">
        <f>'прил 13'!I136</f>
        <v>0</v>
      </c>
      <c r="K104" s="184">
        <f>'прил 13'!J136</f>
        <v>0</v>
      </c>
    </row>
    <row r="105" spans="2:11" ht="15.75">
      <c r="B105" s="213" t="s">
        <v>197</v>
      </c>
      <c r="C105" s="179">
        <v>802</v>
      </c>
      <c r="D105" s="125" t="s">
        <v>193</v>
      </c>
      <c r="E105" s="125" t="s">
        <v>179</v>
      </c>
      <c r="F105" s="125"/>
      <c r="G105" s="125"/>
      <c r="H105" s="125"/>
      <c r="I105" s="182">
        <f>I108+I106+I107+I109</f>
        <v>0</v>
      </c>
      <c r="J105" s="182">
        <f t="shared" ref="J105:K105" si="24">J108+J106+J107+J109</f>
        <v>0</v>
      </c>
      <c r="K105" s="182">
        <f t="shared" si="24"/>
        <v>0</v>
      </c>
    </row>
    <row r="106" spans="2:11" ht="15.75">
      <c r="B106" s="186" t="s">
        <v>435</v>
      </c>
      <c r="C106" s="179">
        <v>802</v>
      </c>
      <c r="D106" s="125" t="s">
        <v>193</v>
      </c>
      <c r="E106" s="125" t="s">
        <v>179</v>
      </c>
      <c r="F106" s="125" t="s">
        <v>263</v>
      </c>
      <c r="G106" s="125" t="s">
        <v>151</v>
      </c>
      <c r="H106" s="486" t="s">
        <v>251</v>
      </c>
      <c r="I106" s="184">
        <f>'прил 13'!H138</f>
        <v>0</v>
      </c>
      <c r="J106" s="184">
        <f>'прил 13'!I138</f>
        <v>0</v>
      </c>
      <c r="K106" s="184">
        <f>'прил 13'!J138</f>
        <v>0</v>
      </c>
    </row>
    <row r="107" spans="2:11" ht="15.75">
      <c r="B107" s="186" t="s">
        <v>650</v>
      </c>
      <c r="C107" s="179">
        <v>802</v>
      </c>
      <c r="D107" s="125" t="s">
        <v>193</v>
      </c>
      <c r="E107" s="125" t="s">
        <v>179</v>
      </c>
      <c r="F107" s="125" t="s">
        <v>263</v>
      </c>
      <c r="G107" s="125" t="s">
        <v>151</v>
      </c>
      <c r="H107" s="491" t="s">
        <v>244</v>
      </c>
      <c r="I107" s="184">
        <f>'прил 13'!H140</f>
        <v>0</v>
      </c>
      <c r="J107" s="184">
        <f>'прил 13'!I140</f>
        <v>0</v>
      </c>
      <c r="K107" s="184">
        <f>'прил 13'!J140</f>
        <v>0</v>
      </c>
    </row>
    <row r="108" spans="2:11" ht="30">
      <c r="B108" s="496" t="s">
        <v>438</v>
      </c>
      <c r="C108" s="179">
        <v>802</v>
      </c>
      <c r="D108" s="125" t="s">
        <v>193</v>
      </c>
      <c r="E108" s="125" t="s">
        <v>179</v>
      </c>
      <c r="F108" s="491" t="s">
        <v>263</v>
      </c>
      <c r="G108" s="125" t="s">
        <v>151</v>
      </c>
      <c r="H108" s="486" t="s">
        <v>244</v>
      </c>
      <c r="I108" s="184">
        <f>'прил 13'!H141</f>
        <v>0</v>
      </c>
      <c r="J108" s="184">
        <f>'прил 13'!I141</f>
        <v>0</v>
      </c>
      <c r="K108" s="184">
        <f>'прил 13'!J141</f>
        <v>0</v>
      </c>
    </row>
    <row r="109" spans="2:11" ht="30">
      <c r="B109" s="496" t="s">
        <v>629</v>
      </c>
      <c r="C109" s="179">
        <v>802</v>
      </c>
      <c r="D109" s="491" t="s">
        <v>193</v>
      </c>
      <c r="E109" s="491" t="s">
        <v>179</v>
      </c>
      <c r="F109" s="491" t="s">
        <v>263</v>
      </c>
      <c r="G109" s="491" t="s">
        <v>151</v>
      </c>
      <c r="H109" s="491" t="s">
        <v>252</v>
      </c>
      <c r="I109" s="184">
        <f>'прил 13'!H142</f>
        <v>0</v>
      </c>
      <c r="J109" s="184">
        <f>'прил 13'!I142</f>
        <v>0</v>
      </c>
      <c r="K109" s="184">
        <f>'прил 13'!J142</f>
        <v>0</v>
      </c>
    </row>
    <row r="110" spans="2:11" ht="15.75">
      <c r="B110" s="123" t="s">
        <v>199</v>
      </c>
      <c r="C110" s="179">
        <v>802</v>
      </c>
      <c r="D110" s="124" t="s">
        <v>200</v>
      </c>
      <c r="E110" s="124"/>
      <c r="F110" s="124"/>
      <c r="G110" s="124"/>
      <c r="H110" s="124"/>
      <c r="I110" s="182">
        <f>I111+I112</f>
        <v>0</v>
      </c>
      <c r="J110" s="182">
        <f t="shared" ref="J110:K110" si="25">J111+J112</f>
        <v>0</v>
      </c>
      <c r="K110" s="182">
        <f t="shared" si="25"/>
        <v>0</v>
      </c>
    </row>
    <row r="111" spans="2:11" ht="15.75">
      <c r="B111" s="123" t="s">
        <v>201</v>
      </c>
      <c r="C111" s="181">
        <v>802</v>
      </c>
      <c r="D111" s="124" t="s">
        <v>200</v>
      </c>
      <c r="E111" s="124" t="s">
        <v>123</v>
      </c>
      <c r="F111" s="124"/>
      <c r="G111" s="124"/>
      <c r="H111" s="124"/>
      <c r="I111" s="182">
        <f>I124</f>
        <v>0</v>
      </c>
      <c r="J111" s="182">
        <f t="shared" ref="J111:K111" si="26">J124</f>
        <v>0</v>
      </c>
      <c r="K111" s="182">
        <f t="shared" si="26"/>
        <v>0</v>
      </c>
    </row>
    <row r="112" spans="2:11" ht="15.75">
      <c r="B112" s="186" t="s">
        <v>202</v>
      </c>
      <c r="C112" s="179">
        <v>802</v>
      </c>
      <c r="D112" s="125" t="s">
        <v>200</v>
      </c>
      <c r="E112" s="125" t="s">
        <v>123</v>
      </c>
      <c r="F112" s="184" t="s">
        <v>203</v>
      </c>
      <c r="G112" s="125"/>
      <c r="H112" s="125"/>
      <c r="I112" s="184">
        <f>I113+I115+I116+I117+I118+I119+I122</f>
        <v>0</v>
      </c>
      <c r="J112" s="184">
        <f t="shared" ref="J112:K112" si="27">J113+J115+J116+J117+J118+J119+J122</f>
        <v>0</v>
      </c>
      <c r="K112" s="184">
        <f t="shared" si="27"/>
        <v>0</v>
      </c>
    </row>
    <row r="113" spans="2:11" ht="15.75">
      <c r="B113" s="132" t="s">
        <v>132</v>
      </c>
      <c r="C113" s="181">
        <v>802</v>
      </c>
      <c r="D113" s="125" t="s">
        <v>200</v>
      </c>
      <c r="E113" s="125" t="s">
        <v>123</v>
      </c>
      <c r="F113" s="184" t="s">
        <v>203</v>
      </c>
      <c r="G113" s="125" t="s">
        <v>265</v>
      </c>
      <c r="H113" s="125" t="s">
        <v>239</v>
      </c>
      <c r="I113" s="184">
        <f>'прил 13'!H180</f>
        <v>0</v>
      </c>
      <c r="J113" s="184">
        <f>'прил 13'!I180</f>
        <v>0</v>
      </c>
      <c r="K113" s="184">
        <f>'прил 13'!J180</f>
        <v>0</v>
      </c>
    </row>
    <row r="114" spans="2:11" ht="15.75">
      <c r="B114" s="186" t="s">
        <v>134</v>
      </c>
      <c r="C114" s="179">
        <v>802</v>
      </c>
      <c r="D114" s="125" t="s">
        <v>200</v>
      </c>
      <c r="E114" s="125" t="s">
        <v>123</v>
      </c>
      <c r="F114" s="184" t="s">
        <v>203</v>
      </c>
      <c r="G114" s="125" t="s">
        <v>265</v>
      </c>
      <c r="H114" s="125" t="s">
        <v>240</v>
      </c>
      <c r="I114" s="184"/>
      <c r="J114" s="184"/>
      <c r="K114" s="184"/>
    </row>
    <row r="115" spans="2:11" ht="31.5">
      <c r="B115" s="186" t="s">
        <v>136</v>
      </c>
      <c r="C115" s="181">
        <v>802</v>
      </c>
      <c r="D115" s="125" t="s">
        <v>200</v>
      </c>
      <c r="E115" s="125" t="s">
        <v>123</v>
      </c>
      <c r="F115" s="184" t="s">
        <v>203</v>
      </c>
      <c r="G115" s="125" t="s">
        <v>265</v>
      </c>
      <c r="H115" s="125" t="s">
        <v>241</v>
      </c>
      <c r="I115" s="184">
        <f>'прил 13'!H182</f>
        <v>0</v>
      </c>
      <c r="J115" s="184">
        <f>'прил 13'!I182</f>
        <v>0</v>
      </c>
      <c r="K115" s="184">
        <f>'прил 13'!J182</f>
        <v>0</v>
      </c>
    </row>
    <row r="116" spans="2:11" ht="31.5">
      <c r="B116" s="186" t="s">
        <v>148</v>
      </c>
      <c r="C116" s="179">
        <v>802</v>
      </c>
      <c r="D116" s="125" t="s">
        <v>200</v>
      </c>
      <c r="E116" s="125" t="s">
        <v>123</v>
      </c>
      <c r="F116" s="184" t="s">
        <v>203</v>
      </c>
      <c r="G116" s="125" t="s">
        <v>265</v>
      </c>
      <c r="H116" s="125" t="s">
        <v>242</v>
      </c>
      <c r="I116" s="184">
        <f>'прил 13'!H183</f>
        <v>0</v>
      </c>
      <c r="J116" s="184">
        <f>'прил 13'!I183</f>
        <v>0</v>
      </c>
      <c r="K116" s="184">
        <f>'прил 13'!J183</f>
        <v>0</v>
      </c>
    </row>
    <row r="117" spans="2:11" ht="15.75">
      <c r="B117" s="214" t="s">
        <v>266</v>
      </c>
      <c r="C117" s="179">
        <v>802</v>
      </c>
      <c r="D117" s="125" t="s">
        <v>200</v>
      </c>
      <c r="E117" s="125" t="s">
        <v>123</v>
      </c>
      <c r="F117" s="184" t="s">
        <v>203</v>
      </c>
      <c r="G117" s="125" t="s">
        <v>265</v>
      </c>
      <c r="H117" s="193">
        <v>225</v>
      </c>
      <c r="I117" s="184">
        <f>'прил 13'!H189</f>
        <v>0</v>
      </c>
      <c r="J117" s="184">
        <f>'прил 13'!I189</f>
        <v>0</v>
      </c>
      <c r="K117" s="184">
        <f>'прил 13'!J189</f>
        <v>0</v>
      </c>
    </row>
    <row r="118" spans="2:11" ht="15.75">
      <c r="B118" s="183" t="s">
        <v>245</v>
      </c>
      <c r="C118" s="179">
        <v>802</v>
      </c>
      <c r="D118" s="125" t="s">
        <v>200</v>
      </c>
      <c r="E118" s="125" t="s">
        <v>123</v>
      </c>
      <c r="F118" s="184" t="s">
        <v>203</v>
      </c>
      <c r="G118" s="125" t="s">
        <v>265</v>
      </c>
      <c r="H118" s="193">
        <v>226</v>
      </c>
      <c r="I118" s="184">
        <f>'прил 13'!H193</f>
        <v>0</v>
      </c>
      <c r="J118" s="184">
        <f>'прил 13'!I193</f>
        <v>0</v>
      </c>
      <c r="K118" s="184">
        <f>'прил 13'!J193</f>
        <v>0</v>
      </c>
    </row>
    <row r="119" spans="2:11" ht="15.75">
      <c r="B119" s="195" t="s">
        <v>246</v>
      </c>
      <c r="C119" s="179">
        <v>803</v>
      </c>
      <c r="D119" s="125" t="s">
        <v>200</v>
      </c>
      <c r="E119" s="125" t="s">
        <v>123</v>
      </c>
      <c r="F119" s="184" t="s">
        <v>203</v>
      </c>
      <c r="G119" s="125" t="s">
        <v>265</v>
      </c>
      <c r="H119" s="193">
        <v>300</v>
      </c>
      <c r="I119" s="184">
        <f>I120+I121</f>
        <v>0</v>
      </c>
      <c r="J119" s="184">
        <f t="shared" ref="J119:K119" si="28">J120+J121</f>
        <v>0</v>
      </c>
      <c r="K119" s="184">
        <f t="shared" si="28"/>
        <v>0</v>
      </c>
    </row>
    <row r="120" spans="2:11" ht="15.75">
      <c r="B120" s="198" t="s">
        <v>264</v>
      </c>
      <c r="C120" s="193">
        <v>802</v>
      </c>
      <c r="D120" s="125" t="s">
        <v>200</v>
      </c>
      <c r="E120" s="125" t="s">
        <v>123</v>
      </c>
      <c r="F120" s="184" t="s">
        <v>203</v>
      </c>
      <c r="G120" s="125" t="s">
        <v>265</v>
      </c>
      <c r="H120" s="193">
        <v>310</v>
      </c>
      <c r="I120" s="184">
        <f>'прил 13'!H201</f>
        <v>0</v>
      </c>
      <c r="J120" s="184">
        <f>'прил 13'!I201</f>
        <v>0</v>
      </c>
      <c r="K120" s="184">
        <f>'прил 13'!J201</f>
        <v>0</v>
      </c>
    </row>
    <row r="121" spans="2:11" ht="15.75">
      <c r="B121" s="198" t="s">
        <v>247</v>
      </c>
      <c r="C121" s="193">
        <v>802</v>
      </c>
      <c r="D121" s="125" t="s">
        <v>200</v>
      </c>
      <c r="E121" s="125" t="s">
        <v>123</v>
      </c>
      <c r="F121" s="184" t="s">
        <v>203</v>
      </c>
      <c r="G121" s="125" t="s">
        <v>265</v>
      </c>
      <c r="H121" s="193">
        <v>340</v>
      </c>
      <c r="I121" s="184">
        <f>'прил 13'!H203</f>
        <v>0</v>
      </c>
      <c r="J121" s="184">
        <f>'прил 13'!I203</f>
        <v>0</v>
      </c>
      <c r="K121" s="184">
        <f>'прил 13'!J203</f>
        <v>0</v>
      </c>
    </row>
    <row r="122" spans="2:11" ht="15.75">
      <c r="B122" s="200" t="s">
        <v>152</v>
      </c>
      <c r="C122" s="179">
        <v>802</v>
      </c>
      <c r="D122" s="125" t="s">
        <v>200</v>
      </c>
      <c r="E122" s="125" t="s">
        <v>123</v>
      </c>
      <c r="F122" s="184" t="s">
        <v>203</v>
      </c>
      <c r="G122" s="125" t="s">
        <v>265</v>
      </c>
      <c r="H122" s="125" t="s">
        <v>238</v>
      </c>
      <c r="I122" s="184">
        <f>I123</f>
        <v>0</v>
      </c>
      <c r="J122" s="184">
        <f t="shared" ref="J122:K122" si="29">J123</f>
        <v>0</v>
      </c>
      <c r="K122" s="184">
        <f t="shared" si="29"/>
        <v>0</v>
      </c>
    </row>
    <row r="123" spans="2:11" ht="15.75">
      <c r="B123" s="186" t="s">
        <v>195</v>
      </c>
      <c r="C123" s="181">
        <v>802</v>
      </c>
      <c r="D123" s="125" t="s">
        <v>200</v>
      </c>
      <c r="E123" s="125" t="s">
        <v>123</v>
      </c>
      <c r="F123" s="184" t="s">
        <v>203</v>
      </c>
      <c r="G123" s="125" t="s">
        <v>265</v>
      </c>
      <c r="H123" s="125" t="s">
        <v>248</v>
      </c>
      <c r="I123" s="184">
        <f>[1]роспись!H189</f>
        <v>0</v>
      </c>
      <c r="J123" s="184">
        <f>[1]роспись!I189</f>
        <v>0</v>
      </c>
      <c r="K123" s="184">
        <f>[1]роспись!J189</f>
        <v>0</v>
      </c>
    </row>
    <row r="124" spans="2:11" ht="15.75">
      <c r="B124" s="183" t="s">
        <v>204</v>
      </c>
      <c r="C124" s="179">
        <v>802</v>
      </c>
      <c r="D124" s="125" t="s">
        <v>200</v>
      </c>
      <c r="E124" s="125" t="s">
        <v>123</v>
      </c>
      <c r="F124" s="125" t="s">
        <v>205</v>
      </c>
      <c r="G124" s="125"/>
      <c r="H124" s="125"/>
      <c r="I124" s="182">
        <f>I125+I127+I129+I131+I132+I126+I128+I130</f>
        <v>0</v>
      </c>
      <c r="J124" s="182">
        <f t="shared" ref="J124:K124" si="30">J125+J127+J129+J131+J132+J126+J128+J130</f>
        <v>0</v>
      </c>
      <c r="K124" s="182">
        <f t="shared" si="30"/>
        <v>0</v>
      </c>
    </row>
    <row r="125" spans="2:11" ht="15.75">
      <c r="B125" s="132" t="s">
        <v>132</v>
      </c>
      <c r="C125" s="181">
        <v>802</v>
      </c>
      <c r="D125" s="125" t="s">
        <v>200</v>
      </c>
      <c r="E125" s="125" t="s">
        <v>123</v>
      </c>
      <c r="F125" s="125" t="s">
        <v>205</v>
      </c>
      <c r="G125" s="125" t="s">
        <v>265</v>
      </c>
      <c r="H125" s="125" t="s">
        <v>239</v>
      </c>
      <c r="I125" s="184">
        <f>'прил 13'!H149</f>
        <v>0</v>
      </c>
      <c r="J125" s="184">
        <f>'прил 13'!I149</f>
        <v>0</v>
      </c>
      <c r="K125" s="184">
        <f>'прил 13'!J149</f>
        <v>0</v>
      </c>
    </row>
    <row r="126" spans="2:11" ht="15.75">
      <c r="B126" s="186" t="s">
        <v>134</v>
      </c>
      <c r="C126" s="179">
        <v>802</v>
      </c>
      <c r="D126" s="125" t="s">
        <v>200</v>
      </c>
      <c r="E126" s="125" t="s">
        <v>123</v>
      </c>
      <c r="F126" s="125" t="s">
        <v>205</v>
      </c>
      <c r="G126" s="125" t="s">
        <v>265</v>
      </c>
      <c r="H126" s="125" t="s">
        <v>240</v>
      </c>
      <c r="I126" s="184"/>
      <c r="J126" s="184"/>
      <c r="K126" s="184"/>
    </row>
    <row r="127" spans="2:11" ht="31.5">
      <c r="B127" s="186" t="s">
        <v>136</v>
      </c>
      <c r="C127" s="181">
        <v>802</v>
      </c>
      <c r="D127" s="125" t="s">
        <v>200</v>
      </c>
      <c r="E127" s="125" t="s">
        <v>123</v>
      </c>
      <c r="F127" s="125" t="s">
        <v>205</v>
      </c>
      <c r="G127" s="125" t="s">
        <v>265</v>
      </c>
      <c r="H127" s="125" t="s">
        <v>241</v>
      </c>
      <c r="I127" s="184">
        <f>'прил 13'!H151</f>
        <v>0</v>
      </c>
      <c r="J127" s="184">
        <f>'прил 13'!I151</f>
        <v>0</v>
      </c>
      <c r="K127" s="184">
        <f>'прил 13'!J151</f>
        <v>0</v>
      </c>
    </row>
    <row r="128" spans="2:11" ht="31.5">
      <c r="B128" s="186" t="s">
        <v>148</v>
      </c>
      <c r="C128" s="179">
        <v>802</v>
      </c>
      <c r="D128" s="125" t="s">
        <v>200</v>
      </c>
      <c r="E128" s="125" t="s">
        <v>123</v>
      </c>
      <c r="F128" s="125" t="s">
        <v>205</v>
      </c>
      <c r="G128" s="125" t="s">
        <v>265</v>
      </c>
      <c r="H128" s="125" t="s">
        <v>242</v>
      </c>
      <c r="I128" s="184">
        <f>'прил 13'!H153</f>
        <v>0</v>
      </c>
      <c r="J128" s="184">
        <f>'прил 13'!I153</f>
        <v>0</v>
      </c>
      <c r="K128" s="184">
        <f>'прил 13'!J153</f>
        <v>0</v>
      </c>
    </row>
    <row r="129" spans="2:11" ht="15.75">
      <c r="B129" s="183" t="s">
        <v>250</v>
      </c>
      <c r="C129" s="181">
        <v>802</v>
      </c>
      <c r="D129" s="125" t="s">
        <v>200</v>
      </c>
      <c r="E129" s="125" t="s">
        <v>123</v>
      </c>
      <c r="F129" s="125" t="s">
        <v>205</v>
      </c>
      <c r="G129" s="125" t="s">
        <v>265</v>
      </c>
      <c r="H129" s="193">
        <v>223</v>
      </c>
      <c r="I129" s="184">
        <f>'прил 13'!H156+'прил 13'!H171</f>
        <v>0</v>
      </c>
      <c r="J129" s="184">
        <f>'прил 13'!I156+'прил 13'!I171</f>
        <v>0</v>
      </c>
      <c r="K129" s="184">
        <f>'прил 13'!J156+'прил 13'!J171</f>
        <v>0</v>
      </c>
    </row>
    <row r="130" spans="2:11" ht="15.75">
      <c r="B130" s="214" t="s">
        <v>266</v>
      </c>
      <c r="C130" s="181">
        <v>802</v>
      </c>
      <c r="D130" s="490" t="s">
        <v>200</v>
      </c>
      <c r="E130" s="490" t="s">
        <v>123</v>
      </c>
      <c r="F130" s="490" t="s">
        <v>205</v>
      </c>
      <c r="G130" s="490" t="s">
        <v>265</v>
      </c>
      <c r="H130" s="193">
        <v>225</v>
      </c>
      <c r="I130" s="184">
        <f>'прил 13'!H157</f>
        <v>0</v>
      </c>
      <c r="J130" s="184">
        <f>'прил 13'!I157</f>
        <v>0</v>
      </c>
      <c r="K130" s="184">
        <f>'прил 13'!J157</f>
        <v>0</v>
      </c>
    </row>
    <row r="131" spans="2:11" ht="15.75">
      <c r="B131" s="183" t="s">
        <v>245</v>
      </c>
      <c r="C131" s="179">
        <v>802</v>
      </c>
      <c r="D131" s="125" t="s">
        <v>200</v>
      </c>
      <c r="E131" s="125" t="s">
        <v>123</v>
      </c>
      <c r="F131" s="125" t="s">
        <v>205</v>
      </c>
      <c r="G131" s="125" t="s">
        <v>265</v>
      </c>
      <c r="H131" s="193">
        <v>226</v>
      </c>
      <c r="I131" s="184">
        <f>'прил 13'!H160</f>
        <v>0</v>
      </c>
      <c r="J131" s="184">
        <f>'прил 13'!I160</f>
        <v>0</v>
      </c>
      <c r="K131" s="184">
        <f>'прил 13'!J160</f>
        <v>0</v>
      </c>
    </row>
    <row r="132" spans="2:11" ht="15.75">
      <c r="B132" s="195" t="s">
        <v>246</v>
      </c>
      <c r="C132" s="179">
        <v>803</v>
      </c>
      <c r="D132" s="125" t="s">
        <v>200</v>
      </c>
      <c r="E132" s="125" t="s">
        <v>123</v>
      </c>
      <c r="F132" s="125" t="s">
        <v>205</v>
      </c>
      <c r="G132" s="125" t="s">
        <v>265</v>
      </c>
      <c r="H132" s="193">
        <v>300</v>
      </c>
      <c r="I132" s="184">
        <f>I133+I134</f>
        <v>0</v>
      </c>
      <c r="J132" s="184">
        <f t="shared" ref="J132:K132" si="31">J133+J134</f>
        <v>0</v>
      </c>
      <c r="K132" s="184">
        <f t="shared" si="31"/>
        <v>0</v>
      </c>
    </row>
    <row r="133" spans="2:11" ht="15.75">
      <c r="B133" s="198" t="s">
        <v>264</v>
      </c>
      <c r="C133" s="193">
        <v>802</v>
      </c>
      <c r="D133" s="125" t="s">
        <v>200</v>
      </c>
      <c r="E133" s="125" t="s">
        <v>123</v>
      </c>
      <c r="F133" s="125" t="s">
        <v>205</v>
      </c>
      <c r="G133" s="125" t="s">
        <v>265</v>
      </c>
      <c r="H133" s="193">
        <v>310</v>
      </c>
      <c r="I133" s="184"/>
      <c r="J133" s="184"/>
      <c r="K133" s="184"/>
    </row>
    <row r="134" spans="2:11" ht="15.75">
      <c r="B134" s="198" t="s">
        <v>247</v>
      </c>
      <c r="C134" s="193">
        <v>802</v>
      </c>
      <c r="D134" s="125" t="s">
        <v>200</v>
      </c>
      <c r="E134" s="125" t="s">
        <v>123</v>
      </c>
      <c r="F134" s="125" t="s">
        <v>205</v>
      </c>
      <c r="G134" s="125" t="s">
        <v>265</v>
      </c>
      <c r="H134" s="193">
        <v>340</v>
      </c>
      <c r="I134" s="184"/>
      <c r="J134" s="184"/>
      <c r="K134" s="184"/>
    </row>
    <row r="135" spans="2:11" ht="15.75">
      <c r="B135" s="215" t="s">
        <v>267</v>
      </c>
      <c r="C135" s="193">
        <v>802</v>
      </c>
      <c r="D135" s="125" t="s">
        <v>200</v>
      </c>
      <c r="E135" s="125" t="s">
        <v>123</v>
      </c>
      <c r="F135" s="125" t="s">
        <v>268</v>
      </c>
      <c r="G135" s="125" t="s">
        <v>265</v>
      </c>
      <c r="H135" s="193">
        <v>241</v>
      </c>
      <c r="I135" s="182" t="e">
        <f>I136</f>
        <v>#REF!</v>
      </c>
      <c r="J135" s="182" t="e">
        <f t="shared" ref="J135:K135" si="32">J136</f>
        <v>#REF!</v>
      </c>
      <c r="K135" s="182" t="e">
        <f t="shared" si="32"/>
        <v>#REF!</v>
      </c>
    </row>
    <row r="136" spans="2:11" ht="31.5">
      <c r="B136" s="216" t="s">
        <v>269</v>
      </c>
      <c r="C136" s="217">
        <v>802</v>
      </c>
      <c r="D136" s="125" t="s">
        <v>200</v>
      </c>
      <c r="E136" s="125" t="s">
        <v>123</v>
      </c>
      <c r="F136" s="125" t="s">
        <v>268</v>
      </c>
      <c r="G136" s="125" t="s">
        <v>265</v>
      </c>
      <c r="H136" s="217">
        <v>241</v>
      </c>
      <c r="I136" s="184" t="e">
        <f>[1]роспись!H168</f>
        <v>#REF!</v>
      </c>
      <c r="J136" s="184" t="e">
        <f>[1]роспись!I168</f>
        <v>#REF!</v>
      </c>
      <c r="K136" s="184" t="e">
        <f>[1]роспись!J168</f>
        <v>#REF!</v>
      </c>
    </row>
    <row r="137" spans="2:11" ht="15.75">
      <c r="B137" s="123" t="s">
        <v>206</v>
      </c>
      <c r="C137" s="179">
        <v>802</v>
      </c>
      <c r="D137" s="124" t="s">
        <v>185</v>
      </c>
      <c r="E137" s="124"/>
      <c r="F137" s="124"/>
      <c r="G137" s="124"/>
      <c r="H137" s="124"/>
      <c r="I137" s="182">
        <f t="shared" ref="I137:K138" si="33">I138</f>
        <v>76.599999999999994</v>
      </c>
      <c r="J137" s="182">
        <f t="shared" si="33"/>
        <v>76.599999999999994</v>
      </c>
      <c r="K137" s="182">
        <f t="shared" si="33"/>
        <v>76.599999999999994</v>
      </c>
    </row>
    <row r="138" spans="2:11" ht="15.75">
      <c r="B138" s="123" t="s">
        <v>207</v>
      </c>
      <c r="C138" s="181">
        <v>802</v>
      </c>
      <c r="D138" s="124" t="s">
        <v>185</v>
      </c>
      <c r="E138" s="124" t="s">
        <v>123</v>
      </c>
      <c r="F138" s="124"/>
      <c r="G138" s="124"/>
      <c r="H138" s="124" t="s">
        <v>238</v>
      </c>
      <c r="I138" s="184">
        <f>I139</f>
        <v>76.599999999999994</v>
      </c>
      <c r="J138" s="184">
        <f t="shared" si="33"/>
        <v>76.599999999999994</v>
      </c>
      <c r="K138" s="184">
        <f t="shared" si="33"/>
        <v>76.599999999999994</v>
      </c>
    </row>
    <row r="139" spans="2:11" ht="15.75">
      <c r="B139" s="132" t="s">
        <v>208</v>
      </c>
      <c r="C139" s="181">
        <v>802</v>
      </c>
      <c r="D139" s="125" t="s">
        <v>185</v>
      </c>
      <c r="E139" s="125" t="s">
        <v>123</v>
      </c>
      <c r="F139" s="125" t="s">
        <v>209</v>
      </c>
      <c r="G139" s="125"/>
      <c r="H139" s="125" t="s">
        <v>238</v>
      </c>
      <c r="I139" s="184">
        <f>'прил 13'!H211</f>
        <v>76.599999999999994</v>
      </c>
      <c r="J139" s="184">
        <f>'прил 13'!I211</f>
        <v>76.599999999999994</v>
      </c>
      <c r="K139" s="184">
        <f>'прил 13'!J211</f>
        <v>76.599999999999994</v>
      </c>
    </row>
    <row r="140" spans="2:11" ht="15.75">
      <c r="B140" s="212" t="s">
        <v>211</v>
      </c>
      <c r="C140" s="179">
        <v>802</v>
      </c>
      <c r="D140" s="124"/>
      <c r="E140" s="124"/>
      <c r="F140" s="124"/>
      <c r="G140" s="124"/>
      <c r="H140" s="124" t="s">
        <v>238</v>
      </c>
      <c r="I140" s="182">
        <f>I141+I147+I150+I153+I156+I163+I167+I142+I160</f>
        <v>235.7</v>
      </c>
      <c r="J140" s="182">
        <f t="shared" ref="J140:K140" si="34">J141+J147+J150+J153+J156+J163+J167+J142+J160</f>
        <v>238.7</v>
      </c>
      <c r="K140" s="182">
        <f t="shared" si="34"/>
        <v>241.7</v>
      </c>
    </row>
    <row r="141" spans="2:11" ht="15.75">
      <c r="B141" s="218" t="s">
        <v>270</v>
      </c>
      <c r="C141" s="181">
        <v>802</v>
      </c>
      <c r="D141" s="125" t="s">
        <v>231</v>
      </c>
      <c r="E141" s="125" t="s">
        <v>179</v>
      </c>
      <c r="F141" s="125" t="s">
        <v>271</v>
      </c>
      <c r="G141" s="125" t="s">
        <v>272</v>
      </c>
      <c r="H141" s="125"/>
      <c r="I141" s="182">
        <f>'прил 13'!H216</f>
        <v>2.7</v>
      </c>
      <c r="J141" s="182">
        <f>'прил 13'!I216</f>
        <v>3.7</v>
      </c>
      <c r="K141" s="182">
        <f>'прил 13'!J216</f>
        <v>4.7</v>
      </c>
    </row>
    <row r="142" spans="2:11" ht="15.75">
      <c r="B142" s="218" t="s">
        <v>270</v>
      </c>
      <c r="C142" s="179">
        <v>802</v>
      </c>
      <c r="D142" s="124" t="s">
        <v>123</v>
      </c>
      <c r="E142" s="124" t="s">
        <v>168</v>
      </c>
      <c r="F142" s="124" t="s">
        <v>213</v>
      </c>
      <c r="G142" s="125"/>
      <c r="H142" s="125"/>
      <c r="I142" s="182">
        <f>I143</f>
        <v>202.5</v>
      </c>
      <c r="J142" s="182">
        <f t="shared" ref="J142:K142" si="35">J143</f>
        <v>202.5</v>
      </c>
      <c r="K142" s="182">
        <f t="shared" si="35"/>
        <v>202.5</v>
      </c>
    </row>
    <row r="143" spans="2:11" ht="15.75">
      <c r="B143" s="219" t="s">
        <v>212</v>
      </c>
      <c r="C143" s="181">
        <v>802</v>
      </c>
      <c r="D143" s="125" t="s">
        <v>123</v>
      </c>
      <c r="E143" s="125" t="s">
        <v>168</v>
      </c>
      <c r="F143" s="125" t="s">
        <v>215</v>
      </c>
      <c r="G143" s="220" t="s">
        <v>145</v>
      </c>
      <c r="H143" s="220"/>
      <c r="I143" s="184">
        <f>I145+I144+I146</f>
        <v>202.5</v>
      </c>
      <c r="J143" s="184">
        <f t="shared" ref="J143:K143" si="36">J145+J144+J146</f>
        <v>202.5</v>
      </c>
      <c r="K143" s="184">
        <f t="shared" si="36"/>
        <v>202.5</v>
      </c>
    </row>
    <row r="144" spans="2:11" ht="31.5">
      <c r="B144" s="185" t="s">
        <v>144</v>
      </c>
      <c r="C144" s="181">
        <v>802</v>
      </c>
      <c r="D144" s="125" t="s">
        <v>123</v>
      </c>
      <c r="E144" s="125" t="s">
        <v>168</v>
      </c>
      <c r="F144" s="125" t="s">
        <v>215</v>
      </c>
      <c r="G144" s="220" t="s">
        <v>151</v>
      </c>
      <c r="H144" s="220" t="s">
        <v>244</v>
      </c>
      <c r="I144" s="184">
        <f>'прил 13'!H221</f>
        <v>180.1</v>
      </c>
      <c r="J144" s="184">
        <f>'прил 13'!I221</f>
        <v>180.1</v>
      </c>
      <c r="K144" s="184">
        <f>'прил 13'!J221</f>
        <v>180.1</v>
      </c>
    </row>
    <row r="145" spans="2:11" ht="15.75">
      <c r="B145" s="183" t="s">
        <v>250</v>
      </c>
      <c r="C145" s="181">
        <v>802</v>
      </c>
      <c r="D145" s="125" t="s">
        <v>123</v>
      </c>
      <c r="E145" s="125" t="s">
        <v>168</v>
      </c>
      <c r="F145" s="125" t="s">
        <v>215</v>
      </c>
      <c r="G145" s="220" t="s">
        <v>151</v>
      </c>
      <c r="H145" s="220" t="s">
        <v>251</v>
      </c>
      <c r="I145" s="184">
        <f>'прил 13'!H230+'прил 13'!H220</f>
        <v>19.399999999999999</v>
      </c>
      <c r="J145" s="184">
        <f>'прил 13'!I230+'прил 13'!I220</f>
        <v>19.399999999999999</v>
      </c>
      <c r="K145" s="184">
        <f>'прил 13'!J230+'прил 13'!J220</f>
        <v>19.399999999999999</v>
      </c>
    </row>
    <row r="146" spans="2:11" ht="15.75">
      <c r="B146" s="185"/>
      <c r="C146" s="181">
        <v>802</v>
      </c>
      <c r="D146" s="504" t="s">
        <v>123</v>
      </c>
      <c r="E146" s="504" t="s">
        <v>168</v>
      </c>
      <c r="F146" s="504" t="s">
        <v>215</v>
      </c>
      <c r="G146" s="220" t="s">
        <v>151</v>
      </c>
      <c r="H146" s="220" t="s">
        <v>249</v>
      </c>
      <c r="I146" s="184">
        <f>+'прил 13'!H228</f>
        <v>3</v>
      </c>
      <c r="J146" s="184">
        <f>+'прил 13'!I228</f>
        <v>3</v>
      </c>
      <c r="K146" s="184">
        <f>+'прил 13'!J228</f>
        <v>3</v>
      </c>
    </row>
    <row r="147" spans="2:11" ht="126">
      <c r="B147" s="161" t="s">
        <v>214</v>
      </c>
      <c r="C147" s="181">
        <v>802</v>
      </c>
      <c r="D147" s="124" t="s">
        <v>123</v>
      </c>
      <c r="E147" s="124" t="s">
        <v>168</v>
      </c>
      <c r="F147" s="124" t="s">
        <v>215</v>
      </c>
      <c r="G147" s="124"/>
      <c r="H147" s="124"/>
      <c r="I147" s="182">
        <f>I149</f>
        <v>1.5</v>
      </c>
      <c r="J147" s="182">
        <f t="shared" ref="J147:K147" si="37">J149</f>
        <v>2.5</v>
      </c>
      <c r="K147" s="182">
        <f t="shared" si="37"/>
        <v>3.5</v>
      </c>
    </row>
    <row r="148" spans="2:11" ht="31.5">
      <c r="B148" s="185" t="s">
        <v>144</v>
      </c>
      <c r="C148" s="179">
        <v>802</v>
      </c>
      <c r="D148" s="125" t="s">
        <v>123</v>
      </c>
      <c r="E148" s="125" t="s">
        <v>168</v>
      </c>
      <c r="F148" s="125" t="s">
        <v>215</v>
      </c>
      <c r="G148" s="125" t="s">
        <v>145</v>
      </c>
      <c r="H148" s="125"/>
      <c r="I148" s="184">
        <f>I149</f>
        <v>1.5</v>
      </c>
      <c r="J148" s="184">
        <f t="shared" ref="J148:K148" si="38">J149</f>
        <v>2.5</v>
      </c>
      <c r="K148" s="184">
        <f t="shared" si="38"/>
        <v>3.5</v>
      </c>
    </row>
    <row r="149" spans="2:11" ht="15.75">
      <c r="B149" s="186" t="s">
        <v>150</v>
      </c>
      <c r="C149" s="181">
        <v>802</v>
      </c>
      <c r="D149" s="125" t="s">
        <v>123</v>
      </c>
      <c r="E149" s="125" t="s">
        <v>168</v>
      </c>
      <c r="F149" s="125" t="s">
        <v>215</v>
      </c>
      <c r="G149" s="220" t="s">
        <v>151</v>
      </c>
      <c r="H149" s="220" t="s">
        <v>249</v>
      </c>
      <c r="I149" s="184">
        <f>'прил 13'!H233</f>
        <v>1.5</v>
      </c>
      <c r="J149" s="184">
        <f>'прил 13'!I233</f>
        <v>2.5</v>
      </c>
      <c r="K149" s="184">
        <f>'прил 13'!J233</f>
        <v>3.5</v>
      </c>
    </row>
    <row r="150" spans="2:11" ht="47.25">
      <c r="B150" s="221" t="s">
        <v>216</v>
      </c>
      <c r="C150" s="179">
        <v>802</v>
      </c>
      <c r="D150" s="124" t="s">
        <v>179</v>
      </c>
      <c r="E150" s="124" t="s">
        <v>188</v>
      </c>
      <c r="F150" s="124" t="s">
        <v>217</v>
      </c>
      <c r="G150" s="124"/>
      <c r="H150" s="124"/>
      <c r="I150" s="182">
        <f>I152</f>
        <v>5</v>
      </c>
      <c r="J150" s="182">
        <f t="shared" ref="J150:K150" si="39">J152</f>
        <v>6</v>
      </c>
      <c r="K150" s="182">
        <f t="shared" si="39"/>
        <v>7</v>
      </c>
    </row>
    <row r="151" spans="2:11" ht="31.5">
      <c r="B151" s="185" t="s">
        <v>144</v>
      </c>
      <c r="C151" s="181">
        <v>802</v>
      </c>
      <c r="D151" s="125" t="s">
        <v>179</v>
      </c>
      <c r="E151" s="125" t="s">
        <v>188</v>
      </c>
      <c r="F151" s="125" t="s">
        <v>217</v>
      </c>
      <c r="G151" s="125" t="s">
        <v>145</v>
      </c>
      <c r="H151" s="125"/>
      <c r="I151" s="184">
        <f>I152</f>
        <v>5</v>
      </c>
      <c r="J151" s="184">
        <f t="shared" ref="J151:K151" si="40">J152</f>
        <v>6</v>
      </c>
      <c r="K151" s="184">
        <f t="shared" si="40"/>
        <v>7</v>
      </c>
    </row>
    <row r="152" spans="2:11" ht="15.75">
      <c r="B152" s="186" t="s">
        <v>150</v>
      </c>
      <c r="C152" s="179">
        <v>802</v>
      </c>
      <c r="D152" s="125" t="s">
        <v>179</v>
      </c>
      <c r="E152" s="125" t="s">
        <v>188</v>
      </c>
      <c r="F152" s="125" t="s">
        <v>217</v>
      </c>
      <c r="G152" s="220" t="s">
        <v>151</v>
      </c>
      <c r="H152" s="220" t="s">
        <v>249</v>
      </c>
      <c r="I152" s="184">
        <f>'прил 13'!H235</f>
        <v>5</v>
      </c>
      <c r="J152" s="184">
        <f>'прил 13'!I235</f>
        <v>6</v>
      </c>
      <c r="K152" s="184">
        <f>'прил 13'!J235</f>
        <v>7</v>
      </c>
    </row>
    <row r="153" spans="2:11" ht="94.5">
      <c r="B153" s="221" t="s">
        <v>218</v>
      </c>
      <c r="C153" s="179">
        <v>802</v>
      </c>
      <c r="D153" s="124" t="s">
        <v>123</v>
      </c>
      <c r="E153" s="124" t="s">
        <v>168</v>
      </c>
      <c r="F153" s="124" t="s">
        <v>219</v>
      </c>
      <c r="G153" s="124"/>
      <c r="H153" s="124" t="s">
        <v>238</v>
      </c>
      <c r="I153" s="182">
        <f>I155</f>
        <v>4</v>
      </c>
      <c r="J153" s="182">
        <f t="shared" ref="J153:K153" si="41">J155</f>
        <v>4</v>
      </c>
      <c r="K153" s="182">
        <f t="shared" si="41"/>
        <v>4</v>
      </c>
    </row>
    <row r="154" spans="2:11" ht="31.5">
      <c r="B154" s="185" t="s">
        <v>144</v>
      </c>
      <c r="C154" s="181">
        <v>802</v>
      </c>
      <c r="D154" s="125" t="s">
        <v>123</v>
      </c>
      <c r="E154" s="125" t="s">
        <v>168</v>
      </c>
      <c r="F154" s="125" t="s">
        <v>219</v>
      </c>
      <c r="G154" s="125" t="s">
        <v>145</v>
      </c>
      <c r="H154" s="125" t="s">
        <v>238</v>
      </c>
      <c r="I154" s="184">
        <f>I155</f>
        <v>4</v>
      </c>
      <c r="J154" s="184">
        <f t="shared" ref="J154:K154" si="42">J155</f>
        <v>4</v>
      </c>
      <c r="K154" s="184">
        <f t="shared" si="42"/>
        <v>4</v>
      </c>
    </row>
    <row r="155" spans="2:11" ht="15.75">
      <c r="B155" s="186" t="s">
        <v>150</v>
      </c>
      <c r="C155" s="179">
        <v>802</v>
      </c>
      <c r="D155" s="125" t="s">
        <v>123</v>
      </c>
      <c r="E155" s="125" t="s">
        <v>168</v>
      </c>
      <c r="F155" s="125" t="s">
        <v>219</v>
      </c>
      <c r="G155" s="220" t="s">
        <v>151</v>
      </c>
      <c r="H155" s="220" t="s">
        <v>249</v>
      </c>
      <c r="I155" s="184">
        <f>+'прил 13'!H243</f>
        <v>4</v>
      </c>
      <c r="J155" s="184">
        <f>+'прил 13'!I242</f>
        <v>4</v>
      </c>
      <c r="K155" s="184">
        <f>+'прил 13'!J242</f>
        <v>4</v>
      </c>
    </row>
    <row r="156" spans="2:11" ht="78.75">
      <c r="B156" s="214" t="s">
        <v>220</v>
      </c>
      <c r="C156" s="181">
        <v>802</v>
      </c>
      <c r="D156" s="124" t="s">
        <v>123</v>
      </c>
      <c r="E156" s="124" t="s">
        <v>168</v>
      </c>
      <c r="F156" s="124" t="s">
        <v>221</v>
      </c>
      <c r="G156" s="124"/>
      <c r="H156" s="124" t="s">
        <v>238</v>
      </c>
      <c r="I156" s="182">
        <f>I157</f>
        <v>4</v>
      </c>
      <c r="J156" s="182">
        <f t="shared" ref="J156:K156" si="43">J157</f>
        <v>4</v>
      </c>
      <c r="K156" s="182">
        <f t="shared" si="43"/>
        <v>4</v>
      </c>
    </row>
    <row r="157" spans="2:11" ht="31.5">
      <c r="B157" s="185" t="s">
        <v>144</v>
      </c>
      <c r="C157" s="179">
        <v>802</v>
      </c>
      <c r="D157" s="125" t="s">
        <v>123</v>
      </c>
      <c r="E157" s="125" t="s">
        <v>168</v>
      </c>
      <c r="F157" s="125" t="s">
        <v>221</v>
      </c>
      <c r="G157" s="125" t="s">
        <v>145</v>
      </c>
      <c r="H157" s="125" t="s">
        <v>238</v>
      </c>
      <c r="I157" s="184">
        <f>I159+I158</f>
        <v>4</v>
      </c>
      <c r="J157" s="184">
        <f t="shared" ref="J157:K157" si="44">J159+J158</f>
        <v>4</v>
      </c>
      <c r="K157" s="184">
        <f t="shared" si="44"/>
        <v>4</v>
      </c>
    </row>
    <row r="158" spans="2:11" ht="15.75">
      <c r="B158" s="214" t="s">
        <v>266</v>
      </c>
      <c r="C158" s="179">
        <v>802</v>
      </c>
      <c r="D158" s="497" t="s">
        <v>123</v>
      </c>
      <c r="E158" s="497" t="s">
        <v>168</v>
      </c>
      <c r="F158" s="497" t="s">
        <v>221</v>
      </c>
      <c r="G158" s="497" t="s">
        <v>151</v>
      </c>
      <c r="H158" s="497" t="s">
        <v>244</v>
      </c>
      <c r="I158" s="184">
        <f>'прил 13'!H247</f>
        <v>4</v>
      </c>
      <c r="J158" s="184">
        <f>'прил 13'!I247</f>
        <v>4</v>
      </c>
      <c r="K158" s="184">
        <f>'прил 13'!J247</f>
        <v>4</v>
      </c>
    </row>
    <row r="159" spans="2:11" ht="15.75">
      <c r="B159" s="186" t="s">
        <v>150</v>
      </c>
      <c r="C159" s="181">
        <v>802</v>
      </c>
      <c r="D159" s="125" t="s">
        <v>123</v>
      </c>
      <c r="E159" s="125" t="s">
        <v>168</v>
      </c>
      <c r="F159" s="125" t="s">
        <v>221</v>
      </c>
      <c r="G159" s="220" t="s">
        <v>151</v>
      </c>
      <c r="H159" s="220" t="s">
        <v>252</v>
      </c>
      <c r="I159" s="184">
        <f>'прил 13'!H248</f>
        <v>0</v>
      </c>
      <c r="J159" s="184">
        <f>'прил 13'!I248</f>
        <v>0</v>
      </c>
      <c r="K159" s="184">
        <f>'прил 13'!J248</f>
        <v>0</v>
      </c>
    </row>
    <row r="160" spans="2:11" ht="30">
      <c r="B160" s="501" t="s">
        <v>651</v>
      </c>
      <c r="C160" s="181">
        <v>802</v>
      </c>
      <c r="D160" s="124" t="s">
        <v>193</v>
      </c>
      <c r="E160" s="124" t="s">
        <v>179</v>
      </c>
      <c r="F160" s="124" t="s">
        <v>223</v>
      </c>
      <c r="G160" s="206"/>
      <c r="H160" s="206" t="s">
        <v>238</v>
      </c>
      <c r="I160" s="182">
        <f>I161</f>
        <v>5</v>
      </c>
      <c r="J160" s="182">
        <f>+J161+J162</f>
        <v>5</v>
      </c>
      <c r="K160" s="182">
        <f>+K161+K162</f>
        <v>5</v>
      </c>
    </row>
    <row r="161" spans="2:11" ht="31.5">
      <c r="B161" s="185" t="s">
        <v>144</v>
      </c>
      <c r="C161" s="181">
        <v>802</v>
      </c>
      <c r="D161" s="497" t="s">
        <v>193</v>
      </c>
      <c r="E161" s="497" t="s">
        <v>179</v>
      </c>
      <c r="F161" s="497" t="s">
        <v>223</v>
      </c>
      <c r="G161" s="220" t="s">
        <v>151</v>
      </c>
      <c r="H161" s="220" t="s">
        <v>244</v>
      </c>
      <c r="I161" s="184">
        <f>+'прил 13'!H252</f>
        <v>5</v>
      </c>
      <c r="J161" s="184">
        <f>+'прил 13'!I252</f>
        <v>0</v>
      </c>
      <c r="K161" s="184">
        <f>+'прил 13'!J252</f>
        <v>0</v>
      </c>
    </row>
    <row r="162" spans="2:11" ht="15.75">
      <c r="B162" s="186" t="s">
        <v>150</v>
      </c>
      <c r="C162" s="181">
        <v>802</v>
      </c>
      <c r="D162" s="497" t="s">
        <v>193</v>
      </c>
      <c r="E162" s="497" t="s">
        <v>179</v>
      </c>
      <c r="F162" s="497" t="s">
        <v>223</v>
      </c>
      <c r="G162" s="220" t="s">
        <v>151</v>
      </c>
      <c r="H162" s="220" t="s">
        <v>249</v>
      </c>
      <c r="I162" s="184">
        <f>'прил 13'!H253</f>
        <v>0</v>
      </c>
      <c r="J162" s="184">
        <f>'прил 13'!I253</f>
        <v>5</v>
      </c>
      <c r="K162" s="184">
        <f>'прил 13'!J253</f>
        <v>5</v>
      </c>
    </row>
    <row r="163" spans="2:11" ht="31.5">
      <c r="B163" s="222" t="s">
        <v>224</v>
      </c>
      <c r="C163" s="181">
        <v>802</v>
      </c>
      <c r="D163" s="124" t="s">
        <v>193</v>
      </c>
      <c r="E163" s="124" t="s">
        <v>179</v>
      </c>
      <c r="F163" s="124" t="s">
        <v>225</v>
      </c>
      <c r="G163" s="124"/>
      <c r="H163" s="124" t="s">
        <v>238</v>
      </c>
      <c r="I163" s="182">
        <f>+I164+I165</f>
        <v>10</v>
      </c>
      <c r="J163" s="182">
        <f t="shared" ref="J163:K163" si="45">+J164+J165</f>
        <v>10</v>
      </c>
      <c r="K163" s="182">
        <f t="shared" si="45"/>
        <v>10</v>
      </c>
    </row>
    <row r="164" spans="2:11" ht="31.5">
      <c r="B164" s="185" t="s">
        <v>144</v>
      </c>
      <c r="C164" s="179">
        <v>802</v>
      </c>
      <c r="D164" s="125" t="s">
        <v>193</v>
      </c>
      <c r="E164" s="125" t="s">
        <v>179</v>
      </c>
      <c r="F164" s="125" t="s">
        <v>225</v>
      </c>
      <c r="G164" s="125" t="s">
        <v>145</v>
      </c>
      <c r="H164" s="125" t="s">
        <v>238</v>
      </c>
      <c r="I164" s="184">
        <f>+I165+I166</f>
        <v>10</v>
      </c>
      <c r="J164" s="184">
        <f t="shared" ref="J164:K164" si="46">+J165+J166</f>
        <v>10</v>
      </c>
      <c r="K164" s="184">
        <f t="shared" si="46"/>
        <v>10</v>
      </c>
    </row>
    <row r="165" spans="2:11" ht="15.75">
      <c r="B165" s="186" t="s">
        <v>150</v>
      </c>
      <c r="C165" s="181">
        <v>802</v>
      </c>
      <c r="D165" s="125" t="s">
        <v>193</v>
      </c>
      <c r="E165" s="125" t="s">
        <v>179</v>
      </c>
      <c r="F165" s="125" t="s">
        <v>225</v>
      </c>
      <c r="G165" s="220" t="s">
        <v>151</v>
      </c>
      <c r="H165" s="220" t="s">
        <v>244</v>
      </c>
      <c r="I165" s="184">
        <v>0</v>
      </c>
      <c r="J165" s="184">
        <v>0</v>
      </c>
      <c r="K165" s="184">
        <v>0</v>
      </c>
    </row>
    <row r="166" spans="2:11" ht="15.75">
      <c r="B166" s="186" t="s">
        <v>150</v>
      </c>
      <c r="C166" s="181">
        <v>802</v>
      </c>
      <c r="D166" s="504" t="s">
        <v>193</v>
      </c>
      <c r="E166" s="504" t="s">
        <v>179</v>
      </c>
      <c r="F166" s="504" t="s">
        <v>225</v>
      </c>
      <c r="G166" s="220" t="s">
        <v>151</v>
      </c>
      <c r="H166" s="220" t="s">
        <v>249</v>
      </c>
      <c r="I166" s="184">
        <v>10</v>
      </c>
      <c r="J166" s="184">
        <v>10</v>
      </c>
      <c r="K166" s="184">
        <v>10</v>
      </c>
    </row>
    <row r="167" spans="2:11" ht="31.5">
      <c r="B167" s="214" t="s">
        <v>273</v>
      </c>
      <c r="C167" s="179">
        <v>802</v>
      </c>
      <c r="D167" s="124" t="s">
        <v>123</v>
      </c>
      <c r="E167" s="124" t="s">
        <v>168</v>
      </c>
      <c r="F167" s="124" t="s">
        <v>227</v>
      </c>
      <c r="G167" s="124"/>
      <c r="H167" s="124" t="s">
        <v>238</v>
      </c>
      <c r="I167" s="182">
        <f>I168</f>
        <v>1</v>
      </c>
      <c r="J167" s="182">
        <f t="shared" ref="J167:K168" si="47">J168</f>
        <v>1</v>
      </c>
      <c r="K167" s="182">
        <f t="shared" si="47"/>
        <v>1</v>
      </c>
    </row>
    <row r="168" spans="2:11" ht="31.5">
      <c r="B168" s="185" t="s">
        <v>144</v>
      </c>
      <c r="C168" s="181">
        <v>802</v>
      </c>
      <c r="D168" s="125" t="s">
        <v>123</v>
      </c>
      <c r="E168" s="125" t="s">
        <v>168</v>
      </c>
      <c r="F168" s="125" t="s">
        <v>227</v>
      </c>
      <c r="G168" s="125" t="s">
        <v>145</v>
      </c>
      <c r="H168" s="125" t="s">
        <v>238</v>
      </c>
      <c r="I168" s="184">
        <f>I169</f>
        <v>1</v>
      </c>
      <c r="J168" s="184">
        <f t="shared" si="47"/>
        <v>1</v>
      </c>
      <c r="K168" s="184">
        <f t="shared" si="47"/>
        <v>1</v>
      </c>
    </row>
    <row r="169" spans="2:11" ht="15.75">
      <c r="B169" s="186" t="s">
        <v>150</v>
      </c>
      <c r="C169" s="179">
        <v>802</v>
      </c>
      <c r="D169" s="125" t="s">
        <v>123</v>
      </c>
      <c r="E169" s="125" t="s">
        <v>168</v>
      </c>
      <c r="F169" s="125" t="s">
        <v>227</v>
      </c>
      <c r="G169" s="220" t="s">
        <v>151</v>
      </c>
      <c r="H169" s="220" t="s">
        <v>249</v>
      </c>
      <c r="I169" s="184">
        <f>'прил 13'!H264</f>
        <v>1</v>
      </c>
      <c r="J169" s="184">
        <f>'прил 13'!I264</f>
        <v>1</v>
      </c>
      <c r="K169" s="184">
        <f>'прил 13'!J264</f>
        <v>1</v>
      </c>
    </row>
    <row r="170" spans="2:11" ht="15.75">
      <c r="B170" s="123" t="s">
        <v>232</v>
      </c>
      <c r="C170" s="179">
        <v>802</v>
      </c>
      <c r="D170" s="125"/>
      <c r="E170" s="125"/>
      <c r="F170" s="125"/>
      <c r="G170" s="125"/>
      <c r="H170" s="125"/>
      <c r="I170" s="182">
        <f>I22+I29+I64+I77+I89+I97+I102+I137+I140+I110+I59+I52+I105+I99</f>
        <v>3075.6000000000004</v>
      </c>
      <c r="J170" s="182">
        <v>3087.6</v>
      </c>
      <c r="K170" s="182">
        <v>3098.7</v>
      </c>
    </row>
    <row r="171" spans="2:11" ht="15.75">
      <c r="B171" s="171"/>
      <c r="C171" s="171"/>
      <c r="D171" s="174"/>
      <c r="E171" s="174"/>
      <c r="F171" s="223"/>
      <c r="G171" s="174"/>
      <c r="H171" s="174"/>
      <c r="I171" s="174"/>
      <c r="J171" s="174"/>
      <c r="K171" s="224"/>
    </row>
    <row r="172" spans="2:11" ht="15.75">
      <c r="B172" s="589"/>
      <c r="C172" s="589"/>
      <c r="D172" s="589"/>
      <c r="E172" s="589"/>
      <c r="F172" s="589"/>
      <c r="G172" s="589"/>
      <c r="H172" s="174"/>
      <c r="I172" s="174"/>
      <c r="J172" s="174"/>
      <c r="K172" s="224"/>
    </row>
    <row r="173" spans="2:11" ht="15.75">
      <c r="B173" s="174"/>
      <c r="C173" s="174"/>
      <c r="D173" s="174"/>
      <c r="E173" s="174"/>
      <c r="F173" s="174"/>
      <c r="G173" s="174"/>
      <c r="H173" s="174"/>
      <c r="I173" s="174"/>
      <c r="J173" s="174"/>
      <c r="K173" s="224"/>
    </row>
    <row r="174" spans="2:11" ht="15.75">
      <c r="B174" s="225"/>
      <c r="C174" s="174"/>
      <c r="D174" s="226"/>
      <c r="E174" s="226"/>
      <c r="F174" s="226"/>
      <c r="G174" s="226"/>
      <c r="H174" s="226"/>
      <c r="I174" s="226"/>
      <c r="J174" s="226"/>
      <c r="K174" s="224"/>
    </row>
    <row r="175" spans="2:11" ht="15.75">
      <c r="B175" s="174"/>
      <c r="C175" s="174"/>
      <c r="D175" s="175"/>
      <c r="E175" s="175"/>
      <c r="F175" s="175"/>
      <c r="G175" s="175"/>
      <c r="H175" s="175"/>
      <c r="I175" s="175"/>
      <c r="J175" s="175"/>
      <c r="K175" s="224"/>
    </row>
    <row r="176" spans="2:11">
      <c r="I176" s="227"/>
      <c r="J176" s="227"/>
      <c r="K176" s="227"/>
    </row>
    <row r="177" spans="9:11">
      <c r="I177" s="227"/>
      <c r="J177" s="227"/>
      <c r="K177" s="227"/>
    </row>
    <row r="178" spans="9:11">
      <c r="I178" s="227"/>
      <c r="J178" s="227"/>
      <c r="K178" s="227"/>
    </row>
  </sheetData>
  <mergeCells count="26">
    <mergeCell ref="B12:J12"/>
    <mergeCell ref="B1:K1"/>
    <mergeCell ref="B2:K2"/>
    <mergeCell ref="B3:K3"/>
    <mergeCell ref="B4:K4"/>
    <mergeCell ref="B5:K5"/>
    <mergeCell ref="B6:K6"/>
    <mergeCell ref="B7:K7"/>
    <mergeCell ref="B8:K8"/>
    <mergeCell ref="B9:K9"/>
    <mergeCell ref="B10:K10"/>
    <mergeCell ref="D11:G11"/>
    <mergeCell ref="B13:J13"/>
    <mergeCell ref="B14:J14"/>
    <mergeCell ref="B16:B18"/>
    <mergeCell ref="C16:G16"/>
    <mergeCell ref="H16:H18"/>
    <mergeCell ref="I16:I18"/>
    <mergeCell ref="J16:J18"/>
    <mergeCell ref="B172:G172"/>
    <mergeCell ref="K16:K18"/>
    <mergeCell ref="C17:C18"/>
    <mergeCell ref="D17:D18"/>
    <mergeCell ref="E17:E18"/>
    <mergeCell ref="F17:F18"/>
    <mergeCell ref="G17:G18"/>
  </mergeCells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7"/>
  <sheetViews>
    <sheetView topLeftCell="D74" workbookViewId="0">
      <selection activeCell="J87" sqref="J87"/>
    </sheetView>
  </sheetViews>
  <sheetFormatPr defaultColWidth="16.25" defaultRowHeight="15.75"/>
  <cols>
    <col min="1" max="16384" width="16.25" style="33"/>
  </cols>
  <sheetData>
    <row r="1" spans="1:13">
      <c r="B1" s="592" t="s">
        <v>274</v>
      </c>
      <c r="C1" s="592"/>
      <c r="D1" s="592"/>
      <c r="E1" s="592"/>
      <c r="F1" s="592"/>
      <c r="G1" s="592"/>
      <c r="H1" s="592"/>
      <c r="I1" s="592"/>
      <c r="J1" s="592"/>
    </row>
    <row r="2" spans="1:13">
      <c r="B2" s="593" t="s">
        <v>612</v>
      </c>
      <c r="C2" s="593"/>
      <c r="D2" s="593"/>
      <c r="E2" s="593"/>
      <c r="F2" s="593"/>
      <c r="G2" s="593"/>
      <c r="H2" s="593"/>
      <c r="I2" s="593"/>
      <c r="J2" s="593"/>
    </row>
    <row r="3" spans="1:13">
      <c r="B3" s="593" t="s">
        <v>692</v>
      </c>
      <c r="C3" s="593"/>
      <c r="D3" s="593"/>
      <c r="E3" s="593"/>
      <c r="F3" s="593"/>
      <c r="G3" s="593"/>
      <c r="H3" s="593"/>
      <c r="I3" s="593"/>
      <c r="J3" s="593"/>
    </row>
    <row r="4" spans="1:13">
      <c r="B4" s="593" t="s">
        <v>12</v>
      </c>
      <c r="C4" s="593"/>
      <c r="D4" s="593"/>
      <c r="E4" s="593"/>
      <c r="F4" s="593"/>
      <c r="G4" s="593"/>
      <c r="H4" s="593"/>
      <c r="I4" s="593"/>
      <c r="J4" s="593"/>
    </row>
    <row r="5" spans="1:13">
      <c r="B5" s="593" t="s">
        <v>693</v>
      </c>
      <c r="C5" s="593"/>
      <c r="D5" s="593"/>
      <c r="E5" s="593"/>
      <c r="F5" s="593"/>
      <c r="G5" s="593"/>
      <c r="H5" s="593"/>
      <c r="I5" s="593"/>
      <c r="J5" s="593"/>
    </row>
    <row r="6" spans="1:13">
      <c r="B6" s="593" t="s">
        <v>658</v>
      </c>
      <c r="C6" s="593"/>
      <c r="D6" s="593"/>
      <c r="E6" s="593"/>
      <c r="F6" s="593"/>
      <c r="G6" s="593"/>
      <c r="H6" s="593"/>
      <c r="I6" s="593"/>
      <c r="J6" s="593"/>
    </row>
    <row r="7" spans="1:13">
      <c r="B7" s="645"/>
      <c r="C7" s="645"/>
      <c r="D7" s="645"/>
      <c r="E7" s="645"/>
      <c r="F7" s="645"/>
      <c r="G7" s="645"/>
      <c r="H7" s="645"/>
      <c r="I7" s="645"/>
      <c r="J7" s="645"/>
    </row>
    <row r="8" spans="1:13">
      <c r="B8" s="646"/>
      <c r="C8" s="646"/>
      <c r="D8" s="646"/>
      <c r="E8" s="646"/>
      <c r="F8" s="646"/>
      <c r="G8" s="646"/>
      <c r="H8" s="646"/>
      <c r="I8" s="646"/>
      <c r="J8" s="646"/>
    </row>
    <row r="9" spans="1:13">
      <c r="B9" s="646"/>
      <c r="C9" s="646"/>
      <c r="D9" s="646"/>
      <c r="E9" s="646"/>
      <c r="F9" s="646"/>
      <c r="G9" s="646"/>
      <c r="H9" s="646"/>
      <c r="I9" s="646"/>
      <c r="J9" s="646"/>
    </row>
    <row r="10" spans="1:13">
      <c r="B10" s="647" t="s">
        <v>275</v>
      </c>
      <c r="C10" s="647"/>
      <c r="D10" s="647"/>
      <c r="E10" s="647"/>
      <c r="F10" s="647"/>
      <c r="G10" s="647"/>
      <c r="H10" s="647"/>
      <c r="I10" s="647"/>
      <c r="J10" s="647"/>
    </row>
    <row r="11" spans="1:13">
      <c r="B11" s="647" t="s">
        <v>694</v>
      </c>
      <c r="C11" s="647"/>
      <c r="D11" s="647"/>
      <c r="E11" s="647"/>
      <c r="F11" s="647"/>
      <c r="G11" s="647"/>
      <c r="H11" s="647"/>
      <c r="I11" s="647"/>
      <c r="J11" s="647"/>
    </row>
    <row r="12" spans="1:13">
      <c r="B12" s="228"/>
      <c r="C12" s="228"/>
      <c r="D12" s="228"/>
      <c r="E12" s="228"/>
      <c r="F12" s="228"/>
      <c r="G12" s="228"/>
      <c r="H12" s="229"/>
      <c r="I12" s="229"/>
      <c r="J12" s="229"/>
    </row>
    <row r="13" spans="1:13">
      <c r="B13" s="648" t="s">
        <v>276</v>
      </c>
      <c r="C13" s="649"/>
      <c r="D13" s="649"/>
      <c r="E13" s="649"/>
      <c r="F13" s="650"/>
      <c r="G13" s="230" t="s">
        <v>277</v>
      </c>
      <c r="H13" s="651" t="s">
        <v>117</v>
      </c>
      <c r="I13" s="651" t="s">
        <v>620</v>
      </c>
      <c r="J13" s="651" t="s">
        <v>672</v>
      </c>
    </row>
    <row r="14" spans="1:13">
      <c r="B14" s="653" t="s">
        <v>278</v>
      </c>
      <c r="C14" s="654"/>
      <c r="D14" s="654"/>
      <c r="E14" s="654"/>
      <c r="F14" s="655"/>
      <c r="G14" s="231"/>
      <c r="H14" s="652"/>
      <c r="I14" s="652"/>
      <c r="J14" s="652"/>
    </row>
    <row r="15" spans="1:13">
      <c r="B15" s="613" t="s">
        <v>279</v>
      </c>
      <c r="C15" s="614"/>
      <c r="D15" s="614"/>
      <c r="E15" s="614"/>
      <c r="F15" s="615"/>
      <c r="G15" s="507">
        <v>210</v>
      </c>
      <c r="H15" s="513">
        <f>H16+H17+H18</f>
        <v>2223.7999999999997</v>
      </c>
      <c r="I15" s="513">
        <f t="shared" ref="I15:J15" si="0">I16+I17+I18</f>
        <v>2228.2999999999997</v>
      </c>
      <c r="J15" s="513">
        <f t="shared" si="0"/>
        <v>2295.1999999999998</v>
      </c>
    </row>
    <row r="16" spans="1:13">
      <c r="A16" s="228"/>
      <c r="B16" s="625" t="s">
        <v>280</v>
      </c>
      <c r="C16" s="626"/>
      <c r="D16" s="626"/>
      <c r="E16" s="626"/>
      <c r="F16" s="627"/>
      <c r="G16" s="232">
        <v>211</v>
      </c>
      <c r="H16" s="233">
        <f>'прил 13'!H13+'прил 13'!H22+'прил 13'!H92+'прил 13'!H115</f>
        <v>1729.6</v>
      </c>
      <c r="I16" s="233">
        <f>'прил 13'!I13+'прил 13'!I22+'прил 13'!I92+'прил 13'!I115</f>
        <v>1734.1</v>
      </c>
      <c r="J16" s="233">
        <f>'прил 13'!J13+'прил 13'!J22+'прил 13'!J92+'прил 13'!J115</f>
        <v>1763</v>
      </c>
      <c r="K16" s="228"/>
      <c r="L16" s="228"/>
      <c r="M16" s="228"/>
    </row>
    <row r="17" spans="1:13">
      <c r="A17" s="228"/>
      <c r="B17" s="625" t="s">
        <v>281</v>
      </c>
      <c r="C17" s="626"/>
      <c r="D17" s="626"/>
      <c r="E17" s="626"/>
      <c r="F17" s="627"/>
      <c r="G17" s="232">
        <v>212</v>
      </c>
      <c r="H17" s="233"/>
      <c r="I17" s="233"/>
      <c r="J17" s="233"/>
      <c r="K17" s="228"/>
      <c r="L17" s="228"/>
      <c r="M17" s="228"/>
    </row>
    <row r="18" spans="1:13">
      <c r="A18" s="228"/>
      <c r="B18" s="625" t="s">
        <v>282</v>
      </c>
      <c r="C18" s="626"/>
      <c r="D18" s="626"/>
      <c r="E18" s="626"/>
      <c r="F18" s="627"/>
      <c r="G18" s="232">
        <v>213</v>
      </c>
      <c r="H18" s="233">
        <f>'прил 13'!H15+'прил 13'!H24+'прил 13'!H93+'прил 13'!H117</f>
        <v>494.2</v>
      </c>
      <c r="I18" s="233">
        <f>'прил 13'!I15+'прил 13'!I24+'прил 13'!I93+'прил 13'!I117</f>
        <v>494.2</v>
      </c>
      <c r="J18" s="233">
        <f>'прил 13'!J15+'прил 13'!J24+'прил 13'!J93+'прил 13'!J117</f>
        <v>532.20000000000005</v>
      </c>
      <c r="K18" s="228"/>
      <c r="L18" s="228"/>
      <c r="M18" s="228"/>
    </row>
    <row r="19" spans="1:13">
      <c r="A19" s="228"/>
      <c r="B19" s="613" t="s">
        <v>283</v>
      </c>
      <c r="C19" s="614"/>
      <c r="D19" s="614"/>
      <c r="E19" s="614"/>
      <c r="F19" s="615"/>
      <c r="G19" s="507">
        <v>220</v>
      </c>
      <c r="H19" s="512">
        <f>H20+H22+H25+H30+H41</f>
        <v>697</v>
      </c>
      <c r="I19" s="512">
        <f t="shared" ref="I19:J19" si="1">I20+I22+I25+I30+I41</f>
        <v>676.19999999999993</v>
      </c>
      <c r="J19" s="512" t="e">
        <f t="shared" si="1"/>
        <v>#VALUE!</v>
      </c>
      <c r="K19" s="228"/>
      <c r="L19" s="228"/>
      <c r="M19" s="228"/>
    </row>
    <row r="20" spans="1:13">
      <c r="A20" s="228"/>
      <c r="B20" s="613" t="s">
        <v>284</v>
      </c>
      <c r="C20" s="614"/>
      <c r="D20" s="614"/>
      <c r="E20" s="614"/>
      <c r="F20" s="615"/>
      <c r="G20" s="507">
        <v>221</v>
      </c>
      <c r="H20" s="512">
        <f>'прил 13'!H25</f>
        <v>55.3</v>
      </c>
      <c r="I20" s="512">
        <f>'прил 13'!I25</f>
        <v>55.3</v>
      </c>
      <c r="J20" s="512">
        <f>'прил 13'!J25</f>
        <v>55.3</v>
      </c>
      <c r="K20" s="228"/>
      <c r="L20" s="228"/>
      <c r="M20" s="228"/>
    </row>
    <row r="21" spans="1:13">
      <c r="A21" s="228"/>
      <c r="B21" s="607" t="s">
        <v>285</v>
      </c>
      <c r="C21" s="608"/>
      <c r="D21" s="608"/>
      <c r="E21" s="608"/>
      <c r="F21" s="609"/>
      <c r="G21" s="234">
        <v>221</v>
      </c>
      <c r="H21" s="235">
        <f>'прил 13'!H28</f>
        <v>0</v>
      </c>
      <c r="I21" s="235">
        <f>'прил 13'!I28</f>
        <v>0</v>
      </c>
      <c r="J21" s="235">
        <f>'прил 13'!J28</f>
        <v>0</v>
      </c>
      <c r="K21" s="228"/>
      <c r="L21" s="228"/>
      <c r="M21" s="228"/>
    </row>
    <row r="22" spans="1:13">
      <c r="A22" s="228"/>
      <c r="B22" s="613" t="s">
        <v>243</v>
      </c>
      <c r="C22" s="614"/>
      <c r="D22" s="614"/>
      <c r="E22" s="614"/>
      <c r="F22" s="615"/>
      <c r="G22" s="507">
        <v>222</v>
      </c>
      <c r="H22" s="512">
        <f>H23</f>
        <v>0</v>
      </c>
      <c r="I22" s="512">
        <f t="shared" ref="I22:J22" si="2">I23</f>
        <v>0</v>
      </c>
      <c r="J22" s="512">
        <f t="shared" si="2"/>
        <v>6</v>
      </c>
      <c r="K22" s="228"/>
      <c r="L22" s="228"/>
      <c r="M22" s="228"/>
    </row>
    <row r="23" spans="1:13">
      <c r="A23" s="228"/>
      <c r="B23" s="236" t="s">
        <v>286</v>
      </c>
      <c r="C23" s="237"/>
      <c r="D23" s="237"/>
      <c r="E23" s="237"/>
      <c r="F23" s="238"/>
      <c r="G23" s="232">
        <v>222</v>
      </c>
      <c r="H23" s="233">
        <f>'прил 13'!H30+'прил 13'!H120</f>
        <v>0</v>
      </c>
      <c r="I23" s="233">
        <f>'прил 13'!I30+'прил 13'!I120</f>
        <v>0</v>
      </c>
      <c r="J23" s="233">
        <f>'прил 13'!J30+'прил 13'!J120</f>
        <v>6</v>
      </c>
      <c r="K23" s="228"/>
      <c r="L23" s="228"/>
      <c r="M23" s="228"/>
    </row>
    <row r="24" spans="1:13">
      <c r="A24" s="228"/>
      <c r="B24" s="236" t="s">
        <v>287</v>
      </c>
      <c r="C24" s="237"/>
      <c r="D24" s="237"/>
      <c r="E24" s="237"/>
      <c r="F24" s="238"/>
      <c r="G24" s="232">
        <v>222</v>
      </c>
      <c r="H24" s="239"/>
      <c r="I24" s="239"/>
      <c r="J24" s="239"/>
      <c r="K24" s="228"/>
      <c r="L24" s="228"/>
      <c r="M24" s="228"/>
    </row>
    <row r="25" spans="1:13">
      <c r="A25" s="240"/>
      <c r="B25" s="613" t="s">
        <v>250</v>
      </c>
      <c r="C25" s="614"/>
      <c r="D25" s="614"/>
      <c r="E25" s="614"/>
      <c r="F25" s="615"/>
      <c r="G25" s="507">
        <v>223</v>
      </c>
      <c r="H25" s="512">
        <f>H26+H27+H28</f>
        <v>319.39999999999998</v>
      </c>
      <c r="I25" s="512">
        <f t="shared" ref="I25:J25" si="3">I26+I27+I28</f>
        <v>319.39999999999998</v>
      </c>
      <c r="J25" s="512">
        <f t="shared" si="3"/>
        <v>319.39999999999998</v>
      </c>
      <c r="K25" s="228"/>
      <c r="L25" s="228"/>
      <c r="M25" s="228"/>
    </row>
    <row r="26" spans="1:13">
      <c r="A26" s="241"/>
      <c r="B26" s="236" t="s">
        <v>288</v>
      </c>
      <c r="C26" s="237"/>
      <c r="D26" s="237"/>
      <c r="E26" s="237"/>
      <c r="F26" s="238"/>
      <c r="G26" s="232">
        <v>223</v>
      </c>
      <c r="H26" s="233">
        <f>+'прил 13'!H220+'прил 13'!H96</f>
        <v>167</v>
      </c>
      <c r="I26" s="233">
        <f>+'прил 13'!I220+'прил 13'!I96</f>
        <v>167</v>
      </c>
      <c r="J26" s="233">
        <f>+'прил 13'!J220+'прил 13'!J96</f>
        <v>167</v>
      </c>
      <c r="K26" s="228"/>
      <c r="L26" s="228"/>
      <c r="M26" s="228"/>
    </row>
    <row r="27" spans="1:13">
      <c r="A27" s="241"/>
      <c r="B27" s="236" t="s">
        <v>289</v>
      </c>
      <c r="C27" s="237"/>
      <c r="D27" s="237"/>
      <c r="E27" s="237"/>
      <c r="F27" s="238"/>
      <c r="G27" s="232">
        <v>223</v>
      </c>
      <c r="H27" s="233">
        <f>+'прил 13'!H98+'прил 13'!H230</f>
        <v>149.4</v>
      </c>
      <c r="I27" s="233">
        <f>+'прил 13'!I98+'прил 13'!I230</f>
        <v>149.4</v>
      </c>
      <c r="J27" s="233">
        <f>+'прил 13'!J98+'прил 13'!J230</f>
        <v>149.4</v>
      </c>
      <c r="K27" s="228"/>
      <c r="L27" s="228"/>
      <c r="M27" s="228"/>
    </row>
    <row r="28" spans="1:13">
      <c r="A28" s="241"/>
      <c r="B28" s="488" t="s">
        <v>617</v>
      </c>
      <c r="C28" s="237"/>
      <c r="D28" s="237"/>
      <c r="E28" s="237"/>
      <c r="F28" s="238"/>
      <c r="G28" s="232">
        <v>223</v>
      </c>
      <c r="H28" s="233">
        <f>'прил 13'!H97</f>
        <v>3</v>
      </c>
      <c r="I28" s="233">
        <f>'прил 13'!I97</f>
        <v>3</v>
      </c>
      <c r="J28" s="233">
        <f>'прил 13'!J97</f>
        <v>3</v>
      </c>
      <c r="K28" s="228"/>
      <c r="L28" s="228"/>
      <c r="M28" s="228"/>
    </row>
    <row r="29" spans="1:13">
      <c r="A29" s="241"/>
      <c r="B29" s="242" t="s">
        <v>290</v>
      </c>
      <c r="C29" s="243"/>
      <c r="D29" s="243"/>
      <c r="E29" s="243"/>
      <c r="F29" s="244"/>
      <c r="G29" s="234">
        <v>224</v>
      </c>
      <c r="H29" s="235">
        <v>0</v>
      </c>
      <c r="I29" s="235">
        <v>1</v>
      </c>
      <c r="J29" s="235">
        <v>2</v>
      </c>
      <c r="K29" s="228"/>
      <c r="L29" s="228"/>
      <c r="M29" s="228"/>
    </row>
    <row r="30" spans="1:13">
      <c r="A30" s="228"/>
      <c r="B30" s="613" t="s">
        <v>291</v>
      </c>
      <c r="C30" s="614"/>
      <c r="D30" s="614"/>
      <c r="E30" s="614"/>
      <c r="F30" s="615"/>
      <c r="G30" s="507">
        <v>225</v>
      </c>
      <c r="H30" s="512">
        <f>H31+H34+H35+H36+H38+H37+H39+H40</f>
        <v>193.1</v>
      </c>
      <c r="I30" s="512">
        <f t="shared" ref="I30:J30" si="4">I31+I34+I35+I36+I38+I37+I39+I40</f>
        <v>188.1</v>
      </c>
      <c r="J30" s="512">
        <f t="shared" si="4"/>
        <v>189.1</v>
      </c>
      <c r="K30" s="241"/>
      <c r="L30" s="228"/>
      <c r="M30" s="228"/>
    </row>
    <row r="31" spans="1:13">
      <c r="A31" s="228"/>
      <c r="B31" s="236" t="s">
        <v>292</v>
      </c>
      <c r="C31" s="243"/>
      <c r="D31" s="243"/>
      <c r="E31" s="243"/>
      <c r="F31" s="244"/>
      <c r="G31" s="232">
        <v>225</v>
      </c>
      <c r="H31" s="233">
        <f>'прил 13'!H33</f>
        <v>4</v>
      </c>
      <c r="I31" s="233">
        <f>'прил 13'!I33</f>
        <v>4</v>
      </c>
      <c r="J31" s="233">
        <f>'прил 13'!J33</f>
        <v>5</v>
      </c>
      <c r="K31" s="245"/>
      <c r="L31" s="246"/>
      <c r="M31" s="246"/>
    </row>
    <row r="32" spans="1:13">
      <c r="B32" s="236" t="s">
        <v>293</v>
      </c>
      <c r="C32" s="243"/>
      <c r="D32" s="243"/>
      <c r="E32" s="243"/>
      <c r="F32" s="244"/>
      <c r="G32" s="232">
        <v>225</v>
      </c>
      <c r="H32" s="233"/>
      <c r="I32" s="233"/>
      <c r="J32" s="233"/>
      <c r="K32" s="241"/>
    </row>
    <row r="33" spans="2:11">
      <c r="B33" s="236" t="s">
        <v>294</v>
      </c>
      <c r="C33" s="243"/>
      <c r="D33" s="243"/>
      <c r="E33" s="243"/>
      <c r="F33" s="244"/>
      <c r="G33" s="232">
        <v>225</v>
      </c>
      <c r="H33" s="233"/>
      <c r="I33" s="233"/>
      <c r="J33" s="233"/>
      <c r="K33" s="228"/>
    </row>
    <row r="34" spans="2:11">
      <c r="B34" s="236" t="s">
        <v>295</v>
      </c>
      <c r="C34" s="243"/>
      <c r="D34" s="243"/>
      <c r="E34" s="243"/>
      <c r="F34" s="244"/>
      <c r="G34" s="232">
        <v>225</v>
      </c>
      <c r="H34" s="233">
        <f>'прил 13'!H221+'прил 13'!H252+'прил 13'!H99</f>
        <v>185.1</v>
      </c>
      <c r="I34" s="233">
        <f>'прил 13'!I221+'прил 13'!I252</f>
        <v>180.1</v>
      </c>
      <c r="J34" s="233">
        <f>'прил 13'!J221+'прил 13'!J252</f>
        <v>180.1</v>
      </c>
      <c r="K34" s="228"/>
    </row>
    <row r="35" spans="2:11">
      <c r="B35" s="236" t="s">
        <v>296</v>
      </c>
      <c r="C35" s="243"/>
      <c r="D35" s="243"/>
      <c r="E35" s="243"/>
      <c r="F35" s="244"/>
      <c r="G35" s="232">
        <v>225</v>
      </c>
      <c r="H35" s="247">
        <f>'прил 13'!H132</f>
        <v>0</v>
      </c>
      <c r="I35" s="247">
        <f>'прил 13'!I132</f>
        <v>0</v>
      </c>
      <c r="J35" s="247">
        <f>'прил 13'!J132</f>
        <v>0</v>
      </c>
      <c r="K35" s="228"/>
    </row>
    <row r="36" spans="2:11" ht="18" customHeight="1">
      <c r="B36" s="619" t="s">
        <v>645</v>
      </c>
      <c r="C36" s="620"/>
      <c r="D36" s="620"/>
      <c r="E36" s="620"/>
      <c r="F36" s="621"/>
      <c r="G36" s="232">
        <v>225</v>
      </c>
      <c r="H36" s="247">
        <f>'прил 13'!H142</f>
        <v>0</v>
      </c>
      <c r="I36" s="247">
        <f>'прил 13'!I142</f>
        <v>0</v>
      </c>
      <c r="J36" s="247">
        <f>'прил 13'!J142</f>
        <v>0</v>
      </c>
      <c r="K36" s="228"/>
    </row>
    <row r="37" spans="2:11">
      <c r="B37" s="492" t="s">
        <v>644</v>
      </c>
      <c r="C37" s="243"/>
      <c r="D37" s="243"/>
      <c r="E37" s="243"/>
      <c r="F37" s="244"/>
      <c r="G37" s="232">
        <v>225</v>
      </c>
      <c r="H37" s="247">
        <f>'прил 13'!H140</f>
        <v>0</v>
      </c>
      <c r="I37" s="247">
        <f>'прил 13'!I140</f>
        <v>0</v>
      </c>
      <c r="J37" s="247">
        <f>'прил 13'!J140</f>
        <v>0</v>
      </c>
      <c r="K37" s="228"/>
    </row>
    <row r="38" spans="2:11">
      <c r="B38" s="492" t="s">
        <v>303</v>
      </c>
      <c r="C38" s="243"/>
      <c r="D38" s="243"/>
      <c r="E38" s="243"/>
      <c r="F38" s="244"/>
      <c r="G38" s="232">
        <v>225</v>
      </c>
      <c r="H38" s="247">
        <f>'прил 13'!H141</f>
        <v>0</v>
      </c>
      <c r="I38" s="247">
        <f>'прил 13'!I141</f>
        <v>0</v>
      </c>
      <c r="J38" s="247">
        <f>'прил 13'!J141</f>
        <v>0</v>
      </c>
      <c r="K38" s="228"/>
    </row>
    <row r="39" spans="2:11">
      <c r="B39" s="236" t="s">
        <v>297</v>
      </c>
      <c r="C39" s="243"/>
      <c r="D39" s="243"/>
      <c r="E39" s="243"/>
      <c r="F39" s="244"/>
      <c r="G39" s="232">
        <v>225</v>
      </c>
      <c r="H39" s="247">
        <f>'прил 13'!H247</f>
        <v>4</v>
      </c>
      <c r="I39" s="247">
        <f>'прил 13'!I247</f>
        <v>4</v>
      </c>
      <c r="J39" s="247">
        <f>'прил 13'!J247</f>
        <v>4</v>
      </c>
      <c r="K39" s="228"/>
    </row>
    <row r="40" spans="2:11">
      <c r="B40" s="236" t="s">
        <v>646</v>
      </c>
      <c r="C40" s="243"/>
      <c r="D40" s="243"/>
      <c r="E40" s="243"/>
      <c r="F40" s="244"/>
      <c r="G40" s="232">
        <v>225</v>
      </c>
      <c r="H40" s="247">
        <f>'прил 13'!H257</f>
        <v>0</v>
      </c>
      <c r="I40" s="247">
        <f>'прил 13'!I257</f>
        <v>0</v>
      </c>
      <c r="J40" s="247">
        <f>'прил 13'!J257</f>
        <v>0</v>
      </c>
      <c r="K40" s="228"/>
    </row>
    <row r="41" spans="2:11">
      <c r="B41" s="613" t="s">
        <v>298</v>
      </c>
      <c r="C41" s="614"/>
      <c r="D41" s="614"/>
      <c r="E41" s="614"/>
      <c r="F41" s="615"/>
      <c r="G41" s="507">
        <v>226</v>
      </c>
      <c r="H41" s="512">
        <f>H42+H45+H47+H52+H57+H46+H50+H48+H43+H51+H53+H44</f>
        <v>129.19999999999999</v>
      </c>
      <c r="I41" s="512">
        <f t="shared" ref="I41:J41" si="5">I42+I45+I47+I52+I57+I46+I50+I48+I43+I51+I53+I44</f>
        <v>113.4</v>
      </c>
      <c r="J41" s="512" t="e">
        <f t="shared" si="5"/>
        <v>#VALUE!</v>
      </c>
      <c r="K41" s="228"/>
    </row>
    <row r="42" spans="2:11">
      <c r="B42" s="248" t="s">
        <v>299</v>
      </c>
      <c r="C42" s="249"/>
      <c r="D42" s="249"/>
      <c r="E42" s="249"/>
      <c r="F42" s="250"/>
      <c r="G42" s="251">
        <v>226</v>
      </c>
      <c r="H42" s="252">
        <f>'прил 13'!H37</f>
        <v>45.4</v>
      </c>
      <c r="I42" s="252">
        <f>'прил 13'!I37</f>
        <v>45.4</v>
      </c>
      <c r="J42" s="252">
        <f>'прил 13'!J37</f>
        <v>45.4</v>
      </c>
      <c r="K42" s="228"/>
    </row>
    <row r="43" spans="2:11">
      <c r="B43" s="248" t="s">
        <v>300</v>
      </c>
      <c r="C43" s="249"/>
      <c r="D43" s="249"/>
      <c r="E43" s="249"/>
      <c r="F43" s="250"/>
      <c r="G43" s="251">
        <v>226</v>
      </c>
      <c r="H43" s="252">
        <f>'прил 13'!H46</f>
        <v>0</v>
      </c>
      <c r="I43" s="252">
        <f>'прил 13'!I46</f>
        <v>0</v>
      </c>
      <c r="J43" s="252">
        <f>'прил 13'!J46</f>
        <v>0</v>
      </c>
      <c r="K43" s="228"/>
    </row>
    <row r="44" spans="2:11">
      <c r="B44" s="493" t="s">
        <v>632</v>
      </c>
      <c r="C44" s="249"/>
      <c r="D44" s="249"/>
      <c r="E44" s="249"/>
      <c r="F44" s="250"/>
      <c r="G44" s="251">
        <v>226</v>
      </c>
      <c r="H44" s="252"/>
      <c r="I44" s="252"/>
      <c r="J44" s="252"/>
      <c r="K44" s="228"/>
    </row>
    <row r="45" spans="2:11">
      <c r="B45" s="248" t="s">
        <v>301</v>
      </c>
      <c r="C45" s="249"/>
      <c r="D45" s="249"/>
      <c r="E45" s="249"/>
      <c r="F45" s="250"/>
      <c r="G45" s="251">
        <v>226</v>
      </c>
      <c r="H45" s="252">
        <f>+'прил 13'!H45+'прил 13'!H84+'прил 13'!H78</f>
        <v>15</v>
      </c>
      <c r="I45" s="252">
        <f>+'прил 13'!I45+'прил 13'!I84+'прил 13'!I78</f>
        <v>15</v>
      </c>
      <c r="J45" s="252">
        <f>+'прил 13'!J45+'прил 13'!J84+'прил 13'!J78</f>
        <v>15</v>
      </c>
      <c r="K45" s="228"/>
    </row>
    <row r="46" spans="2:11">
      <c r="B46" s="248" t="s">
        <v>262</v>
      </c>
      <c r="C46" s="249"/>
      <c r="D46" s="249"/>
      <c r="E46" s="249"/>
      <c r="F46" s="250"/>
      <c r="G46" s="251">
        <v>226</v>
      </c>
      <c r="H46" s="252"/>
      <c r="I46" s="252"/>
      <c r="J46" s="252"/>
      <c r="K46" s="228"/>
    </row>
    <row r="47" spans="2:11">
      <c r="B47" s="248" t="s">
        <v>302</v>
      </c>
      <c r="C47" s="249"/>
      <c r="D47" s="249"/>
      <c r="E47" s="249"/>
      <c r="F47" s="250"/>
      <c r="G47" s="251">
        <v>226</v>
      </c>
      <c r="H47" s="252"/>
      <c r="I47" s="252"/>
      <c r="J47" s="252"/>
    </row>
    <row r="48" spans="2:11">
      <c r="B48" s="493" t="s">
        <v>678</v>
      </c>
      <c r="C48" s="249"/>
      <c r="D48" s="249"/>
      <c r="E48" s="249"/>
      <c r="F48" s="250"/>
      <c r="G48" s="251">
        <v>226</v>
      </c>
      <c r="H48" s="252">
        <f>+'прил 13'!H54</f>
        <v>0</v>
      </c>
      <c r="I48" s="252">
        <f>+'прил 13'!I54</f>
        <v>0</v>
      </c>
      <c r="J48" s="252" t="str">
        <f>+'прил 13'!J54</f>
        <v>0,00,00</v>
      </c>
    </row>
    <row r="49" spans="2:10">
      <c r="B49" s="248" t="s">
        <v>304</v>
      </c>
      <c r="C49" s="249"/>
      <c r="D49" s="249"/>
      <c r="E49" s="249"/>
      <c r="F49" s="250"/>
      <c r="G49" s="251">
        <v>226</v>
      </c>
      <c r="H49" s="252"/>
      <c r="I49" s="252"/>
      <c r="J49" s="252"/>
    </row>
    <row r="50" spans="2:10">
      <c r="B50" s="248" t="s">
        <v>305</v>
      </c>
      <c r="C50" s="249"/>
      <c r="D50" s="249"/>
      <c r="E50" s="249"/>
      <c r="F50" s="250"/>
      <c r="G50" s="251">
        <v>226</v>
      </c>
      <c r="H50" s="252">
        <f>'прил 13'!H126+'прил 13'!H127</f>
        <v>65.8</v>
      </c>
      <c r="I50" s="252">
        <f>'прил 13'!I126+'прил 13'!I127</f>
        <v>50</v>
      </c>
      <c r="J50" s="252">
        <f>'прил 13'!J126+'прил 13'!J127</f>
        <v>50</v>
      </c>
    </row>
    <row r="51" spans="2:10">
      <c r="B51" s="487" t="s">
        <v>618</v>
      </c>
      <c r="C51" s="249"/>
      <c r="D51" s="249"/>
      <c r="E51" s="249"/>
      <c r="F51" s="250"/>
      <c r="G51" s="251">
        <v>226</v>
      </c>
      <c r="H51" s="252">
        <f>'прил 13'!H106</f>
        <v>0</v>
      </c>
      <c r="I51" s="252">
        <f>'прил 13'!I106</f>
        <v>0</v>
      </c>
      <c r="J51" s="252">
        <f>'прил 13'!J106</f>
        <v>0</v>
      </c>
    </row>
    <row r="52" spans="2:10">
      <c r="B52" s="248" t="s">
        <v>306</v>
      </c>
      <c r="C52" s="249"/>
      <c r="D52" s="249"/>
      <c r="E52" s="249"/>
      <c r="F52" s="250"/>
      <c r="G52" s="251">
        <v>226</v>
      </c>
      <c r="H52" s="252">
        <f>'прил 13'!H48</f>
        <v>0</v>
      </c>
      <c r="I52" s="252">
        <f>'прил 13'!I48</f>
        <v>0</v>
      </c>
      <c r="J52" s="252">
        <f>'прил 13'!J48</f>
        <v>0</v>
      </c>
    </row>
    <row r="53" spans="2:10">
      <c r="B53" s="489" t="s">
        <v>628</v>
      </c>
      <c r="C53" s="249"/>
      <c r="D53" s="249"/>
      <c r="E53" s="249"/>
      <c r="F53" s="250"/>
      <c r="G53" s="251">
        <v>226</v>
      </c>
      <c r="H53" s="252">
        <f>'прил 13'!H107</f>
        <v>3</v>
      </c>
      <c r="I53" s="252">
        <f>'прил 13'!I107</f>
        <v>3</v>
      </c>
      <c r="J53" s="252">
        <f>'прил 13'!J107</f>
        <v>3</v>
      </c>
    </row>
    <row r="54" spans="2:10">
      <c r="B54" s="248" t="s">
        <v>307</v>
      </c>
      <c r="C54" s="249"/>
      <c r="D54" s="249"/>
      <c r="E54" s="249"/>
      <c r="F54" s="250"/>
      <c r="G54" s="251">
        <v>226</v>
      </c>
      <c r="H54" s="252"/>
      <c r="I54" s="252"/>
      <c r="J54" s="252"/>
    </row>
    <row r="55" spans="2:10">
      <c r="B55" s="248" t="s">
        <v>302</v>
      </c>
      <c r="C55" s="249"/>
      <c r="D55" s="249"/>
      <c r="E55" s="249"/>
      <c r="F55" s="250"/>
      <c r="G55" s="251">
        <v>226</v>
      </c>
      <c r="H55" s="252">
        <f>+'прил 13'!H54</f>
        <v>0</v>
      </c>
      <c r="I55" s="252">
        <f>+'прил 13'!I54</f>
        <v>0</v>
      </c>
      <c r="J55" s="252" t="str">
        <f>+'прил 13'!J54</f>
        <v>0,00,00</v>
      </c>
    </row>
    <row r="56" spans="2:10">
      <c r="B56" s="248" t="s">
        <v>308</v>
      </c>
      <c r="C56" s="249"/>
      <c r="D56" s="249"/>
      <c r="E56" s="249"/>
      <c r="F56" s="250"/>
      <c r="G56" s="251">
        <v>226</v>
      </c>
      <c r="H56" s="252"/>
      <c r="I56" s="252"/>
      <c r="J56" s="252"/>
    </row>
    <row r="57" spans="2:10">
      <c r="B57" s="248" t="s">
        <v>309</v>
      </c>
      <c r="C57" s="249"/>
      <c r="D57" s="249"/>
      <c r="E57" s="249"/>
      <c r="F57" s="250"/>
      <c r="G57" s="251">
        <v>226</v>
      </c>
      <c r="H57" s="252">
        <f>'прил 13'!H248</f>
        <v>0</v>
      </c>
      <c r="I57" s="252">
        <f>'прил 13'!I248</f>
        <v>0</v>
      </c>
      <c r="J57" s="252">
        <f>'прил 13'!J248</f>
        <v>0</v>
      </c>
    </row>
    <row r="58" spans="2:10">
      <c r="B58" s="248" t="s">
        <v>310</v>
      </c>
      <c r="C58" s="249"/>
      <c r="D58" s="249"/>
      <c r="E58" s="249"/>
      <c r="F58" s="250"/>
      <c r="G58" s="251">
        <v>226</v>
      </c>
      <c r="H58" s="252"/>
      <c r="I58" s="252"/>
      <c r="J58" s="252"/>
    </row>
    <row r="59" spans="2:10">
      <c r="B59" s="628" t="s">
        <v>311</v>
      </c>
      <c r="C59" s="629"/>
      <c r="D59" s="629"/>
      <c r="E59" s="629"/>
      <c r="F59" s="630"/>
      <c r="G59" s="509">
        <v>240</v>
      </c>
      <c r="H59" s="510">
        <f>H61</f>
        <v>0</v>
      </c>
      <c r="I59" s="510">
        <f t="shared" ref="I59:J59" si="6">I61</f>
        <v>0</v>
      </c>
      <c r="J59" s="510">
        <f t="shared" si="6"/>
        <v>0</v>
      </c>
    </row>
    <row r="60" spans="2:10">
      <c r="B60" s="631" t="s">
        <v>312</v>
      </c>
      <c r="C60" s="632"/>
      <c r="D60" s="632"/>
      <c r="E60" s="632"/>
      <c r="F60" s="633"/>
      <c r="G60" s="505"/>
      <c r="H60" s="511"/>
      <c r="I60" s="511"/>
      <c r="J60" s="511"/>
    </row>
    <row r="61" spans="2:10">
      <c r="B61" s="634" t="s">
        <v>313</v>
      </c>
      <c r="C61" s="635"/>
      <c r="D61" s="635"/>
      <c r="E61" s="635"/>
      <c r="F61" s="636"/>
      <c r="G61" s="255">
        <v>241</v>
      </c>
      <c r="H61" s="256">
        <f>'прил 13'!H146</f>
        <v>0</v>
      </c>
      <c r="I61" s="256">
        <f>'прил 13'!I146</f>
        <v>0</v>
      </c>
      <c r="J61" s="256">
        <f>'прил 13'!J146</f>
        <v>0</v>
      </c>
    </row>
    <row r="62" spans="2:10">
      <c r="B62" s="622" t="s">
        <v>314</v>
      </c>
      <c r="C62" s="637"/>
      <c r="D62" s="637"/>
      <c r="E62" s="637"/>
      <c r="F62" s="638"/>
      <c r="G62" s="616">
        <v>242</v>
      </c>
      <c r="H62" s="253"/>
      <c r="I62" s="253"/>
      <c r="J62" s="253"/>
    </row>
    <row r="63" spans="2:10">
      <c r="B63" s="639" t="s">
        <v>315</v>
      </c>
      <c r="C63" s="640"/>
      <c r="D63" s="640"/>
      <c r="E63" s="640"/>
      <c r="F63" s="641"/>
      <c r="G63" s="617"/>
      <c r="H63" s="256"/>
      <c r="I63" s="256"/>
      <c r="J63" s="256"/>
    </row>
    <row r="64" spans="2:10">
      <c r="B64" s="642" t="s">
        <v>316</v>
      </c>
      <c r="C64" s="643"/>
      <c r="D64" s="643"/>
      <c r="E64" s="643"/>
      <c r="F64" s="644"/>
      <c r="G64" s="618"/>
      <c r="H64" s="254"/>
      <c r="I64" s="254"/>
      <c r="J64" s="254"/>
    </row>
    <row r="65" spans="2:10">
      <c r="B65" s="613" t="s">
        <v>317</v>
      </c>
      <c r="C65" s="614"/>
      <c r="D65" s="614"/>
      <c r="E65" s="614"/>
      <c r="F65" s="615"/>
      <c r="G65" s="507">
        <v>250</v>
      </c>
      <c r="H65" s="508">
        <f>H66</f>
        <v>2.7</v>
      </c>
      <c r="I65" s="508">
        <f t="shared" ref="I65:J65" si="7">I66</f>
        <v>3.7</v>
      </c>
      <c r="J65" s="508">
        <f t="shared" si="7"/>
        <v>4.7</v>
      </c>
    </row>
    <row r="66" spans="2:10">
      <c r="B66" s="622" t="s">
        <v>619</v>
      </c>
      <c r="C66" s="623"/>
      <c r="D66" s="623"/>
      <c r="E66" s="623"/>
      <c r="F66" s="624"/>
      <c r="G66" s="230">
        <v>251</v>
      </c>
      <c r="H66" s="258">
        <f>'прил 13'!H216</f>
        <v>2.7</v>
      </c>
      <c r="I66" s="258">
        <f>'прил 13'!I216</f>
        <v>3.7</v>
      </c>
      <c r="J66" s="258">
        <f>'прил 13'!J216</f>
        <v>4.7</v>
      </c>
    </row>
    <row r="67" spans="2:10">
      <c r="B67" s="613" t="s">
        <v>318</v>
      </c>
      <c r="C67" s="614"/>
      <c r="D67" s="614"/>
      <c r="E67" s="614"/>
      <c r="F67" s="615"/>
      <c r="G67" s="507">
        <v>260</v>
      </c>
      <c r="H67" s="508">
        <f>H68</f>
        <v>76.599999999999994</v>
      </c>
      <c r="I67" s="508">
        <f t="shared" ref="I67:J67" si="8">I68</f>
        <v>76.599999999999994</v>
      </c>
      <c r="J67" s="508">
        <f t="shared" si="8"/>
        <v>76.599999999999994</v>
      </c>
    </row>
    <row r="68" spans="2:10">
      <c r="B68" s="625" t="s">
        <v>319</v>
      </c>
      <c r="C68" s="626"/>
      <c r="D68" s="626"/>
      <c r="E68" s="626"/>
      <c r="F68" s="627"/>
      <c r="G68" s="232">
        <v>260</v>
      </c>
      <c r="H68" s="257">
        <f>'прил 13'!H211</f>
        <v>76.599999999999994</v>
      </c>
      <c r="I68" s="257">
        <f>'прил 13'!I211</f>
        <v>76.599999999999994</v>
      </c>
      <c r="J68" s="257">
        <f>'прил 13'!J211</f>
        <v>76.599999999999994</v>
      </c>
    </row>
    <row r="69" spans="2:10">
      <c r="B69" s="610" t="s">
        <v>320</v>
      </c>
      <c r="C69" s="611"/>
      <c r="D69" s="611"/>
      <c r="E69" s="611"/>
      <c r="F69" s="612"/>
      <c r="G69" s="232">
        <v>260</v>
      </c>
      <c r="H69" s="259"/>
      <c r="I69" s="259"/>
      <c r="J69" s="259"/>
    </row>
    <row r="70" spans="2:10">
      <c r="B70" s="613" t="s">
        <v>321</v>
      </c>
      <c r="C70" s="614"/>
      <c r="D70" s="614"/>
      <c r="E70" s="614"/>
      <c r="F70" s="615"/>
      <c r="G70" s="507">
        <v>290</v>
      </c>
      <c r="H70" s="508">
        <f>'прил 13'!H56+'прил 13'!H89+'прил 13'!H112</f>
        <v>8</v>
      </c>
      <c r="I70" s="508">
        <f>'прил 13'!I56+'прил 13'!I89</f>
        <v>7</v>
      </c>
      <c r="J70" s="508">
        <f>'прил 13'!J56+'прил 13'!J89</f>
        <v>9</v>
      </c>
    </row>
    <row r="71" spans="2:10">
      <c r="B71" s="613" t="s">
        <v>322</v>
      </c>
      <c r="C71" s="614"/>
      <c r="D71" s="614"/>
      <c r="E71" s="614"/>
      <c r="F71" s="615"/>
      <c r="G71" s="505">
        <v>300</v>
      </c>
      <c r="H71" s="506">
        <f>H72+H79</f>
        <v>37.5</v>
      </c>
      <c r="I71" s="506">
        <f t="shared" ref="I71:J71" si="9">I72+I79</f>
        <v>60.3</v>
      </c>
      <c r="J71" s="506">
        <f t="shared" si="9"/>
        <v>65.2</v>
      </c>
    </row>
    <row r="72" spans="2:10">
      <c r="B72" s="613" t="s">
        <v>264</v>
      </c>
      <c r="C72" s="614"/>
      <c r="D72" s="614"/>
      <c r="E72" s="614"/>
      <c r="F72" s="615"/>
      <c r="G72" s="505">
        <v>310</v>
      </c>
      <c r="H72" s="506">
        <f>H73</f>
        <v>0</v>
      </c>
      <c r="I72" s="506">
        <f t="shared" ref="I72:J72" si="10">I73</f>
        <v>0</v>
      </c>
      <c r="J72" s="506">
        <f t="shared" si="10"/>
        <v>0</v>
      </c>
    </row>
    <row r="73" spans="2:10">
      <c r="B73" s="610" t="s">
        <v>323</v>
      </c>
      <c r="C73" s="611"/>
      <c r="D73" s="611"/>
      <c r="E73" s="611"/>
      <c r="F73" s="612"/>
      <c r="G73" s="231">
        <v>310</v>
      </c>
      <c r="H73" s="254">
        <f>'прил 13'!H65</f>
        <v>0</v>
      </c>
      <c r="I73" s="254">
        <f>'прил 13'!I65</f>
        <v>0</v>
      </c>
      <c r="J73" s="254">
        <f>'прил 13'!J65</f>
        <v>0</v>
      </c>
    </row>
    <row r="74" spans="2:10">
      <c r="B74" s="610" t="s">
        <v>324</v>
      </c>
      <c r="C74" s="611"/>
      <c r="D74" s="611"/>
      <c r="E74" s="611"/>
      <c r="F74" s="612"/>
      <c r="G74" s="231">
        <v>310</v>
      </c>
      <c r="H74" s="254"/>
      <c r="I74" s="254"/>
      <c r="J74" s="254"/>
    </row>
    <row r="75" spans="2:10">
      <c r="B75" s="610" t="s">
        <v>325</v>
      </c>
      <c r="C75" s="611"/>
      <c r="D75" s="611"/>
      <c r="E75" s="611"/>
      <c r="F75" s="612"/>
      <c r="G75" s="231">
        <v>310</v>
      </c>
      <c r="H75" s="254"/>
      <c r="I75" s="254"/>
      <c r="J75" s="254"/>
    </row>
    <row r="76" spans="2:10">
      <c r="B76" s="610" t="s">
        <v>326</v>
      </c>
      <c r="C76" s="611"/>
      <c r="D76" s="611"/>
      <c r="E76" s="611"/>
      <c r="F76" s="612"/>
      <c r="G76" s="231">
        <v>310</v>
      </c>
      <c r="H76" s="254"/>
      <c r="I76" s="254"/>
      <c r="J76" s="254"/>
    </row>
    <row r="77" spans="2:10">
      <c r="B77" s="610" t="s">
        <v>327</v>
      </c>
      <c r="C77" s="611"/>
      <c r="D77" s="611"/>
      <c r="E77" s="611"/>
      <c r="F77" s="612"/>
      <c r="G77" s="231">
        <v>310</v>
      </c>
      <c r="H77" s="254"/>
      <c r="I77" s="254"/>
      <c r="J77" s="254"/>
    </row>
    <row r="78" spans="2:10">
      <c r="B78" s="610" t="s">
        <v>328</v>
      </c>
      <c r="C78" s="611"/>
      <c r="D78" s="611"/>
      <c r="E78" s="611"/>
      <c r="F78" s="612"/>
      <c r="G78" s="231">
        <v>310</v>
      </c>
      <c r="H78" s="254"/>
      <c r="I78" s="254"/>
      <c r="J78" s="254"/>
    </row>
    <row r="79" spans="2:10">
      <c r="B79" s="613" t="s">
        <v>247</v>
      </c>
      <c r="C79" s="614"/>
      <c r="D79" s="614"/>
      <c r="E79" s="614"/>
      <c r="F79" s="615"/>
      <c r="G79" s="505">
        <v>340</v>
      </c>
      <c r="H79" s="506">
        <f>H80+H81+H83+H84</f>
        <v>37.5</v>
      </c>
      <c r="I79" s="506">
        <f t="shared" ref="I79:J79" si="11">I80+I81+I83+I84</f>
        <v>60.3</v>
      </c>
      <c r="J79" s="506">
        <f t="shared" si="11"/>
        <v>65.2</v>
      </c>
    </row>
    <row r="80" spans="2:10">
      <c r="B80" s="610" t="s">
        <v>329</v>
      </c>
      <c r="C80" s="611"/>
      <c r="D80" s="611"/>
      <c r="E80" s="611"/>
      <c r="F80" s="612"/>
      <c r="G80" s="231">
        <v>340</v>
      </c>
      <c r="H80" s="254">
        <f>'прил 13'!H72+'прил 13'!H73+'прил 13'!H109+'прил 13'!H129+'прил 13'!H260+'прил 13'!H236+'прил 13'!H253</f>
        <v>7</v>
      </c>
      <c r="I80" s="254">
        <f>'прил 13'!I72+'прил 13'!I73+'прил 13'!I109+'прил 13'!I129+'прил 13'!I260+'прил 13'!I236+'прил 13'!I253</f>
        <v>28.8</v>
      </c>
      <c r="J80" s="254">
        <f>'прил 13'!J72+'прил 13'!J73+'прил 13'!J109+'прил 13'!J129+'прил 13'!J260+'прил 13'!J236+'прил 13'!J253</f>
        <v>24</v>
      </c>
    </row>
    <row r="81" spans="2:10">
      <c r="B81" s="610" t="s">
        <v>330</v>
      </c>
      <c r="C81" s="611"/>
      <c r="D81" s="611"/>
      <c r="E81" s="611"/>
      <c r="F81" s="612"/>
      <c r="G81" s="231">
        <v>340</v>
      </c>
      <c r="H81" s="254">
        <f>'прил 13'!H70+'прил 13'!H74+'прил 13'!H233+'прил 13'!H242+'прил 13'!H264+'прил 13'!H123+'прил 13'!H228</f>
        <v>18.5</v>
      </c>
      <c r="I81" s="254">
        <f>'прил 13'!I70+'прил 13'!I74+'прил 13'!I233+'прил 13'!I242+'прил 13'!I264+'прил 13'!I123+'прил 13'!I228</f>
        <v>23.5</v>
      </c>
      <c r="J81" s="254">
        <f>'прил 13'!J70+'прил 13'!J74+'прил 13'!J233+'прил 13'!J242+'прил 13'!J264+'прил 13'!J123+'прил 13'!J228</f>
        <v>33.200000000000003</v>
      </c>
    </row>
    <row r="82" spans="2:10">
      <c r="B82" s="610" t="s">
        <v>331</v>
      </c>
      <c r="C82" s="611"/>
      <c r="D82" s="611"/>
      <c r="E82" s="611"/>
      <c r="F82" s="612"/>
      <c r="G82" s="231">
        <v>340</v>
      </c>
      <c r="H82" s="254"/>
      <c r="I82" s="254"/>
      <c r="J82" s="254"/>
    </row>
    <row r="83" spans="2:10">
      <c r="B83" s="610" t="s">
        <v>332</v>
      </c>
      <c r="C83" s="611"/>
      <c r="D83" s="611"/>
      <c r="E83" s="611"/>
      <c r="F83" s="612"/>
      <c r="G83" s="231">
        <v>340</v>
      </c>
      <c r="H83" s="254">
        <f>+'прил 13'!H261+'прил 13'!H243</f>
        <v>12</v>
      </c>
      <c r="I83" s="254">
        <f>+'прил 13'!I261+'прил 13'!I243</f>
        <v>8</v>
      </c>
      <c r="J83" s="254">
        <f>+'прил 13'!J261+'прил 13'!J243</f>
        <v>8</v>
      </c>
    </row>
    <row r="84" spans="2:10">
      <c r="B84" s="604" t="s">
        <v>333</v>
      </c>
      <c r="C84" s="605"/>
      <c r="D84" s="605"/>
      <c r="E84" s="605"/>
      <c r="F84" s="606"/>
      <c r="G84" s="231">
        <v>340</v>
      </c>
      <c r="H84" s="254">
        <f>'прил 13'!H145</f>
        <v>0</v>
      </c>
      <c r="I84" s="254">
        <f>'прил 13'!I145</f>
        <v>0</v>
      </c>
      <c r="J84" s="254">
        <f>'прил 13'!J145</f>
        <v>0</v>
      </c>
    </row>
    <row r="85" spans="2:10">
      <c r="B85" s="607" t="s">
        <v>334</v>
      </c>
      <c r="C85" s="608"/>
      <c r="D85" s="608"/>
      <c r="E85" s="608"/>
      <c r="F85" s="609"/>
      <c r="G85" s="231"/>
      <c r="H85" s="260">
        <f>H15+H19+H59+H65+H67+H70+H71</f>
        <v>3045.5999999999995</v>
      </c>
      <c r="I85" s="260">
        <v>3087.6</v>
      </c>
      <c r="J85" s="260">
        <v>3098.7</v>
      </c>
    </row>
    <row r="86" spans="2:10">
      <c r="B86" s="228"/>
      <c r="C86" s="228"/>
      <c r="D86" s="228"/>
      <c r="E86" s="228"/>
      <c r="F86" s="228"/>
      <c r="G86" s="228"/>
      <c r="H86" s="261"/>
      <c r="I86" s="261"/>
      <c r="J86" s="261"/>
    </row>
    <row r="87" spans="2:10">
      <c r="B87" s="228"/>
      <c r="C87" s="228"/>
      <c r="D87" s="228"/>
      <c r="E87" s="228"/>
      <c r="F87" s="228"/>
      <c r="G87" s="228"/>
      <c r="H87" s="246"/>
      <c r="I87" s="246"/>
      <c r="J87" s="246"/>
    </row>
  </sheetData>
  <mergeCells count="55">
    <mergeCell ref="B6:J6"/>
    <mergeCell ref="B1:J1"/>
    <mergeCell ref="B2:J2"/>
    <mergeCell ref="B3:J3"/>
    <mergeCell ref="B4:J4"/>
    <mergeCell ref="B5:J5"/>
    <mergeCell ref="B20:F20"/>
    <mergeCell ref="B7:J7"/>
    <mergeCell ref="B8:J9"/>
    <mergeCell ref="B10:J10"/>
    <mergeCell ref="B11:J11"/>
    <mergeCell ref="B13:F13"/>
    <mergeCell ref="H13:H14"/>
    <mergeCell ref="I13:I14"/>
    <mergeCell ref="J13:J14"/>
    <mergeCell ref="B14:F14"/>
    <mergeCell ref="B15:F15"/>
    <mergeCell ref="B16:F16"/>
    <mergeCell ref="B17:F17"/>
    <mergeCell ref="B18:F18"/>
    <mergeCell ref="B19:F19"/>
    <mergeCell ref="B63:F63"/>
    <mergeCell ref="B64:F64"/>
    <mergeCell ref="B70:F70"/>
    <mergeCell ref="B71:F71"/>
    <mergeCell ref="B72:F72"/>
    <mergeCell ref="B21:F21"/>
    <mergeCell ref="B22:F22"/>
    <mergeCell ref="B25:F25"/>
    <mergeCell ref="B30:F30"/>
    <mergeCell ref="B41:F41"/>
    <mergeCell ref="B73:F73"/>
    <mergeCell ref="B74:F74"/>
    <mergeCell ref="G62:G64"/>
    <mergeCell ref="B36:F36"/>
    <mergeCell ref="B83:F83"/>
    <mergeCell ref="B76:F76"/>
    <mergeCell ref="B66:F66"/>
    <mergeCell ref="B67:F67"/>
    <mergeCell ref="B68:F68"/>
    <mergeCell ref="B69:F69"/>
    <mergeCell ref="B75:F75"/>
    <mergeCell ref="B65:F65"/>
    <mergeCell ref="B59:F59"/>
    <mergeCell ref="B60:F60"/>
    <mergeCell ref="B61:F61"/>
    <mergeCell ref="B62:F62"/>
    <mergeCell ref="B84:F84"/>
    <mergeCell ref="B85:F85"/>
    <mergeCell ref="B77:F77"/>
    <mergeCell ref="B78:F78"/>
    <mergeCell ref="B79:F79"/>
    <mergeCell ref="B80:F80"/>
    <mergeCell ref="B81:F81"/>
    <mergeCell ref="B82:F82"/>
  </mergeCells>
  <pageMargins left="0.7" right="0.7" top="0.75" bottom="0.75" header="0.3" footer="0.3"/>
  <pageSetup paperSize="9"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45"/>
  <sheetViews>
    <sheetView tabSelected="1" topLeftCell="B4" workbookViewId="0">
      <selection activeCell="I91" sqref="I91"/>
    </sheetView>
  </sheetViews>
  <sheetFormatPr defaultRowHeight="12" customHeight="1"/>
  <cols>
    <col min="1" max="1" width="62.625" customWidth="1"/>
    <col min="2" max="2" width="9" customWidth="1"/>
    <col min="3" max="3" width="6.375" customWidth="1"/>
    <col min="4" max="4" width="5.75" customWidth="1"/>
    <col min="5" max="5" width="15.75" customWidth="1"/>
    <col min="6" max="6" width="6.25" customWidth="1"/>
    <col min="7" max="7" width="7.125" customWidth="1"/>
    <col min="8" max="18" width="15.75" customWidth="1"/>
  </cols>
  <sheetData>
    <row r="1" spans="1:14" ht="15">
      <c r="A1" s="656" t="s">
        <v>335</v>
      </c>
      <c r="B1" s="656"/>
      <c r="C1" s="656"/>
      <c r="D1" s="656"/>
      <c r="E1" s="656"/>
      <c r="F1" s="656"/>
      <c r="G1" s="656"/>
      <c r="H1" s="656"/>
      <c r="I1" s="656"/>
      <c r="J1" s="262"/>
      <c r="K1" s="263"/>
      <c r="L1" s="263"/>
    </row>
    <row r="2" spans="1:14" ht="15">
      <c r="A2" s="657" t="s">
        <v>684</v>
      </c>
      <c r="B2" s="657"/>
      <c r="C2" s="657"/>
      <c r="D2" s="657"/>
      <c r="E2" s="657"/>
      <c r="F2" s="657"/>
      <c r="G2" s="657"/>
      <c r="H2" s="657"/>
      <c r="I2" s="657"/>
      <c r="J2" s="657"/>
      <c r="K2" s="263"/>
      <c r="L2" s="263"/>
    </row>
    <row r="3" spans="1:14" ht="15">
      <c r="A3" s="658" t="s">
        <v>677</v>
      </c>
      <c r="B3" s="658"/>
      <c r="C3" s="658"/>
      <c r="D3" s="658"/>
      <c r="E3" s="658"/>
      <c r="F3" s="658"/>
      <c r="G3" s="658"/>
      <c r="H3" s="658"/>
      <c r="I3" s="658"/>
      <c r="J3" s="658"/>
      <c r="K3" s="263"/>
      <c r="L3" s="263"/>
    </row>
    <row r="4" spans="1:14" ht="15">
      <c r="A4" s="658" t="s">
        <v>336</v>
      </c>
      <c r="B4" s="658"/>
      <c r="C4" s="658"/>
      <c r="D4" s="658"/>
      <c r="E4" s="658"/>
      <c r="F4" s="658"/>
      <c r="G4" s="658"/>
      <c r="H4" s="658"/>
      <c r="I4" s="658"/>
      <c r="J4" s="658"/>
      <c r="K4" s="263"/>
      <c r="L4" s="263"/>
    </row>
    <row r="5" spans="1:14" ht="15">
      <c r="A5" s="264"/>
      <c r="B5" s="264"/>
      <c r="C5" s="265"/>
      <c r="D5" s="265"/>
      <c r="E5" s="265"/>
      <c r="F5" s="265"/>
      <c r="G5" s="265"/>
      <c r="H5" s="266"/>
      <c r="I5" s="266"/>
      <c r="J5" s="266" t="s">
        <v>337</v>
      </c>
      <c r="K5" s="263"/>
      <c r="L5" s="263"/>
    </row>
    <row r="6" spans="1:14" ht="15">
      <c r="A6" s="264"/>
      <c r="B6" s="264"/>
      <c r="C6" s="265"/>
      <c r="D6" s="265"/>
      <c r="E6" s="265"/>
      <c r="F6" s="265"/>
      <c r="G6" s="265"/>
      <c r="H6" s="266"/>
      <c r="I6" s="266"/>
      <c r="J6" s="266"/>
      <c r="K6" s="263"/>
      <c r="L6" s="263"/>
    </row>
    <row r="7" spans="1:14" ht="45">
      <c r="A7" s="267" t="s">
        <v>276</v>
      </c>
      <c r="B7" s="267"/>
      <c r="C7" s="267" t="s">
        <v>338</v>
      </c>
      <c r="D7" s="267" t="s">
        <v>119</v>
      </c>
      <c r="E7" s="267" t="s">
        <v>120</v>
      </c>
      <c r="F7" s="267"/>
      <c r="G7" s="268" t="s">
        <v>339</v>
      </c>
      <c r="H7" s="269" t="s">
        <v>673</v>
      </c>
      <c r="I7" s="270" t="s">
        <v>674</v>
      </c>
      <c r="J7" s="270" t="s">
        <v>675</v>
      </c>
      <c r="K7" s="271"/>
      <c r="L7" s="271"/>
    </row>
    <row r="8" spans="1:14" ht="15">
      <c r="A8" s="272" t="s">
        <v>237</v>
      </c>
      <c r="B8" s="273"/>
      <c r="C8" s="274"/>
      <c r="D8" s="274"/>
      <c r="E8" s="274"/>
      <c r="F8" s="274"/>
      <c r="G8" s="273"/>
      <c r="H8" s="275">
        <f>H9+H113+H124+H134+H146+H210+H214+H218+H131+H137+H144</f>
        <v>3075.6000000000004</v>
      </c>
      <c r="I8" s="275">
        <v>3087.6</v>
      </c>
      <c r="J8" s="275">
        <v>3098.7</v>
      </c>
      <c r="K8" s="271"/>
      <c r="L8" s="271"/>
    </row>
    <row r="9" spans="1:14" ht="15">
      <c r="A9" s="276" t="s">
        <v>340</v>
      </c>
      <c r="B9" s="277">
        <v>802</v>
      </c>
      <c r="C9" s="278" t="s">
        <v>123</v>
      </c>
      <c r="D9" s="278" t="s">
        <v>258</v>
      </c>
      <c r="E9" s="278" t="s">
        <v>341</v>
      </c>
      <c r="F9" s="278" t="s">
        <v>238</v>
      </c>
      <c r="G9" s="278" t="s">
        <v>238</v>
      </c>
      <c r="H9" s="279">
        <f>H10+H18+H88+H90+H76</f>
        <v>2604.1000000000004</v>
      </c>
      <c r="I9" s="279">
        <v>2604.1</v>
      </c>
      <c r="J9" s="279">
        <v>2604.1</v>
      </c>
      <c r="K9" s="271"/>
      <c r="L9" s="271"/>
    </row>
    <row r="10" spans="1:14" ht="30">
      <c r="A10" s="280" t="s">
        <v>342</v>
      </c>
      <c r="B10" s="277">
        <v>802</v>
      </c>
      <c r="C10" s="278" t="s">
        <v>123</v>
      </c>
      <c r="D10" s="278" t="s">
        <v>125</v>
      </c>
      <c r="E10" s="278" t="s">
        <v>341</v>
      </c>
      <c r="F10" s="278" t="s">
        <v>238</v>
      </c>
      <c r="G10" s="278" t="s">
        <v>238</v>
      </c>
      <c r="H10" s="279">
        <f>H11</f>
        <v>721.2</v>
      </c>
      <c r="I10" s="279">
        <v>721.2</v>
      </c>
      <c r="J10" s="279">
        <v>721.2</v>
      </c>
      <c r="K10" s="271"/>
      <c r="L10" s="271"/>
    </row>
    <row r="11" spans="1:14" ht="15">
      <c r="A11" s="281" t="s">
        <v>343</v>
      </c>
      <c r="B11" s="277">
        <v>802</v>
      </c>
      <c r="C11" s="278" t="s">
        <v>123</v>
      </c>
      <c r="D11" s="278" t="s">
        <v>125</v>
      </c>
      <c r="E11" s="278" t="s">
        <v>344</v>
      </c>
      <c r="F11" s="278" t="s">
        <v>238</v>
      </c>
      <c r="G11" s="278" t="s">
        <v>238</v>
      </c>
      <c r="H11" s="279">
        <f>H12</f>
        <v>721.2</v>
      </c>
      <c r="I11" s="279">
        <v>721.2</v>
      </c>
      <c r="J11" s="279">
        <v>721.2</v>
      </c>
      <c r="K11" s="271"/>
      <c r="L11" s="271"/>
    </row>
    <row r="12" spans="1:14" ht="43.5">
      <c r="A12" s="282" t="s">
        <v>345</v>
      </c>
      <c r="B12" s="277">
        <v>802</v>
      </c>
      <c r="C12" s="278" t="s">
        <v>123</v>
      </c>
      <c r="D12" s="278" t="s">
        <v>125</v>
      </c>
      <c r="E12" s="278" t="s">
        <v>344</v>
      </c>
      <c r="F12" s="278" t="s">
        <v>238</v>
      </c>
      <c r="G12" s="278" t="s">
        <v>346</v>
      </c>
      <c r="H12" s="279">
        <f>H13+H14+H15</f>
        <v>721.2</v>
      </c>
      <c r="I12" s="279">
        <v>721.2</v>
      </c>
      <c r="J12" s="279">
        <v>721.2</v>
      </c>
      <c r="N12" s="283"/>
    </row>
    <row r="13" spans="1:14" ht="15">
      <c r="A13" s="284" t="s">
        <v>280</v>
      </c>
      <c r="B13" s="285">
        <v>802</v>
      </c>
      <c r="C13" s="286" t="s">
        <v>123</v>
      </c>
      <c r="D13" s="286" t="s">
        <v>125</v>
      </c>
      <c r="E13" s="286" t="s">
        <v>344</v>
      </c>
      <c r="F13" s="286" t="s">
        <v>133</v>
      </c>
      <c r="G13" s="286" t="s">
        <v>239</v>
      </c>
      <c r="H13" s="514">
        <v>553.9</v>
      </c>
      <c r="I13" s="288">
        <v>553.9</v>
      </c>
      <c r="J13" s="288">
        <v>554.9</v>
      </c>
      <c r="K13" t="s">
        <v>614</v>
      </c>
      <c r="N13" s="283"/>
    </row>
    <row r="14" spans="1:14" ht="15">
      <c r="A14" s="284" t="s">
        <v>347</v>
      </c>
      <c r="B14" s="285">
        <v>802</v>
      </c>
      <c r="C14" s="286" t="s">
        <v>123</v>
      </c>
      <c r="D14" s="286" t="s">
        <v>125</v>
      </c>
      <c r="E14" s="286" t="s">
        <v>344</v>
      </c>
      <c r="F14" s="286" t="s">
        <v>135</v>
      </c>
      <c r="G14" s="286" t="s">
        <v>240</v>
      </c>
      <c r="H14" s="287"/>
      <c r="I14" s="288"/>
      <c r="J14" s="288"/>
      <c r="N14" s="283"/>
    </row>
    <row r="15" spans="1:14" ht="15">
      <c r="A15" s="284" t="s">
        <v>348</v>
      </c>
      <c r="B15" s="285">
        <v>802</v>
      </c>
      <c r="C15" s="286" t="s">
        <v>123</v>
      </c>
      <c r="D15" s="286" t="s">
        <v>125</v>
      </c>
      <c r="E15" s="286" t="s">
        <v>344</v>
      </c>
      <c r="F15" s="286" t="s">
        <v>137</v>
      </c>
      <c r="G15" s="286" t="s">
        <v>241</v>
      </c>
      <c r="H15" s="514">
        <v>167.3</v>
      </c>
      <c r="I15" s="288">
        <v>167.3</v>
      </c>
      <c r="J15" s="288">
        <v>167.3</v>
      </c>
    </row>
    <row r="16" spans="1:14" ht="15">
      <c r="A16" s="284" t="s">
        <v>349</v>
      </c>
      <c r="B16" s="285">
        <v>802</v>
      </c>
      <c r="C16" s="286" t="s">
        <v>123</v>
      </c>
      <c r="D16" s="286" t="s">
        <v>125</v>
      </c>
      <c r="E16" s="286" t="s">
        <v>344</v>
      </c>
      <c r="F16" s="286" t="s">
        <v>135</v>
      </c>
      <c r="G16" s="286" t="s">
        <v>183</v>
      </c>
      <c r="H16" s="287"/>
      <c r="I16" s="289"/>
      <c r="J16" s="289"/>
    </row>
    <row r="17" spans="1:13" ht="15">
      <c r="A17" s="284"/>
      <c r="B17" s="285" t="s">
        <v>350</v>
      </c>
      <c r="C17" s="286" t="s">
        <v>123</v>
      </c>
      <c r="D17" s="286" t="s">
        <v>125</v>
      </c>
      <c r="E17" s="286" t="s">
        <v>344</v>
      </c>
      <c r="F17" s="286" t="s">
        <v>155</v>
      </c>
      <c r="G17" s="286" t="s">
        <v>248</v>
      </c>
      <c r="H17" s="287"/>
      <c r="I17" s="289"/>
      <c r="J17" s="290"/>
    </row>
    <row r="18" spans="1:13" ht="45">
      <c r="A18" s="281" t="s">
        <v>351</v>
      </c>
      <c r="B18" s="277">
        <v>802</v>
      </c>
      <c r="C18" s="278" t="s">
        <v>123</v>
      </c>
      <c r="D18" s="278" t="s">
        <v>139</v>
      </c>
      <c r="E18" s="278" t="s">
        <v>341</v>
      </c>
      <c r="F18" s="278" t="s">
        <v>238</v>
      </c>
      <c r="G18" s="278" t="s">
        <v>238</v>
      </c>
      <c r="H18" s="279">
        <f>H19</f>
        <v>553</v>
      </c>
      <c r="I18" s="279">
        <v>551</v>
      </c>
      <c r="J18" s="279">
        <v>551</v>
      </c>
    </row>
    <row r="19" spans="1:13" ht="15">
      <c r="A19" s="281" t="s">
        <v>352</v>
      </c>
      <c r="B19" s="277">
        <v>802</v>
      </c>
      <c r="C19" s="278" t="s">
        <v>123</v>
      </c>
      <c r="D19" s="278" t="s">
        <v>139</v>
      </c>
      <c r="E19" s="278" t="s">
        <v>353</v>
      </c>
      <c r="F19" s="278" t="s">
        <v>238</v>
      </c>
      <c r="G19" s="278" t="s">
        <v>238</v>
      </c>
      <c r="H19" s="279">
        <f>H20</f>
        <v>553</v>
      </c>
      <c r="I19" s="279">
        <v>551</v>
      </c>
      <c r="J19" s="279">
        <v>551</v>
      </c>
    </row>
    <row r="20" spans="1:13" ht="15">
      <c r="A20" s="282" t="s">
        <v>354</v>
      </c>
      <c r="B20" s="277">
        <v>802</v>
      </c>
      <c r="C20" s="278" t="s">
        <v>123</v>
      </c>
      <c r="D20" s="278" t="s">
        <v>139</v>
      </c>
      <c r="E20" s="278" t="s">
        <v>353</v>
      </c>
      <c r="F20" s="278" t="s">
        <v>238</v>
      </c>
      <c r="G20" s="278" t="s">
        <v>145</v>
      </c>
      <c r="H20" s="279">
        <f>H21+H25+H32+H36+H56+H64+H68+H29</f>
        <v>553</v>
      </c>
      <c r="I20" s="279">
        <v>551</v>
      </c>
      <c r="J20" s="279">
        <v>551</v>
      </c>
    </row>
    <row r="21" spans="1:13" ht="43.5">
      <c r="A21" s="282" t="s">
        <v>345</v>
      </c>
      <c r="B21" s="277">
        <v>802</v>
      </c>
      <c r="C21" s="278" t="s">
        <v>123</v>
      </c>
      <c r="D21" s="278" t="s">
        <v>139</v>
      </c>
      <c r="E21" s="278" t="s">
        <v>353</v>
      </c>
      <c r="F21" s="278" t="s">
        <v>238</v>
      </c>
      <c r="G21" s="278" t="s">
        <v>346</v>
      </c>
      <c r="H21" s="279">
        <f>H22+H23+H24</f>
        <v>388.29999999999995</v>
      </c>
      <c r="I21" s="279">
        <v>388.3</v>
      </c>
      <c r="J21" s="279">
        <v>338.3</v>
      </c>
      <c r="L21" s="283"/>
    </row>
    <row r="22" spans="1:13" ht="15">
      <c r="A22" s="291" t="s">
        <v>280</v>
      </c>
      <c r="B22" s="285">
        <v>802</v>
      </c>
      <c r="C22" s="286" t="s">
        <v>123</v>
      </c>
      <c r="D22" s="286" t="s">
        <v>139</v>
      </c>
      <c r="E22" s="286" t="s">
        <v>353</v>
      </c>
      <c r="F22" s="286" t="s">
        <v>133</v>
      </c>
      <c r="G22" s="286" t="s">
        <v>239</v>
      </c>
      <c r="H22" s="287">
        <v>298.2</v>
      </c>
      <c r="I22" s="287">
        <v>298.2</v>
      </c>
      <c r="J22" s="287">
        <v>298.2</v>
      </c>
      <c r="K22">
        <v>326</v>
      </c>
      <c r="L22" s="283">
        <v>27.8</v>
      </c>
    </row>
    <row r="23" spans="1:13" ht="15">
      <c r="A23" s="292" t="s">
        <v>281</v>
      </c>
      <c r="B23" s="285">
        <v>802</v>
      </c>
      <c r="C23" s="286" t="s">
        <v>123</v>
      </c>
      <c r="D23" s="286" t="s">
        <v>139</v>
      </c>
      <c r="E23" s="286" t="s">
        <v>353</v>
      </c>
      <c r="F23" s="286" t="s">
        <v>135</v>
      </c>
      <c r="G23" s="286" t="s">
        <v>240</v>
      </c>
      <c r="H23" s="287"/>
      <c r="I23" s="287"/>
      <c r="J23" s="287"/>
      <c r="L23" s="283"/>
      <c r="M23" s="283"/>
    </row>
    <row r="24" spans="1:13" ht="15">
      <c r="A24" s="293" t="s">
        <v>348</v>
      </c>
      <c r="B24" s="285">
        <v>802</v>
      </c>
      <c r="C24" s="286" t="s">
        <v>123</v>
      </c>
      <c r="D24" s="286" t="s">
        <v>139</v>
      </c>
      <c r="E24" s="286" t="s">
        <v>353</v>
      </c>
      <c r="F24" s="286" t="s">
        <v>137</v>
      </c>
      <c r="G24" s="286" t="s">
        <v>241</v>
      </c>
      <c r="H24" s="287">
        <v>90.1</v>
      </c>
      <c r="I24" s="287">
        <v>90.1</v>
      </c>
      <c r="J24" s="287">
        <v>90.1</v>
      </c>
      <c r="K24" s="519">
        <v>98.6</v>
      </c>
      <c r="L24" s="519">
        <v>8.5</v>
      </c>
    </row>
    <row r="25" spans="1:13" ht="15">
      <c r="A25" s="294" t="s">
        <v>284</v>
      </c>
      <c r="B25" s="295">
        <v>802</v>
      </c>
      <c r="C25" s="296" t="s">
        <v>123</v>
      </c>
      <c r="D25" s="296" t="s">
        <v>139</v>
      </c>
      <c r="E25" s="296" t="s">
        <v>353</v>
      </c>
      <c r="F25" s="296" t="s">
        <v>149</v>
      </c>
      <c r="G25" s="296" t="s">
        <v>242</v>
      </c>
      <c r="H25" s="297">
        <f>H26+H27+H28</f>
        <v>55.3</v>
      </c>
      <c r="I25" s="297">
        <f>I26+I27+I28</f>
        <v>55.3</v>
      </c>
      <c r="J25" s="297">
        <f>J26+J27+J28</f>
        <v>55.3</v>
      </c>
    </row>
    <row r="26" spans="1:13" ht="14.25">
      <c r="A26" s="298" t="s">
        <v>355</v>
      </c>
      <c r="B26" s="299">
        <v>802</v>
      </c>
      <c r="C26" s="300" t="s">
        <v>123</v>
      </c>
      <c r="D26" s="300" t="s">
        <v>139</v>
      </c>
      <c r="E26" s="300" t="s">
        <v>353</v>
      </c>
      <c r="F26" s="300" t="s">
        <v>149</v>
      </c>
      <c r="G26" s="300" t="s">
        <v>242</v>
      </c>
      <c r="H26" s="287">
        <v>55.3</v>
      </c>
      <c r="I26" s="287">
        <v>55.3</v>
      </c>
      <c r="J26" s="287">
        <v>55.3</v>
      </c>
      <c r="L26" s="283"/>
    </row>
    <row r="27" spans="1:13" ht="14.25">
      <c r="A27" s="298" t="s">
        <v>356</v>
      </c>
      <c r="B27" s="299">
        <v>802</v>
      </c>
      <c r="C27" s="300" t="s">
        <v>123</v>
      </c>
      <c r="D27" s="300" t="s">
        <v>139</v>
      </c>
      <c r="E27" s="300" t="s">
        <v>353</v>
      </c>
      <c r="F27" s="300" t="s">
        <v>149</v>
      </c>
      <c r="G27" s="300" t="s">
        <v>242</v>
      </c>
      <c r="H27" s="287">
        <v>0</v>
      </c>
      <c r="I27" s="287">
        <v>0</v>
      </c>
      <c r="J27" s="287">
        <v>0</v>
      </c>
      <c r="L27" s="283"/>
    </row>
    <row r="28" spans="1:13" ht="14.25">
      <c r="A28" s="298" t="s">
        <v>357</v>
      </c>
      <c r="B28" s="299">
        <v>802</v>
      </c>
      <c r="C28" s="300" t="s">
        <v>123</v>
      </c>
      <c r="D28" s="300" t="s">
        <v>139</v>
      </c>
      <c r="E28" s="300" t="s">
        <v>353</v>
      </c>
      <c r="F28" s="300" t="s">
        <v>151</v>
      </c>
      <c r="G28" s="300" t="s">
        <v>242</v>
      </c>
      <c r="H28" s="287">
        <v>0</v>
      </c>
      <c r="I28" s="287">
        <v>0</v>
      </c>
      <c r="J28" s="287">
        <v>0</v>
      </c>
      <c r="L28" s="283"/>
    </row>
    <row r="29" spans="1:13" ht="15">
      <c r="A29" s="301" t="s">
        <v>358</v>
      </c>
      <c r="B29" s="302">
        <v>802</v>
      </c>
      <c r="C29" s="303" t="s">
        <v>123</v>
      </c>
      <c r="D29" s="303" t="s">
        <v>139</v>
      </c>
      <c r="E29" s="303" t="s">
        <v>353</v>
      </c>
      <c r="F29" s="303" t="s">
        <v>135</v>
      </c>
      <c r="G29" s="303" t="s">
        <v>238</v>
      </c>
      <c r="H29" s="304">
        <f>H30</f>
        <v>0</v>
      </c>
      <c r="I29" s="304">
        <f>I30</f>
        <v>0</v>
      </c>
      <c r="J29" s="304">
        <f>J30</f>
        <v>0</v>
      </c>
    </row>
    <row r="30" spans="1:13" ht="14.25">
      <c r="A30" s="305" t="s">
        <v>359</v>
      </c>
      <c r="B30" s="306" t="s">
        <v>350</v>
      </c>
      <c r="C30" s="307" t="s">
        <v>123</v>
      </c>
      <c r="D30" s="307" t="s">
        <v>139</v>
      </c>
      <c r="E30" s="307" t="s">
        <v>353</v>
      </c>
      <c r="F30" s="307" t="s">
        <v>135</v>
      </c>
      <c r="G30" s="307" t="s">
        <v>183</v>
      </c>
      <c r="H30" s="308"/>
      <c r="I30" s="308"/>
      <c r="J30" s="308"/>
    </row>
    <row r="31" spans="1:13" ht="15">
      <c r="A31" s="309"/>
      <c r="B31" s="310"/>
      <c r="C31" s="311"/>
      <c r="D31" s="311"/>
      <c r="E31" s="311"/>
      <c r="F31" s="311"/>
      <c r="G31" s="311"/>
      <c r="H31" s="308"/>
      <c r="I31" s="308"/>
      <c r="J31" s="308"/>
    </row>
    <row r="32" spans="1:13" ht="15">
      <c r="A32" s="294" t="s">
        <v>360</v>
      </c>
      <c r="B32" s="295">
        <v>802</v>
      </c>
      <c r="C32" s="296" t="s">
        <v>123</v>
      </c>
      <c r="D32" s="296" t="s">
        <v>139</v>
      </c>
      <c r="E32" s="296" t="s">
        <v>353</v>
      </c>
      <c r="F32" s="296" t="s">
        <v>238</v>
      </c>
      <c r="G32" s="296" t="s">
        <v>244</v>
      </c>
      <c r="H32" s="297">
        <f>H33+H35</f>
        <v>34</v>
      </c>
      <c r="I32" s="297">
        <f>I33+I35</f>
        <v>4</v>
      </c>
      <c r="J32" s="297">
        <f>J33+J35</f>
        <v>5</v>
      </c>
    </row>
    <row r="33" spans="1:18" ht="15" customHeight="1">
      <c r="A33" s="298" t="s">
        <v>361</v>
      </c>
      <c r="B33" s="285">
        <v>802</v>
      </c>
      <c r="C33" s="286" t="s">
        <v>123</v>
      </c>
      <c r="D33" s="286" t="s">
        <v>139</v>
      </c>
      <c r="E33" s="286" t="s">
        <v>353</v>
      </c>
      <c r="F33" s="286" t="s">
        <v>149</v>
      </c>
      <c r="G33" s="286" t="s">
        <v>244</v>
      </c>
      <c r="H33" s="287">
        <v>4</v>
      </c>
      <c r="I33" s="287">
        <v>4</v>
      </c>
      <c r="J33" s="287">
        <v>5</v>
      </c>
    </row>
    <row r="34" spans="1:18" ht="15" customHeight="1">
      <c r="A34" s="298" t="s">
        <v>362</v>
      </c>
      <c r="B34" s="285" t="s">
        <v>350</v>
      </c>
      <c r="C34" s="286" t="s">
        <v>123</v>
      </c>
      <c r="D34" s="286" t="s">
        <v>139</v>
      </c>
      <c r="E34" s="286" t="s">
        <v>353</v>
      </c>
      <c r="F34" s="286" t="s">
        <v>151</v>
      </c>
      <c r="G34" s="286" t="s">
        <v>244</v>
      </c>
      <c r="H34" s="287"/>
      <c r="I34" s="287"/>
      <c r="J34" s="287"/>
    </row>
    <row r="35" spans="1:18" ht="15" customHeight="1">
      <c r="A35" s="298" t="s">
        <v>633</v>
      </c>
      <c r="B35" s="299">
        <v>802</v>
      </c>
      <c r="C35" s="300" t="s">
        <v>123</v>
      </c>
      <c r="D35" s="300" t="s">
        <v>139</v>
      </c>
      <c r="E35" s="300" t="s">
        <v>353</v>
      </c>
      <c r="F35" s="300" t="s">
        <v>151</v>
      </c>
      <c r="G35" s="300" t="s">
        <v>244</v>
      </c>
      <c r="H35" s="287">
        <v>30</v>
      </c>
      <c r="I35" s="287"/>
      <c r="J35" s="287"/>
      <c r="M35" s="263"/>
      <c r="N35" s="263"/>
      <c r="O35" s="263"/>
      <c r="P35" s="263"/>
      <c r="Q35" s="263"/>
      <c r="R35" s="263"/>
    </row>
    <row r="36" spans="1:18" ht="15" customHeight="1">
      <c r="A36" s="294" t="s">
        <v>363</v>
      </c>
      <c r="B36" s="295">
        <v>802</v>
      </c>
      <c r="C36" s="296" t="s">
        <v>123</v>
      </c>
      <c r="D36" s="296" t="s">
        <v>139</v>
      </c>
      <c r="E36" s="296" t="s">
        <v>353</v>
      </c>
      <c r="F36" s="296" t="s">
        <v>238</v>
      </c>
      <c r="G36" s="296" t="s">
        <v>252</v>
      </c>
      <c r="H36" s="297">
        <f>H37+H44</f>
        <v>60.4</v>
      </c>
      <c r="I36" s="297">
        <v>60.4</v>
      </c>
      <c r="J36" s="297">
        <v>60.4</v>
      </c>
      <c r="M36" s="263"/>
      <c r="N36" s="263"/>
      <c r="O36" s="263"/>
      <c r="P36" s="263"/>
      <c r="Q36" s="263"/>
      <c r="R36" s="263"/>
    </row>
    <row r="37" spans="1:18" ht="15" customHeight="1">
      <c r="A37" s="294" t="s">
        <v>364</v>
      </c>
      <c r="B37" s="295">
        <v>802</v>
      </c>
      <c r="C37" s="296" t="s">
        <v>123</v>
      </c>
      <c r="D37" s="296" t="s">
        <v>139</v>
      </c>
      <c r="E37" s="296" t="s">
        <v>353</v>
      </c>
      <c r="F37" s="296" t="s">
        <v>149</v>
      </c>
      <c r="G37" s="296" t="s">
        <v>252</v>
      </c>
      <c r="H37" s="297">
        <f>H38+H39+H40+H41+H43</f>
        <v>45.4</v>
      </c>
      <c r="I37" s="297">
        <v>45.4</v>
      </c>
      <c r="J37" s="297">
        <v>45.4</v>
      </c>
      <c r="M37" s="312"/>
      <c r="N37" s="312"/>
      <c r="O37" s="312"/>
      <c r="P37" s="312"/>
      <c r="Q37" s="312"/>
      <c r="R37" s="312"/>
    </row>
    <row r="38" spans="1:18" ht="15" customHeight="1">
      <c r="A38" s="305" t="s">
        <v>615</v>
      </c>
      <c r="B38" s="299">
        <v>802</v>
      </c>
      <c r="C38" s="300" t="s">
        <v>123</v>
      </c>
      <c r="D38" s="300" t="s">
        <v>139</v>
      </c>
      <c r="E38" s="300" t="s">
        <v>353</v>
      </c>
      <c r="F38" s="307" t="s">
        <v>149</v>
      </c>
      <c r="G38" s="307" t="s">
        <v>252</v>
      </c>
      <c r="H38" s="514">
        <v>34</v>
      </c>
      <c r="I38" s="308">
        <v>34</v>
      </c>
      <c r="J38" s="308">
        <v>34</v>
      </c>
      <c r="M38" s="263"/>
      <c r="N38" s="263"/>
      <c r="O38" s="263"/>
      <c r="P38" s="263"/>
      <c r="Q38" s="263"/>
      <c r="R38" s="263"/>
    </row>
    <row r="39" spans="1:18" ht="15" customHeight="1">
      <c r="A39" s="305" t="s">
        <v>365</v>
      </c>
      <c r="B39" s="299">
        <v>802</v>
      </c>
      <c r="C39" s="300" t="s">
        <v>123</v>
      </c>
      <c r="D39" s="300" t="s">
        <v>139</v>
      </c>
      <c r="E39" s="300" t="s">
        <v>353</v>
      </c>
      <c r="F39" s="307" t="s">
        <v>149</v>
      </c>
      <c r="G39" s="307" t="s">
        <v>252</v>
      </c>
      <c r="H39" s="308">
        <v>11.4</v>
      </c>
      <c r="I39" s="308">
        <v>11.4</v>
      </c>
      <c r="J39" s="308">
        <v>11.4</v>
      </c>
      <c r="M39" s="263"/>
      <c r="N39" s="263"/>
      <c r="O39" s="263"/>
      <c r="P39" s="263"/>
      <c r="Q39" s="263"/>
      <c r="R39" s="263"/>
    </row>
    <row r="40" spans="1:18" ht="15" customHeight="1">
      <c r="A40" s="305" t="s">
        <v>634</v>
      </c>
      <c r="B40" s="299">
        <v>802</v>
      </c>
      <c r="C40" s="300" t="s">
        <v>123</v>
      </c>
      <c r="D40" s="300" t="s">
        <v>139</v>
      </c>
      <c r="E40" s="300" t="s">
        <v>353</v>
      </c>
      <c r="F40" s="307" t="s">
        <v>149</v>
      </c>
      <c r="G40" s="307" t="s">
        <v>252</v>
      </c>
      <c r="H40" s="308">
        <v>0</v>
      </c>
      <c r="I40" s="308">
        <v>0</v>
      </c>
      <c r="J40" s="308">
        <v>0</v>
      </c>
      <c r="M40" s="263"/>
      <c r="N40" s="263"/>
      <c r="O40" s="263"/>
      <c r="P40" s="263"/>
      <c r="Q40" s="263"/>
      <c r="R40" s="263"/>
    </row>
    <row r="41" spans="1:18" ht="30" customHeight="1">
      <c r="A41" s="305" t="s">
        <v>366</v>
      </c>
      <c r="B41" s="299">
        <v>802</v>
      </c>
      <c r="C41" s="300" t="s">
        <v>123</v>
      </c>
      <c r="D41" s="300" t="s">
        <v>139</v>
      </c>
      <c r="E41" s="300" t="s">
        <v>353</v>
      </c>
      <c r="F41" s="307" t="s">
        <v>149</v>
      </c>
      <c r="G41" s="307" t="s">
        <v>252</v>
      </c>
      <c r="H41" s="308"/>
      <c r="I41" s="308"/>
      <c r="J41" s="308"/>
      <c r="M41" s="263"/>
      <c r="N41" s="263"/>
      <c r="O41" s="263"/>
      <c r="P41" s="263"/>
      <c r="Q41" s="263"/>
      <c r="R41" s="263"/>
    </row>
    <row r="42" spans="1:18" ht="15" customHeight="1">
      <c r="A42" s="305" t="s">
        <v>367</v>
      </c>
      <c r="B42" s="299">
        <v>802</v>
      </c>
      <c r="C42" s="300" t="s">
        <v>123</v>
      </c>
      <c r="D42" s="300" t="s">
        <v>139</v>
      </c>
      <c r="E42" s="300" t="s">
        <v>353</v>
      </c>
      <c r="F42" s="307" t="s">
        <v>149</v>
      </c>
      <c r="G42" s="307" t="s">
        <v>252</v>
      </c>
      <c r="H42" s="308"/>
      <c r="I42" s="308"/>
      <c r="J42" s="308"/>
      <c r="M42" s="263"/>
      <c r="N42" s="263"/>
      <c r="O42" s="263"/>
      <c r="P42" s="263"/>
      <c r="Q42" s="263"/>
      <c r="R42" s="263"/>
    </row>
    <row r="43" spans="1:18" ht="15" customHeight="1">
      <c r="A43" s="305" t="s">
        <v>368</v>
      </c>
      <c r="B43" s="299">
        <v>802</v>
      </c>
      <c r="C43" s="300" t="s">
        <v>123</v>
      </c>
      <c r="D43" s="300" t="s">
        <v>139</v>
      </c>
      <c r="E43" s="300" t="s">
        <v>353</v>
      </c>
      <c r="F43" s="307" t="s">
        <v>149</v>
      </c>
      <c r="G43" s="307" t="s">
        <v>252</v>
      </c>
      <c r="H43" s="308">
        <v>0</v>
      </c>
      <c r="I43" s="308">
        <v>0</v>
      </c>
      <c r="J43" s="308">
        <v>0</v>
      </c>
      <c r="M43" s="263"/>
      <c r="N43" s="263"/>
      <c r="O43" s="263"/>
      <c r="P43" s="263"/>
      <c r="Q43" s="263"/>
      <c r="R43" s="263"/>
    </row>
    <row r="44" spans="1:18" ht="15" customHeight="1">
      <c r="A44" s="313" t="s">
        <v>369</v>
      </c>
      <c r="B44" s="295">
        <v>802</v>
      </c>
      <c r="C44" s="296" t="s">
        <v>123</v>
      </c>
      <c r="D44" s="296" t="s">
        <v>139</v>
      </c>
      <c r="E44" s="296" t="s">
        <v>353</v>
      </c>
      <c r="F44" s="296" t="s">
        <v>151</v>
      </c>
      <c r="G44" s="296" t="s">
        <v>252</v>
      </c>
      <c r="H44" s="297">
        <f>H45+H48+H53+H50+H46+H47+H49+H51+H52+H54+H55</f>
        <v>15</v>
      </c>
      <c r="I44" s="297">
        <v>15</v>
      </c>
      <c r="J44" s="297">
        <v>15</v>
      </c>
      <c r="M44" s="263"/>
      <c r="N44" s="263"/>
      <c r="O44" s="263"/>
      <c r="P44" s="263"/>
      <c r="Q44" s="263"/>
      <c r="R44" s="263"/>
    </row>
    <row r="45" spans="1:18" ht="15" customHeight="1">
      <c r="A45" s="298" t="s">
        <v>370</v>
      </c>
      <c r="B45" s="299">
        <v>802</v>
      </c>
      <c r="C45" s="300" t="s">
        <v>123</v>
      </c>
      <c r="D45" s="300" t="s">
        <v>139</v>
      </c>
      <c r="E45" s="300" t="s">
        <v>353</v>
      </c>
      <c r="F45" s="300" t="s">
        <v>151</v>
      </c>
      <c r="G45" s="307" t="s">
        <v>252</v>
      </c>
      <c r="H45" s="287">
        <v>15</v>
      </c>
      <c r="I45" s="287">
        <v>15</v>
      </c>
      <c r="J45" s="287">
        <v>15</v>
      </c>
      <c r="M45" s="263"/>
      <c r="N45" s="263"/>
      <c r="O45" s="263"/>
      <c r="P45" s="263"/>
      <c r="Q45" s="263"/>
      <c r="R45" s="263"/>
    </row>
    <row r="46" spans="1:18" ht="15" customHeight="1">
      <c r="A46" s="298" t="s">
        <v>371</v>
      </c>
      <c r="B46" s="299">
        <v>802</v>
      </c>
      <c r="C46" s="300" t="s">
        <v>123</v>
      </c>
      <c r="D46" s="300" t="s">
        <v>139</v>
      </c>
      <c r="E46" s="300" t="s">
        <v>353</v>
      </c>
      <c r="F46" s="300" t="s">
        <v>151</v>
      </c>
      <c r="G46" s="307" t="s">
        <v>252</v>
      </c>
      <c r="H46" s="287">
        <v>0</v>
      </c>
      <c r="I46" s="287">
        <v>0</v>
      </c>
      <c r="J46" s="287">
        <v>0</v>
      </c>
      <c r="M46" s="312"/>
      <c r="N46" s="312"/>
      <c r="O46" s="312"/>
      <c r="P46" s="312"/>
      <c r="Q46" s="312"/>
      <c r="R46" s="312"/>
    </row>
    <row r="47" spans="1:18" ht="15" customHeight="1">
      <c r="A47" s="298" t="s">
        <v>372</v>
      </c>
      <c r="B47" s="299">
        <v>802</v>
      </c>
      <c r="C47" s="300" t="s">
        <v>123</v>
      </c>
      <c r="D47" s="300" t="s">
        <v>139</v>
      </c>
      <c r="E47" s="300" t="s">
        <v>353</v>
      </c>
      <c r="F47" s="300" t="s">
        <v>151</v>
      </c>
      <c r="G47" s="307" t="s">
        <v>252</v>
      </c>
      <c r="H47" s="287"/>
      <c r="I47" s="287"/>
      <c r="J47" s="287"/>
      <c r="M47" s="312"/>
      <c r="N47" s="312"/>
      <c r="O47" s="312"/>
      <c r="P47" s="312"/>
      <c r="Q47" s="312"/>
      <c r="R47" s="312"/>
    </row>
    <row r="48" spans="1:18" ht="15" customHeight="1">
      <c r="A48" s="298" t="s">
        <v>373</v>
      </c>
      <c r="B48" s="299">
        <v>802</v>
      </c>
      <c r="C48" s="300" t="s">
        <v>123</v>
      </c>
      <c r="D48" s="300" t="s">
        <v>139</v>
      </c>
      <c r="E48" s="300" t="s">
        <v>353</v>
      </c>
      <c r="F48" s="300" t="s">
        <v>151</v>
      </c>
      <c r="G48" s="307" t="s">
        <v>252</v>
      </c>
      <c r="H48" s="287">
        <v>0</v>
      </c>
      <c r="I48" s="287">
        <v>0</v>
      </c>
      <c r="J48" s="287">
        <v>0</v>
      </c>
      <c r="M48" s="312"/>
      <c r="N48" s="312"/>
      <c r="O48" s="312"/>
      <c r="P48" s="312"/>
      <c r="Q48" s="312"/>
      <c r="R48" s="312"/>
    </row>
    <row r="49" spans="1:18" ht="15" customHeight="1">
      <c r="A49" s="298" t="s">
        <v>374</v>
      </c>
      <c r="B49" s="299">
        <v>802</v>
      </c>
      <c r="C49" s="300" t="s">
        <v>123</v>
      </c>
      <c r="D49" s="300" t="s">
        <v>139</v>
      </c>
      <c r="E49" s="300" t="s">
        <v>353</v>
      </c>
      <c r="F49" s="300" t="s">
        <v>151</v>
      </c>
      <c r="G49" s="307" t="s">
        <v>252</v>
      </c>
      <c r="H49" s="287"/>
      <c r="I49" s="287"/>
      <c r="J49" s="287"/>
      <c r="M49" s="312"/>
      <c r="N49" s="312"/>
      <c r="O49" s="312"/>
      <c r="P49" s="312"/>
      <c r="Q49" s="312"/>
      <c r="R49" s="312"/>
    </row>
    <row r="50" spans="1:18" ht="15" customHeight="1">
      <c r="A50" s="298" t="s">
        <v>375</v>
      </c>
      <c r="B50" s="299">
        <v>802</v>
      </c>
      <c r="C50" s="300" t="s">
        <v>123</v>
      </c>
      <c r="D50" s="300" t="s">
        <v>139</v>
      </c>
      <c r="E50" s="300" t="s">
        <v>353</v>
      </c>
      <c r="F50" s="300" t="s">
        <v>151</v>
      </c>
      <c r="G50" s="307" t="s">
        <v>252</v>
      </c>
      <c r="H50" s="287"/>
      <c r="I50" s="287"/>
      <c r="J50" s="287"/>
      <c r="M50" s="312"/>
      <c r="N50" s="312"/>
      <c r="O50" s="312"/>
      <c r="P50" s="312"/>
      <c r="Q50" s="312"/>
      <c r="R50" s="312"/>
    </row>
    <row r="51" spans="1:18" ht="15" customHeight="1">
      <c r="A51" s="298" t="s">
        <v>376</v>
      </c>
      <c r="B51" s="299">
        <v>802</v>
      </c>
      <c r="C51" s="300" t="s">
        <v>123</v>
      </c>
      <c r="D51" s="300" t="s">
        <v>139</v>
      </c>
      <c r="E51" s="300" t="s">
        <v>353</v>
      </c>
      <c r="F51" s="300" t="s">
        <v>151</v>
      </c>
      <c r="G51" s="307" t="s">
        <v>252</v>
      </c>
      <c r="H51" s="287"/>
      <c r="I51" s="287"/>
      <c r="J51" s="287"/>
    </row>
    <row r="52" spans="1:18" ht="15" customHeight="1">
      <c r="A52" s="298" t="s">
        <v>377</v>
      </c>
      <c r="B52" s="299">
        <v>802</v>
      </c>
      <c r="C52" s="300" t="s">
        <v>123</v>
      </c>
      <c r="D52" s="300" t="s">
        <v>139</v>
      </c>
      <c r="E52" s="300" t="s">
        <v>353</v>
      </c>
      <c r="F52" s="300" t="s">
        <v>151</v>
      </c>
      <c r="G52" s="307" t="s">
        <v>252</v>
      </c>
      <c r="H52" s="287"/>
      <c r="I52" s="287"/>
      <c r="J52" s="287"/>
    </row>
    <row r="53" spans="1:18" ht="15" customHeight="1">
      <c r="A53" s="298" t="s">
        <v>378</v>
      </c>
      <c r="B53" s="299">
        <v>802</v>
      </c>
      <c r="C53" s="300" t="s">
        <v>123</v>
      </c>
      <c r="D53" s="300" t="s">
        <v>139</v>
      </c>
      <c r="E53" s="300" t="s">
        <v>353</v>
      </c>
      <c r="F53" s="300" t="s">
        <v>151</v>
      </c>
      <c r="G53" s="307" t="s">
        <v>252</v>
      </c>
      <c r="H53" s="287"/>
      <c r="I53" s="287"/>
      <c r="J53" s="287"/>
    </row>
    <row r="54" spans="1:18" ht="15" customHeight="1">
      <c r="A54" s="298" t="s">
        <v>379</v>
      </c>
      <c r="B54" s="299">
        <v>802</v>
      </c>
      <c r="C54" s="300" t="s">
        <v>123</v>
      </c>
      <c r="D54" s="300" t="s">
        <v>139</v>
      </c>
      <c r="E54" s="300" t="s">
        <v>353</v>
      </c>
      <c r="F54" s="300" t="s">
        <v>151</v>
      </c>
      <c r="G54" s="307" t="s">
        <v>252</v>
      </c>
      <c r="H54" s="287">
        <v>0</v>
      </c>
      <c r="I54" s="287">
        <v>0</v>
      </c>
      <c r="J54" s="287" t="s">
        <v>701</v>
      </c>
    </row>
    <row r="55" spans="1:18" ht="15" customHeight="1">
      <c r="A55" s="298" t="s">
        <v>380</v>
      </c>
      <c r="B55" s="299"/>
      <c r="C55" s="300" t="s">
        <v>123</v>
      </c>
      <c r="D55" s="300" t="s">
        <v>139</v>
      </c>
      <c r="E55" s="300" t="s">
        <v>353</v>
      </c>
      <c r="F55" s="300" t="s">
        <v>151</v>
      </c>
      <c r="G55" s="307" t="s">
        <v>252</v>
      </c>
      <c r="H55" s="287"/>
      <c r="I55" s="287"/>
      <c r="J55" s="287"/>
    </row>
    <row r="56" spans="1:18" ht="15" customHeight="1">
      <c r="A56" s="314" t="s">
        <v>152</v>
      </c>
      <c r="B56" s="295">
        <v>802</v>
      </c>
      <c r="C56" s="296" t="s">
        <v>123</v>
      </c>
      <c r="D56" s="296" t="s">
        <v>139</v>
      </c>
      <c r="E56" s="296" t="s">
        <v>353</v>
      </c>
      <c r="F56" s="296" t="s">
        <v>238</v>
      </c>
      <c r="G56" s="296" t="s">
        <v>248</v>
      </c>
      <c r="H56" s="297">
        <f>H59+H63+H58</f>
        <v>2</v>
      </c>
      <c r="I56" s="297">
        <f>I59+I63+I58</f>
        <v>3</v>
      </c>
      <c r="J56" s="297">
        <f>J59+J63+J58</f>
        <v>4</v>
      </c>
    </row>
    <row r="57" spans="1:18" ht="15" customHeight="1">
      <c r="A57" s="315" t="s">
        <v>381</v>
      </c>
      <c r="B57" s="299">
        <v>802</v>
      </c>
      <c r="C57" s="300" t="s">
        <v>123</v>
      </c>
      <c r="D57" s="300" t="s">
        <v>139</v>
      </c>
      <c r="E57" s="300" t="s">
        <v>353</v>
      </c>
      <c r="F57" s="300" t="s">
        <v>151</v>
      </c>
      <c r="G57" s="300" t="s">
        <v>248</v>
      </c>
      <c r="H57" s="308"/>
      <c r="I57" s="308"/>
      <c r="J57" s="308"/>
    </row>
    <row r="58" spans="1:18" ht="15" customHeight="1">
      <c r="A58" s="316" t="s">
        <v>382</v>
      </c>
      <c r="B58" s="299">
        <v>802</v>
      </c>
      <c r="C58" s="300" t="s">
        <v>123</v>
      </c>
      <c r="D58" s="300" t="s">
        <v>139</v>
      </c>
      <c r="E58" s="300" t="s">
        <v>353</v>
      </c>
      <c r="F58" s="300" t="s">
        <v>383</v>
      </c>
      <c r="G58" s="300" t="s">
        <v>248</v>
      </c>
      <c r="H58" s="308">
        <v>0</v>
      </c>
      <c r="I58" s="308">
        <v>0</v>
      </c>
      <c r="J58" s="308">
        <v>0</v>
      </c>
    </row>
    <row r="59" spans="1:18" ht="15" customHeight="1">
      <c r="A59" s="316" t="s">
        <v>384</v>
      </c>
      <c r="B59" s="299">
        <v>802</v>
      </c>
      <c r="C59" s="300" t="s">
        <v>123</v>
      </c>
      <c r="D59" s="300" t="s">
        <v>139</v>
      </c>
      <c r="E59" s="300" t="s">
        <v>353</v>
      </c>
      <c r="F59" s="300" t="s">
        <v>155</v>
      </c>
      <c r="G59" s="300" t="s">
        <v>248</v>
      </c>
      <c r="H59" s="308">
        <v>0</v>
      </c>
      <c r="I59" s="308">
        <v>0</v>
      </c>
      <c r="J59" s="308">
        <v>0</v>
      </c>
    </row>
    <row r="60" spans="1:18" ht="15" customHeight="1">
      <c r="A60" s="316" t="s">
        <v>385</v>
      </c>
      <c r="B60" s="299">
        <v>802</v>
      </c>
      <c r="C60" s="300" t="s">
        <v>123</v>
      </c>
      <c r="D60" s="300" t="s">
        <v>139</v>
      </c>
      <c r="E60" s="300" t="s">
        <v>353</v>
      </c>
      <c r="F60" s="300" t="s">
        <v>155</v>
      </c>
      <c r="G60" s="300" t="s">
        <v>248</v>
      </c>
      <c r="H60" s="308"/>
      <c r="I60" s="308"/>
      <c r="J60" s="308"/>
    </row>
    <row r="61" spans="1:18" ht="15" customHeight="1">
      <c r="A61" s="316"/>
      <c r="B61" s="299">
        <v>802</v>
      </c>
      <c r="C61" s="300" t="s">
        <v>123</v>
      </c>
      <c r="D61" s="300" t="s">
        <v>139</v>
      </c>
      <c r="E61" s="300" t="s">
        <v>353</v>
      </c>
      <c r="F61" s="300" t="s">
        <v>155</v>
      </c>
      <c r="G61" s="300" t="s">
        <v>248</v>
      </c>
      <c r="H61" s="308"/>
      <c r="I61" s="308"/>
      <c r="J61" s="308"/>
    </row>
    <row r="62" spans="1:18" ht="15" customHeight="1">
      <c r="A62" s="316" t="s">
        <v>386</v>
      </c>
      <c r="B62" s="299">
        <v>802</v>
      </c>
      <c r="C62" s="300" t="s">
        <v>123</v>
      </c>
      <c r="D62" s="300" t="s">
        <v>139</v>
      </c>
      <c r="E62" s="300" t="s">
        <v>353</v>
      </c>
      <c r="F62" s="300" t="s">
        <v>155</v>
      </c>
      <c r="G62" s="300" t="s">
        <v>248</v>
      </c>
      <c r="H62" s="308"/>
      <c r="I62" s="308"/>
      <c r="J62" s="308"/>
    </row>
    <row r="63" spans="1:18" ht="15" customHeight="1">
      <c r="A63" s="317" t="s">
        <v>387</v>
      </c>
      <c r="B63" s="299">
        <v>802</v>
      </c>
      <c r="C63" s="300" t="s">
        <v>123</v>
      </c>
      <c r="D63" s="300" t="s">
        <v>139</v>
      </c>
      <c r="E63" s="300" t="s">
        <v>353</v>
      </c>
      <c r="F63" s="300" t="s">
        <v>177</v>
      </c>
      <c r="G63" s="300" t="s">
        <v>248</v>
      </c>
      <c r="H63" s="308">
        <v>2</v>
      </c>
      <c r="I63" s="308">
        <v>3</v>
      </c>
      <c r="J63" s="308">
        <v>4</v>
      </c>
    </row>
    <row r="64" spans="1:18" ht="15" customHeight="1">
      <c r="A64" s="294" t="s">
        <v>264</v>
      </c>
      <c r="B64" s="295">
        <v>802</v>
      </c>
      <c r="C64" s="296" t="s">
        <v>123</v>
      </c>
      <c r="D64" s="296" t="s">
        <v>139</v>
      </c>
      <c r="E64" s="296" t="s">
        <v>353</v>
      </c>
      <c r="F64" s="296" t="s">
        <v>238</v>
      </c>
      <c r="G64" s="296" t="s">
        <v>259</v>
      </c>
      <c r="H64" s="297">
        <f>H65</f>
        <v>0</v>
      </c>
      <c r="I64" s="297">
        <f>I65</f>
        <v>0</v>
      </c>
      <c r="J64" s="297">
        <f>J65</f>
        <v>0</v>
      </c>
    </row>
    <row r="65" spans="1:10" ht="14.25">
      <c r="A65" s="298" t="s">
        <v>631</v>
      </c>
      <c r="B65" s="299">
        <v>802</v>
      </c>
      <c r="C65" s="300" t="s">
        <v>123</v>
      </c>
      <c r="D65" s="300" t="s">
        <v>139</v>
      </c>
      <c r="E65" s="300" t="s">
        <v>353</v>
      </c>
      <c r="F65" s="300" t="s">
        <v>149</v>
      </c>
      <c r="G65" s="300" t="s">
        <v>259</v>
      </c>
      <c r="H65" s="287"/>
      <c r="I65" s="287"/>
      <c r="J65" s="287"/>
    </row>
    <row r="66" spans="1:10" ht="14.25">
      <c r="A66" s="298" t="s">
        <v>388</v>
      </c>
      <c r="B66" s="299">
        <v>802</v>
      </c>
      <c r="C66" s="300" t="s">
        <v>123</v>
      </c>
      <c r="D66" s="300" t="s">
        <v>139</v>
      </c>
      <c r="E66" s="300" t="s">
        <v>353</v>
      </c>
      <c r="F66" s="300" t="s">
        <v>151</v>
      </c>
      <c r="G66" s="300" t="s">
        <v>259</v>
      </c>
      <c r="H66" s="287"/>
      <c r="I66" s="287"/>
      <c r="J66" s="287"/>
    </row>
    <row r="67" spans="1:10" ht="14.25">
      <c r="A67" s="298"/>
      <c r="B67" s="299"/>
      <c r="C67" s="300"/>
      <c r="D67" s="300"/>
      <c r="E67" s="300"/>
      <c r="F67" s="300" t="s">
        <v>389</v>
      </c>
      <c r="G67" s="300" t="s">
        <v>259</v>
      </c>
      <c r="H67" s="287"/>
      <c r="I67" s="287"/>
      <c r="J67" s="287"/>
    </row>
    <row r="68" spans="1:10" ht="15">
      <c r="A68" s="294" t="s">
        <v>247</v>
      </c>
      <c r="B68" s="295">
        <v>802</v>
      </c>
      <c r="C68" s="296" t="s">
        <v>123</v>
      </c>
      <c r="D68" s="296" t="s">
        <v>139</v>
      </c>
      <c r="E68" s="296" t="s">
        <v>353</v>
      </c>
      <c r="F68" s="296" t="s">
        <v>238</v>
      </c>
      <c r="G68" s="296" t="s">
        <v>249</v>
      </c>
      <c r="H68" s="318">
        <f>H69+H70+H72+H73+H74+H71</f>
        <v>13</v>
      </c>
      <c r="I68" s="318">
        <f>I69+I70+I72+I73+I74+I71</f>
        <v>13</v>
      </c>
      <c r="J68" s="318">
        <f>J69+J70+J72+J73+J74+J71</f>
        <v>13</v>
      </c>
    </row>
    <row r="69" spans="1:10" ht="14.25">
      <c r="A69" s="319" t="s">
        <v>390</v>
      </c>
      <c r="B69" s="299">
        <v>802</v>
      </c>
      <c r="C69" s="300" t="s">
        <v>123</v>
      </c>
      <c r="D69" s="300" t="s">
        <v>139</v>
      </c>
      <c r="E69" s="300" t="s">
        <v>353</v>
      </c>
      <c r="F69" s="300" t="s">
        <v>151</v>
      </c>
      <c r="G69" s="300" t="s">
        <v>251</v>
      </c>
      <c r="H69" s="287"/>
      <c r="I69" s="287"/>
      <c r="J69" s="287"/>
    </row>
    <row r="70" spans="1:10" ht="14.25">
      <c r="A70" s="319" t="s">
        <v>391</v>
      </c>
      <c r="B70" s="299">
        <v>802</v>
      </c>
      <c r="C70" s="300" t="s">
        <v>123</v>
      </c>
      <c r="D70" s="300" t="s">
        <v>139</v>
      </c>
      <c r="E70" s="300" t="s">
        <v>353</v>
      </c>
      <c r="F70" s="300" t="s">
        <v>151</v>
      </c>
      <c r="G70" s="300" t="s">
        <v>647</v>
      </c>
      <c r="H70" s="287">
        <v>10</v>
      </c>
      <c r="I70" s="287">
        <v>10</v>
      </c>
      <c r="J70" s="287">
        <v>10</v>
      </c>
    </row>
    <row r="71" spans="1:10" ht="14.25">
      <c r="A71" s="319" t="s">
        <v>392</v>
      </c>
      <c r="B71" s="299">
        <v>802</v>
      </c>
      <c r="C71" s="300" t="s">
        <v>123</v>
      </c>
      <c r="D71" s="300" t="s">
        <v>139</v>
      </c>
      <c r="E71" s="300" t="s">
        <v>353</v>
      </c>
      <c r="F71" s="300" t="s">
        <v>151</v>
      </c>
      <c r="G71" s="300" t="s">
        <v>647</v>
      </c>
      <c r="H71" s="287"/>
      <c r="I71" s="287"/>
      <c r="J71" s="287"/>
    </row>
    <row r="72" spans="1:10" ht="14.25">
      <c r="A72" s="319" t="s">
        <v>393</v>
      </c>
      <c r="B72" s="299">
        <v>802</v>
      </c>
      <c r="C72" s="300" t="s">
        <v>123</v>
      </c>
      <c r="D72" s="300" t="s">
        <v>139</v>
      </c>
      <c r="E72" s="300" t="s">
        <v>353</v>
      </c>
      <c r="F72" s="300" t="s">
        <v>151</v>
      </c>
      <c r="G72" s="300" t="s">
        <v>638</v>
      </c>
      <c r="H72" s="287">
        <v>0</v>
      </c>
      <c r="I72" s="287">
        <v>0</v>
      </c>
      <c r="J72" s="287">
        <v>0</v>
      </c>
    </row>
    <row r="73" spans="1:10" ht="14.25">
      <c r="A73" s="319" t="s">
        <v>394</v>
      </c>
      <c r="B73" s="299">
        <v>802</v>
      </c>
      <c r="C73" s="300" t="s">
        <v>123</v>
      </c>
      <c r="D73" s="300" t="s">
        <v>139</v>
      </c>
      <c r="E73" s="300" t="s">
        <v>353</v>
      </c>
      <c r="F73" s="300" t="s">
        <v>151</v>
      </c>
      <c r="G73" s="300" t="s">
        <v>647</v>
      </c>
      <c r="H73" s="514">
        <v>0</v>
      </c>
      <c r="I73" s="287">
        <v>0</v>
      </c>
      <c r="J73" s="287">
        <v>0</v>
      </c>
    </row>
    <row r="74" spans="1:10" ht="14.25">
      <c r="A74" s="319" t="s">
        <v>395</v>
      </c>
      <c r="B74" s="299">
        <v>802</v>
      </c>
      <c r="C74" s="300" t="s">
        <v>123</v>
      </c>
      <c r="D74" s="300" t="s">
        <v>139</v>
      </c>
      <c r="E74" s="300" t="s">
        <v>353</v>
      </c>
      <c r="F74" s="300" t="s">
        <v>151</v>
      </c>
      <c r="G74" s="300" t="s">
        <v>647</v>
      </c>
      <c r="H74" s="287">
        <v>3</v>
      </c>
      <c r="I74" s="287">
        <v>3</v>
      </c>
      <c r="J74" s="287">
        <v>3</v>
      </c>
    </row>
    <row r="75" spans="1:10" ht="14.25">
      <c r="A75" s="319" t="s">
        <v>396</v>
      </c>
      <c r="B75" s="299">
        <v>802</v>
      </c>
      <c r="C75" s="300" t="s">
        <v>123</v>
      </c>
      <c r="D75" s="300" t="s">
        <v>139</v>
      </c>
      <c r="E75" s="300" t="s">
        <v>397</v>
      </c>
      <c r="F75" s="300" t="s">
        <v>151</v>
      </c>
      <c r="G75" s="300" t="s">
        <v>249</v>
      </c>
      <c r="H75" s="287"/>
      <c r="I75" s="287"/>
      <c r="J75" s="287"/>
    </row>
    <row r="76" spans="1:10" ht="15">
      <c r="A76" s="320" t="s">
        <v>398</v>
      </c>
      <c r="B76" s="277">
        <v>802</v>
      </c>
      <c r="C76" s="278" t="s">
        <v>123</v>
      </c>
      <c r="D76" s="278" t="s">
        <v>157</v>
      </c>
      <c r="E76" s="278" t="s">
        <v>341</v>
      </c>
      <c r="F76" s="278" t="s">
        <v>238</v>
      </c>
      <c r="G76" s="278" t="s">
        <v>258</v>
      </c>
      <c r="H76" s="279">
        <f>H77+H83</f>
        <v>0</v>
      </c>
      <c r="I76" s="279">
        <f>I77+I83</f>
        <v>0</v>
      </c>
      <c r="J76" s="279">
        <f>J77+J83</f>
        <v>0</v>
      </c>
    </row>
    <row r="77" spans="1:10" ht="30">
      <c r="A77" s="321" t="s">
        <v>160</v>
      </c>
      <c r="B77" s="295">
        <v>802</v>
      </c>
      <c r="C77" s="296" t="s">
        <v>123</v>
      </c>
      <c r="D77" s="296" t="s">
        <v>157</v>
      </c>
      <c r="E77" s="296" t="s">
        <v>399</v>
      </c>
      <c r="F77" s="296" t="s">
        <v>151</v>
      </c>
      <c r="G77" s="296" t="s">
        <v>238</v>
      </c>
      <c r="H77" s="318">
        <f>H78+H79+H80+H81+H82</f>
        <v>0</v>
      </c>
      <c r="I77" s="318">
        <f>I78+I79+I80+I81+I82</f>
        <v>0</v>
      </c>
      <c r="J77" s="318">
        <f>J78+J79+J80+J81+J82</f>
        <v>0</v>
      </c>
    </row>
    <row r="78" spans="1:10" ht="14.25">
      <c r="A78" s="316" t="s">
        <v>400</v>
      </c>
      <c r="B78" s="299">
        <v>802</v>
      </c>
      <c r="C78" s="300" t="s">
        <v>123</v>
      </c>
      <c r="D78" s="300" t="s">
        <v>157</v>
      </c>
      <c r="E78" s="300" t="s">
        <v>399</v>
      </c>
      <c r="F78" s="300" t="s">
        <v>151</v>
      </c>
      <c r="G78" s="300" t="s">
        <v>252</v>
      </c>
      <c r="H78" s="287">
        <v>0</v>
      </c>
      <c r="I78" s="287"/>
      <c r="J78" s="287"/>
    </row>
    <row r="79" spans="1:10" ht="14.25">
      <c r="A79" s="322" t="s">
        <v>401</v>
      </c>
      <c r="B79" s="299">
        <v>802</v>
      </c>
      <c r="C79" s="300" t="s">
        <v>123</v>
      </c>
      <c r="D79" s="300" t="s">
        <v>157</v>
      </c>
      <c r="E79" s="300" t="s">
        <v>399</v>
      </c>
      <c r="F79" s="300" t="s">
        <v>151</v>
      </c>
      <c r="G79" s="300" t="s">
        <v>252</v>
      </c>
      <c r="H79" s="287"/>
      <c r="I79" s="287"/>
      <c r="J79" s="287"/>
    </row>
    <row r="80" spans="1:10" ht="14.25">
      <c r="A80" s="322" t="s">
        <v>402</v>
      </c>
      <c r="B80" s="299">
        <v>802</v>
      </c>
      <c r="C80" s="300" t="s">
        <v>123</v>
      </c>
      <c r="D80" s="300" t="s">
        <v>157</v>
      </c>
      <c r="E80" s="300" t="s">
        <v>399</v>
      </c>
      <c r="F80" s="300" t="s">
        <v>151</v>
      </c>
      <c r="G80" s="300" t="s">
        <v>244</v>
      </c>
      <c r="H80" s="287"/>
      <c r="I80" s="287"/>
      <c r="J80" s="287"/>
    </row>
    <row r="81" spans="1:14" ht="14.25">
      <c r="A81" s="323" t="s">
        <v>393</v>
      </c>
      <c r="B81" s="299">
        <v>802</v>
      </c>
      <c r="C81" s="300" t="s">
        <v>123</v>
      </c>
      <c r="D81" s="300" t="s">
        <v>157</v>
      </c>
      <c r="E81" s="300" t="s">
        <v>399</v>
      </c>
      <c r="F81" s="300" t="s">
        <v>151</v>
      </c>
      <c r="G81" s="300" t="s">
        <v>249</v>
      </c>
      <c r="H81" s="287"/>
      <c r="I81" s="287"/>
      <c r="J81" s="287"/>
    </row>
    <row r="82" spans="1:14" ht="14.25">
      <c r="A82" s="323" t="s">
        <v>391</v>
      </c>
      <c r="B82" s="299">
        <v>802</v>
      </c>
      <c r="C82" s="300" t="s">
        <v>123</v>
      </c>
      <c r="D82" s="300" t="s">
        <v>157</v>
      </c>
      <c r="E82" s="300" t="s">
        <v>399</v>
      </c>
      <c r="F82" s="300" t="s">
        <v>151</v>
      </c>
      <c r="G82" s="300" t="s">
        <v>249</v>
      </c>
      <c r="H82" s="287"/>
      <c r="I82" s="287"/>
      <c r="J82" s="287"/>
    </row>
    <row r="83" spans="1:14" ht="15">
      <c r="A83" s="321" t="s">
        <v>403</v>
      </c>
      <c r="B83" s="295">
        <v>802</v>
      </c>
      <c r="C83" s="296" t="s">
        <v>123</v>
      </c>
      <c r="D83" s="296" t="s">
        <v>157</v>
      </c>
      <c r="E83" s="296" t="s">
        <v>404</v>
      </c>
      <c r="F83" s="296" t="s">
        <v>151</v>
      </c>
      <c r="G83" s="296" t="s">
        <v>238</v>
      </c>
      <c r="H83" s="318">
        <f>H84+H85+H86+H87</f>
        <v>0</v>
      </c>
      <c r="I83" s="318">
        <f>I84+I85+I86+I87</f>
        <v>0</v>
      </c>
      <c r="J83" s="318">
        <f>J84+J85+J86+J87</f>
        <v>0</v>
      </c>
    </row>
    <row r="84" spans="1:14" ht="14.25">
      <c r="A84" s="316" t="s">
        <v>400</v>
      </c>
      <c r="B84" s="299">
        <v>802</v>
      </c>
      <c r="C84" s="300" t="s">
        <v>123</v>
      </c>
      <c r="D84" s="300" t="s">
        <v>157</v>
      </c>
      <c r="E84" s="300" t="s">
        <v>404</v>
      </c>
      <c r="F84" s="300" t="s">
        <v>151</v>
      </c>
      <c r="G84" s="300" t="s">
        <v>252</v>
      </c>
      <c r="H84" s="287">
        <v>0</v>
      </c>
      <c r="I84" s="287">
        <v>0</v>
      </c>
      <c r="J84" s="287">
        <v>0</v>
      </c>
    </row>
    <row r="85" spans="1:14" ht="14.25">
      <c r="A85" s="322" t="s">
        <v>401</v>
      </c>
      <c r="B85" s="299">
        <v>802</v>
      </c>
      <c r="C85" s="300" t="s">
        <v>123</v>
      </c>
      <c r="D85" s="300" t="s">
        <v>157</v>
      </c>
      <c r="E85" s="300" t="s">
        <v>404</v>
      </c>
      <c r="F85" s="300" t="s">
        <v>151</v>
      </c>
      <c r="G85" s="300" t="s">
        <v>252</v>
      </c>
      <c r="H85" s="287"/>
      <c r="I85" s="287"/>
      <c r="J85" s="287"/>
    </row>
    <row r="86" spans="1:14" ht="14.25">
      <c r="A86" s="322" t="s">
        <v>402</v>
      </c>
      <c r="B86" s="299">
        <v>802</v>
      </c>
      <c r="C86" s="300" t="s">
        <v>123</v>
      </c>
      <c r="D86" s="300" t="s">
        <v>157</v>
      </c>
      <c r="E86" s="300" t="s">
        <v>404</v>
      </c>
      <c r="F86" s="300" t="s">
        <v>151</v>
      </c>
      <c r="G86" s="300" t="s">
        <v>244</v>
      </c>
      <c r="H86" s="287"/>
      <c r="I86" s="287"/>
      <c r="J86" s="287"/>
    </row>
    <row r="87" spans="1:14" ht="14.25">
      <c r="A87" s="323" t="s">
        <v>391</v>
      </c>
      <c r="B87" s="299">
        <v>802</v>
      </c>
      <c r="C87" s="300" t="s">
        <v>123</v>
      </c>
      <c r="D87" s="300" t="s">
        <v>157</v>
      </c>
      <c r="E87" s="300" t="s">
        <v>404</v>
      </c>
      <c r="F87" s="300" t="s">
        <v>151</v>
      </c>
      <c r="G87" s="300" t="s">
        <v>249</v>
      </c>
      <c r="H87" s="287"/>
      <c r="I87" s="287"/>
      <c r="J87" s="287"/>
    </row>
    <row r="88" spans="1:14" ht="15">
      <c r="A88" s="280" t="s">
        <v>163</v>
      </c>
      <c r="B88" s="277">
        <v>802</v>
      </c>
      <c r="C88" s="278" t="s">
        <v>123</v>
      </c>
      <c r="D88" s="278" t="s">
        <v>164</v>
      </c>
      <c r="E88" s="278" t="s">
        <v>341</v>
      </c>
      <c r="F88" s="278" t="s">
        <v>238</v>
      </c>
      <c r="G88" s="278" t="s">
        <v>238</v>
      </c>
      <c r="H88" s="279">
        <f>H89</f>
        <v>3</v>
      </c>
      <c r="I88" s="279">
        <f>I89</f>
        <v>4</v>
      </c>
      <c r="J88" s="279">
        <f>J89</f>
        <v>5</v>
      </c>
    </row>
    <row r="89" spans="1:14" ht="15">
      <c r="A89" s="324" t="s">
        <v>405</v>
      </c>
      <c r="B89" s="285">
        <v>802</v>
      </c>
      <c r="C89" s="286" t="s">
        <v>123</v>
      </c>
      <c r="D89" s="286" t="s">
        <v>164</v>
      </c>
      <c r="E89" s="286" t="s">
        <v>406</v>
      </c>
      <c r="F89" s="286" t="s">
        <v>407</v>
      </c>
      <c r="G89" s="286" t="s">
        <v>248</v>
      </c>
      <c r="H89" s="287">
        <v>3</v>
      </c>
      <c r="I89" s="287">
        <v>4</v>
      </c>
      <c r="J89" s="287">
        <v>5</v>
      </c>
    </row>
    <row r="90" spans="1:14" ht="15">
      <c r="A90" s="325" t="s">
        <v>167</v>
      </c>
      <c r="B90" s="277">
        <v>802</v>
      </c>
      <c r="C90" s="278" t="s">
        <v>123</v>
      </c>
      <c r="D90" s="278" t="s">
        <v>168</v>
      </c>
      <c r="E90" s="278" t="s">
        <v>341</v>
      </c>
      <c r="F90" s="278" t="s">
        <v>238</v>
      </c>
      <c r="G90" s="278" t="s">
        <v>238</v>
      </c>
      <c r="H90" s="279">
        <f>H91+H95+H101+H108+H111+H99</f>
        <v>1326.9</v>
      </c>
      <c r="I90" s="279">
        <f>I91+I95+I101+I108+I111</f>
        <v>1326.9</v>
      </c>
      <c r="J90" s="279">
        <f>J91+J95+J101+J108+J111</f>
        <v>1368.3</v>
      </c>
    </row>
    <row r="91" spans="1:14" ht="43.5">
      <c r="A91" s="294" t="s">
        <v>408</v>
      </c>
      <c r="B91" s="295">
        <v>802</v>
      </c>
      <c r="C91" s="296" t="s">
        <v>123</v>
      </c>
      <c r="D91" s="296" t="s">
        <v>168</v>
      </c>
      <c r="E91" s="296" t="s">
        <v>409</v>
      </c>
      <c r="F91" s="296" t="s">
        <v>238</v>
      </c>
      <c r="G91" s="296" t="s">
        <v>346</v>
      </c>
      <c r="H91" s="318">
        <f>H92+H93</f>
        <v>1020.9000000000001</v>
      </c>
      <c r="I91" s="318">
        <f>I92+I93</f>
        <v>1020.9000000000001</v>
      </c>
      <c r="J91" s="318">
        <f>J92+J93</f>
        <v>1065.3</v>
      </c>
    </row>
    <row r="92" spans="1:14" ht="15">
      <c r="A92" s="326" t="s">
        <v>410</v>
      </c>
      <c r="B92" s="285">
        <v>802</v>
      </c>
      <c r="C92" s="286" t="s">
        <v>123</v>
      </c>
      <c r="D92" s="286" t="s">
        <v>168</v>
      </c>
      <c r="E92" s="286" t="s">
        <v>409</v>
      </c>
      <c r="F92" s="286" t="s">
        <v>173</v>
      </c>
      <c r="G92" s="286" t="s">
        <v>239</v>
      </c>
      <c r="H92" s="514">
        <v>784.1</v>
      </c>
      <c r="I92" s="287">
        <v>784.1</v>
      </c>
      <c r="J92" s="287">
        <v>818.2</v>
      </c>
      <c r="K92" s="514">
        <v>779.2</v>
      </c>
      <c r="L92">
        <v>4.9000000000000004</v>
      </c>
      <c r="M92" s="263"/>
      <c r="N92" s="263"/>
    </row>
    <row r="93" spans="1:14" ht="15">
      <c r="A93" s="326" t="s">
        <v>348</v>
      </c>
      <c r="B93" s="285">
        <v>802</v>
      </c>
      <c r="C93" s="286" t="s">
        <v>123</v>
      </c>
      <c r="D93" s="286" t="s">
        <v>168</v>
      </c>
      <c r="E93" s="286" t="s">
        <v>409</v>
      </c>
      <c r="F93" s="286" t="s">
        <v>176</v>
      </c>
      <c r="G93" s="286" t="s">
        <v>241</v>
      </c>
      <c r="H93" s="514">
        <v>236.8</v>
      </c>
      <c r="I93" s="287">
        <v>236.8</v>
      </c>
      <c r="J93" s="287">
        <v>247.1</v>
      </c>
      <c r="K93" s="514">
        <v>253.3</v>
      </c>
      <c r="L93">
        <v>16</v>
      </c>
      <c r="M93" s="263"/>
      <c r="N93" s="263"/>
    </row>
    <row r="94" spans="1:14" ht="15">
      <c r="A94" s="327" t="s">
        <v>358</v>
      </c>
      <c r="B94" s="285">
        <v>802</v>
      </c>
      <c r="C94" s="286" t="s">
        <v>123</v>
      </c>
      <c r="D94" s="286" t="s">
        <v>168</v>
      </c>
      <c r="E94" s="286" t="s">
        <v>409</v>
      </c>
      <c r="F94" s="286" t="s">
        <v>175</v>
      </c>
      <c r="G94" s="286" t="s">
        <v>183</v>
      </c>
      <c r="H94" s="328"/>
      <c r="I94" s="328"/>
      <c r="J94" s="328"/>
      <c r="M94" s="263"/>
      <c r="N94" s="263"/>
    </row>
    <row r="95" spans="1:14" ht="15">
      <c r="A95" s="329" t="s">
        <v>250</v>
      </c>
      <c r="B95" s="295">
        <v>802</v>
      </c>
      <c r="C95" s="296" t="s">
        <v>123</v>
      </c>
      <c r="D95" s="296" t="s">
        <v>168</v>
      </c>
      <c r="E95" s="296" t="s">
        <v>409</v>
      </c>
      <c r="F95" s="296" t="s">
        <v>151</v>
      </c>
      <c r="G95" s="296" t="s">
        <v>251</v>
      </c>
      <c r="H95" s="297">
        <f>H96+H97+H98</f>
        <v>300</v>
      </c>
      <c r="I95" s="297">
        <f>I96+I97+I98</f>
        <v>300</v>
      </c>
      <c r="J95" s="297">
        <f>J96+J97+J98</f>
        <v>300</v>
      </c>
      <c r="M95" s="263"/>
      <c r="N95" s="263"/>
    </row>
    <row r="96" spans="1:14" ht="14.25">
      <c r="A96" s="315" t="s">
        <v>411</v>
      </c>
      <c r="B96" s="299">
        <v>802</v>
      </c>
      <c r="C96" s="300" t="s">
        <v>123</v>
      </c>
      <c r="D96" s="300" t="s">
        <v>168</v>
      </c>
      <c r="E96" s="300" t="s">
        <v>409</v>
      </c>
      <c r="F96" s="300" t="s">
        <v>636</v>
      </c>
      <c r="G96" s="300" t="s">
        <v>251</v>
      </c>
      <c r="H96" s="308">
        <v>165</v>
      </c>
      <c r="I96" s="287">
        <v>165</v>
      </c>
      <c r="J96" s="287">
        <v>165</v>
      </c>
      <c r="M96" s="263"/>
      <c r="N96" s="263"/>
    </row>
    <row r="97" spans="1:14" ht="14.25">
      <c r="A97" s="316" t="s">
        <v>412</v>
      </c>
      <c r="B97" s="299">
        <v>802</v>
      </c>
      <c r="C97" s="300" t="s">
        <v>123</v>
      </c>
      <c r="D97" s="300" t="s">
        <v>168</v>
      </c>
      <c r="E97" s="300" t="s">
        <v>409</v>
      </c>
      <c r="F97" s="300" t="s">
        <v>151</v>
      </c>
      <c r="G97" s="300" t="s">
        <v>251</v>
      </c>
      <c r="H97" s="287">
        <v>3</v>
      </c>
      <c r="I97" s="287">
        <v>3</v>
      </c>
      <c r="J97" s="287">
        <v>3</v>
      </c>
      <c r="M97" s="263"/>
      <c r="N97" s="263"/>
    </row>
    <row r="98" spans="1:14" ht="14.25">
      <c r="A98" s="316" t="s">
        <v>635</v>
      </c>
      <c r="B98" s="299" t="s">
        <v>350</v>
      </c>
      <c r="C98" s="300" t="s">
        <v>123</v>
      </c>
      <c r="D98" s="300" t="s">
        <v>168</v>
      </c>
      <c r="E98" s="300" t="s">
        <v>409</v>
      </c>
      <c r="F98" s="300" t="s">
        <v>151</v>
      </c>
      <c r="G98" s="300" t="s">
        <v>251</v>
      </c>
      <c r="H98" s="287">
        <v>132</v>
      </c>
      <c r="I98" s="287">
        <v>132</v>
      </c>
      <c r="J98" s="287">
        <v>132</v>
      </c>
      <c r="M98" s="263"/>
      <c r="N98" s="263"/>
    </row>
    <row r="99" spans="1:14" ht="14.25">
      <c r="A99" s="282" t="s">
        <v>360</v>
      </c>
      <c r="B99" s="516" t="s">
        <v>350</v>
      </c>
      <c r="C99" s="517" t="s">
        <v>123</v>
      </c>
      <c r="D99" s="517" t="s">
        <v>168</v>
      </c>
      <c r="E99" s="517" t="s">
        <v>409</v>
      </c>
      <c r="F99" s="517" t="s">
        <v>238</v>
      </c>
      <c r="G99" s="517" t="s">
        <v>244</v>
      </c>
      <c r="H99" s="518">
        <f>+H100</f>
        <v>0</v>
      </c>
      <c r="I99" s="518"/>
      <c r="J99" s="518"/>
      <c r="M99" s="263"/>
      <c r="N99" s="263"/>
    </row>
    <row r="100" spans="1:14" ht="14.25">
      <c r="A100" s="316" t="s">
        <v>633</v>
      </c>
      <c r="B100" s="299" t="s">
        <v>350</v>
      </c>
      <c r="C100" s="300" t="s">
        <v>123</v>
      </c>
      <c r="D100" s="300" t="s">
        <v>168</v>
      </c>
      <c r="E100" s="300" t="s">
        <v>409</v>
      </c>
      <c r="F100" s="300" t="s">
        <v>151</v>
      </c>
      <c r="G100" s="300" t="s">
        <v>244</v>
      </c>
      <c r="H100" s="287">
        <v>0</v>
      </c>
      <c r="I100" s="287"/>
      <c r="J100" s="287"/>
      <c r="M100" s="263"/>
      <c r="N100" s="263"/>
    </row>
    <row r="101" spans="1:14" ht="15">
      <c r="A101" s="330" t="s">
        <v>413</v>
      </c>
      <c r="B101" s="295" t="s">
        <v>350</v>
      </c>
      <c r="C101" s="296" t="s">
        <v>123</v>
      </c>
      <c r="D101" s="296" t="s">
        <v>168</v>
      </c>
      <c r="E101" s="296" t="s">
        <v>409</v>
      </c>
      <c r="F101" s="296" t="s">
        <v>151</v>
      </c>
      <c r="G101" s="296" t="s">
        <v>252</v>
      </c>
      <c r="H101" s="318">
        <f>H103+H104+H106+H105+H107+H102</f>
        <v>3</v>
      </c>
      <c r="I101" s="318">
        <f>I103+I104+I106+I105+I107+I102</f>
        <v>3</v>
      </c>
      <c r="J101" s="318">
        <f>J103+J104+J106+J105+J107+J102</f>
        <v>3</v>
      </c>
      <c r="M101" s="263"/>
      <c r="N101" s="263"/>
    </row>
    <row r="102" spans="1:14" ht="14.25">
      <c r="A102" s="494" t="s">
        <v>630</v>
      </c>
      <c r="B102" s="306" t="s">
        <v>350</v>
      </c>
      <c r="C102" s="307" t="s">
        <v>123</v>
      </c>
      <c r="D102" s="307" t="s">
        <v>168</v>
      </c>
      <c r="E102" s="307" t="s">
        <v>409</v>
      </c>
      <c r="F102" s="307" t="s">
        <v>151</v>
      </c>
      <c r="G102" s="307" t="s">
        <v>252</v>
      </c>
      <c r="H102" s="308"/>
      <c r="I102" s="308"/>
      <c r="J102" s="308"/>
      <c r="M102" s="263"/>
      <c r="N102" s="263"/>
    </row>
    <row r="103" spans="1:14" ht="14.25">
      <c r="A103" s="316" t="s">
        <v>654</v>
      </c>
      <c r="B103" s="299" t="s">
        <v>350</v>
      </c>
      <c r="C103" s="300" t="s">
        <v>123</v>
      </c>
      <c r="D103" s="300" t="s">
        <v>168</v>
      </c>
      <c r="E103" s="300" t="s">
        <v>409</v>
      </c>
      <c r="F103" s="300" t="s">
        <v>151</v>
      </c>
      <c r="G103" s="300" t="s">
        <v>252</v>
      </c>
      <c r="H103" s="287">
        <v>0</v>
      </c>
      <c r="I103" s="287">
        <v>0</v>
      </c>
      <c r="J103" s="287">
        <v>0</v>
      </c>
      <c r="M103" s="263"/>
      <c r="N103" s="263"/>
    </row>
    <row r="104" spans="1:14" ht="14.25">
      <c r="A104" s="316" t="s">
        <v>655</v>
      </c>
      <c r="B104" s="299" t="s">
        <v>350</v>
      </c>
      <c r="C104" s="300" t="s">
        <v>123</v>
      </c>
      <c r="D104" s="300" t="s">
        <v>168</v>
      </c>
      <c r="E104" s="300" t="s">
        <v>409</v>
      </c>
      <c r="F104" s="300" t="s">
        <v>151</v>
      </c>
      <c r="G104" s="300" t="s">
        <v>252</v>
      </c>
      <c r="H104" s="287"/>
      <c r="I104" s="287"/>
      <c r="J104" s="287"/>
      <c r="M104" s="263"/>
      <c r="N104" s="263"/>
    </row>
    <row r="105" spans="1:14" ht="16.5" customHeight="1">
      <c r="A105" s="316" t="s">
        <v>655</v>
      </c>
      <c r="B105" s="299" t="s">
        <v>350</v>
      </c>
      <c r="C105" s="300" t="s">
        <v>123</v>
      </c>
      <c r="D105" s="300" t="s">
        <v>168</v>
      </c>
      <c r="E105" s="300" t="s">
        <v>409</v>
      </c>
      <c r="F105" s="300" t="s">
        <v>151</v>
      </c>
      <c r="G105" s="300" t="s">
        <v>252</v>
      </c>
      <c r="H105" s="287"/>
      <c r="I105" s="287"/>
      <c r="J105" s="287"/>
      <c r="M105" s="263"/>
      <c r="N105" s="263"/>
    </row>
    <row r="106" spans="1:14" ht="14.25">
      <c r="A106" s="331" t="s">
        <v>414</v>
      </c>
      <c r="B106" s="299" t="s">
        <v>350</v>
      </c>
      <c r="C106" s="300" t="s">
        <v>123</v>
      </c>
      <c r="D106" s="300" t="s">
        <v>168</v>
      </c>
      <c r="E106" s="300" t="s">
        <v>409</v>
      </c>
      <c r="F106" s="300" t="s">
        <v>151</v>
      </c>
      <c r="G106" s="300" t="s">
        <v>252</v>
      </c>
      <c r="H106" s="287"/>
      <c r="I106" s="287"/>
      <c r="J106" s="287"/>
      <c r="M106" s="263"/>
      <c r="N106" s="263"/>
    </row>
    <row r="107" spans="1:14" ht="14.25">
      <c r="A107" s="331" t="s">
        <v>627</v>
      </c>
      <c r="B107" s="299" t="s">
        <v>350</v>
      </c>
      <c r="C107" s="300" t="s">
        <v>123</v>
      </c>
      <c r="D107" s="300" t="s">
        <v>168</v>
      </c>
      <c r="E107" s="300" t="s">
        <v>409</v>
      </c>
      <c r="F107" s="300" t="s">
        <v>151</v>
      </c>
      <c r="G107" s="300" t="s">
        <v>252</v>
      </c>
      <c r="H107" s="514">
        <v>3</v>
      </c>
      <c r="I107" s="287">
        <v>3</v>
      </c>
      <c r="J107" s="287">
        <v>3</v>
      </c>
      <c r="M107" s="263"/>
      <c r="N107" s="263"/>
    </row>
    <row r="108" spans="1:14" ht="15">
      <c r="A108" s="294" t="s">
        <v>247</v>
      </c>
      <c r="B108" s="295" t="s">
        <v>350</v>
      </c>
      <c r="C108" s="296" t="s">
        <v>123</v>
      </c>
      <c r="D108" s="296" t="s">
        <v>168</v>
      </c>
      <c r="E108" s="296" t="s">
        <v>409</v>
      </c>
      <c r="F108" s="296" t="s">
        <v>151</v>
      </c>
      <c r="G108" s="296" t="s">
        <v>249</v>
      </c>
      <c r="H108" s="318">
        <f>H110+H109</f>
        <v>0</v>
      </c>
      <c r="I108" s="318">
        <f>I110+I109</f>
        <v>0</v>
      </c>
      <c r="J108" s="318">
        <f>J110+J109</f>
        <v>0</v>
      </c>
      <c r="M108" s="263"/>
      <c r="N108" s="263"/>
    </row>
    <row r="109" spans="1:14" ht="14.25">
      <c r="A109" s="332" t="s">
        <v>676</v>
      </c>
      <c r="B109" s="299" t="s">
        <v>350</v>
      </c>
      <c r="C109" s="300" t="s">
        <v>123</v>
      </c>
      <c r="D109" s="300" t="s">
        <v>168</v>
      </c>
      <c r="E109" s="300" t="s">
        <v>409</v>
      </c>
      <c r="F109" s="300" t="s">
        <v>151</v>
      </c>
      <c r="G109" s="300" t="s">
        <v>249</v>
      </c>
      <c r="H109" s="308"/>
      <c r="I109" s="308"/>
      <c r="J109" s="308"/>
      <c r="M109" s="263"/>
      <c r="N109" s="263"/>
    </row>
    <row r="110" spans="1:14" ht="14.25">
      <c r="A110" s="316" t="s">
        <v>415</v>
      </c>
      <c r="B110" s="299" t="s">
        <v>350</v>
      </c>
      <c r="C110" s="300" t="s">
        <v>123</v>
      </c>
      <c r="D110" s="300" t="s">
        <v>168</v>
      </c>
      <c r="E110" s="300" t="s">
        <v>409</v>
      </c>
      <c r="F110" s="300" t="s">
        <v>151</v>
      </c>
      <c r="G110" s="300" t="s">
        <v>249</v>
      </c>
      <c r="H110" s="287"/>
      <c r="I110" s="287"/>
      <c r="J110" s="287"/>
      <c r="M110" s="263"/>
      <c r="N110" s="263"/>
    </row>
    <row r="111" spans="1:14" ht="15">
      <c r="A111" s="330" t="s">
        <v>416</v>
      </c>
      <c r="B111" s="295" t="s">
        <v>350</v>
      </c>
      <c r="C111" s="296" t="s">
        <v>123</v>
      </c>
      <c r="D111" s="296" t="s">
        <v>168</v>
      </c>
      <c r="E111" s="296" t="s">
        <v>409</v>
      </c>
      <c r="F111" s="296" t="s">
        <v>177</v>
      </c>
      <c r="G111" s="296" t="s">
        <v>238</v>
      </c>
      <c r="H111" s="318">
        <f>H112</f>
        <v>3</v>
      </c>
      <c r="I111" s="318">
        <f>I112</f>
        <v>3</v>
      </c>
      <c r="J111" s="318">
        <f>J112</f>
        <v>0</v>
      </c>
      <c r="M111" s="263"/>
      <c r="N111" s="263"/>
    </row>
    <row r="112" spans="1:14" ht="28.5">
      <c r="A112" s="316" t="s">
        <v>683</v>
      </c>
      <c r="B112" s="299" t="s">
        <v>350</v>
      </c>
      <c r="C112" s="300" t="s">
        <v>123</v>
      </c>
      <c r="D112" s="300" t="s">
        <v>168</v>
      </c>
      <c r="E112" s="300" t="s">
        <v>409</v>
      </c>
      <c r="F112" s="300" t="s">
        <v>177</v>
      </c>
      <c r="G112" s="300" t="s">
        <v>254</v>
      </c>
      <c r="H112" s="514">
        <v>3</v>
      </c>
      <c r="I112" s="287">
        <v>3</v>
      </c>
      <c r="J112" s="287"/>
      <c r="M112" s="263"/>
      <c r="N112" s="263"/>
    </row>
    <row r="113" spans="1:14" ht="15">
      <c r="A113" s="320" t="s">
        <v>417</v>
      </c>
      <c r="B113" s="277">
        <v>802</v>
      </c>
      <c r="C113" s="278" t="s">
        <v>125</v>
      </c>
      <c r="D113" s="278" t="s">
        <v>258</v>
      </c>
      <c r="E113" s="278" t="s">
        <v>418</v>
      </c>
      <c r="F113" s="278" t="s">
        <v>238</v>
      </c>
      <c r="G113" s="278" t="s">
        <v>238</v>
      </c>
      <c r="H113" s="279">
        <f>H114+H120+H123</f>
        <v>93.4</v>
      </c>
      <c r="I113" s="279">
        <v>97.9</v>
      </c>
      <c r="J113" s="279">
        <f>J114+J120+J123</f>
        <v>134.1</v>
      </c>
      <c r="M113" s="263"/>
      <c r="N113" s="263"/>
    </row>
    <row r="114" spans="1:14" ht="15">
      <c r="A114" s="335" t="s">
        <v>182</v>
      </c>
      <c r="B114" s="295">
        <v>802</v>
      </c>
      <c r="C114" s="296" t="s">
        <v>125</v>
      </c>
      <c r="D114" s="296" t="s">
        <v>179</v>
      </c>
      <c r="E114" s="296" t="s">
        <v>419</v>
      </c>
      <c r="F114" s="296" t="s">
        <v>238</v>
      </c>
      <c r="G114" s="296" t="s">
        <v>346</v>
      </c>
      <c r="H114" s="297">
        <f>H115+H117</f>
        <v>93.4</v>
      </c>
      <c r="I114" s="297">
        <v>97.9</v>
      </c>
      <c r="J114" s="297">
        <f>J115+J117</f>
        <v>119.4</v>
      </c>
      <c r="M114" s="263"/>
      <c r="N114" s="263"/>
    </row>
    <row r="115" spans="1:14" ht="15">
      <c r="A115" s="316" t="s">
        <v>280</v>
      </c>
      <c r="B115" s="285">
        <v>802</v>
      </c>
      <c r="C115" s="286" t="s">
        <v>125</v>
      </c>
      <c r="D115" s="286" t="s">
        <v>179</v>
      </c>
      <c r="E115" s="286" t="s">
        <v>419</v>
      </c>
      <c r="F115" s="286" t="s">
        <v>133</v>
      </c>
      <c r="G115" s="286" t="s">
        <v>239</v>
      </c>
      <c r="H115" s="287">
        <v>93.4</v>
      </c>
      <c r="I115" s="287">
        <v>97.9</v>
      </c>
      <c r="J115" s="287">
        <v>91.7</v>
      </c>
      <c r="M115" s="263"/>
      <c r="N115" s="263"/>
    </row>
    <row r="116" spans="1:14" ht="15">
      <c r="A116" s="316" t="s">
        <v>347</v>
      </c>
      <c r="B116" s="285">
        <v>802</v>
      </c>
      <c r="C116" s="286" t="s">
        <v>125</v>
      </c>
      <c r="D116" s="286" t="s">
        <v>179</v>
      </c>
      <c r="E116" s="286" t="s">
        <v>419</v>
      </c>
      <c r="F116" s="286" t="s">
        <v>135</v>
      </c>
      <c r="G116" s="286" t="s">
        <v>240</v>
      </c>
      <c r="H116" s="287"/>
      <c r="I116" s="287"/>
      <c r="J116" s="287"/>
      <c r="M116" s="263"/>
      <c r="N116" s="263"/>
    </row>
    <row r="117" spans="1:14" ht="15">
      <c r="A117" s="316" t="s">
        <v>348</v>
      </c>
      <c r="B117" s="285">
        <v>802</v>
      </c>
      <c r="C117" s="286" t="s">
        <v>125</v>
      </c>
      <c r="D117" s="286" t="s">
        <v>179</v>
      </c>
      <c r="E117" s="286" t="s">
        <v>419</v>
      </c>
      <c r="F117" s="286" t="s">
        <v>133</v>
      </c>
      <c r="G117" s="286" t="s">
        <v>241</v>
      </c>
      <c r="H117" s="287">
        <v>0</v>
      </c>
      <c r="I117" s="287">
        <v>0</v>
      </c>
      <c r="J117" s="287">
        <v>27.7</v>
      </c>
      <c r="M117" s="336"/>
      <c r="N117" s="336"/>
    </row>
    <row r="118" spans="1:14" ht="15">
      <c r="A118" s="337" t="s">
        <v>284</v>
      </c>
      <c r="B118" s="302">
        <v>802</v>
      </c>
      <c r="C118" s="303" t="s">
        <v>125</v>
      </c>
      <c r="D118" s="303" t="s">
        <v>179</v>
      </c>
      <c r="E118" s="303" t="s">
        <v>419</v>
      </c>
      <c r="F118" s="303" t="s">
        <v>149</v>
      </c>
      <c r="G118" s="303" t="s">
        <v>242</v>
      </c>
      <c r="H118" s="304"/>
      <c r="I118" s="304"/>
      <c r="J118" s="304"/>
      <c r="M118" s="336"/>
      <c r="N118" s="336"/>
    </row>
    <row r="119" spans="1:14" ht="15">
      <c r="A119" s="298" t="s">
        <v>420</v>
      </c>
      <c r="B119" s="285">
        <v>802</v>
      </c>
      <c r="C119" s="286" t="s">
        <v>125</v>
      </c>
      <c r="D119" s="286" t="s">
        <v>179</v>
      </c>
      <c r="E119" s="286" t="s">
        <v>419</v>
      </c>
      <c r="F119" s="286" t="s">
        <v>149</v>
      </c>
      <c r="G119" s="286" t="s">
        <v>244</v>
      </c>
      <c r="H119" s="287"/>
      <c r="I119" s="287"/>
      <c r="J119" s="287"/>
      <c r="M119" s="336"/>
      <c r="N119" s="336"/>
    </row>
    <row r="120" spans="1:14" ht="15">
      <c r="A120" s="298" t="s">
        <v>358</v>
      </c>
      <c r="B120" s="285">
        <v>802</v>
      </c>
      <c r="C120" s="286" t="s">
        <v>125</v>
      </c>
      <c r="D120" s="286" t="s">
        <v>179</v>
      </c>
      <c r="E120" s="286" t="s">
        <v>419</v>
      </c>
      <c r="F120" s="286" t="s">
        <v>135</v>
      </c>
      <c r="G120" s="286" t="s">
        <v>183</v>
      </c>
      <c r="H120" s="514">
        <v>0</v>
      </c>
      <c r="I120" s="287">
        <v>0</v>
      </c>
      <c r="J120" s="287">
        <v>6</v>
      </c>
      <c r="M120" s="336"/>
      <c r="N120" s="336"/>
    </row>
    <row r="121" spans="1:14" ht="15">
      <c r="A121" s="331" t="s">
        <v>250</v>
      </c>
      <c r="B121" s="285">
        <v>802</v>
      </c>
      <c r="C121" s="286" t="s">
        <v>125</v>
      </c>
      <c r="D121" s="286" t="s">
        <v>179</v>
      </c>
      <c r="E121" s="286" t="s">
        <v>419</v>
      </c>
      <c r="F121" s="286" t="s">
        <v>151</v>
      </c>
      <c r="G121" s="286" t="s">
        <v>251</v>
      </c>
      <c r="H121" s="287"/>
      <c r="I121" s="287"/>
      <c r="J121" s="287"/>
      <c r="M121" s="336"/>
      <c r="N121" s="336"/>
    </row>
    <row r="122" spans="1:14" ht="15">
      <c r="A122" s="331" t="s">
        <v>421</v>
      </c>
      <c r="B122" s="285">
        <v>802</v>
      </c>
      <c r="C122" s="286" t="s">
        <v>125</v>
      </c>
      <c r="D122" s="286" t="s">
        <v>179</v>
      </c>
      <c r="E122" s="286" t="s">
        <v>419</v>
      </c>
      <c r="F122" s="286" t="s">
        <v>151</v>
      </c>
      <c r="G122" s="286" t="s">
        <v>249</v>
      </c>
      <c r="H122" s="328"/>
      <c r="I122" s="328"/>
      <c r="J122" s="328"/>
      <c r="M122" s="336"/>
      <c r="N122" s="336"/>
    </row>
    <row r="123" spans="1:14" ht="15">
      <c r="A123" s="331" t="s">
        <v>422</v>
      </c>
      <c r="B123" s="285">
        <v>802</v>
      </c>
      <c r="C123" s="286" t="s">
        <v>125</v>
      </c>
      <c r="D123" s="286" t="s">
        <v>179</v>
      </c>
      <c r="E123" s="286" t="s">
        <v>419</v>
      </c>
      <c r="F123" s="286" t="s">
        <v>151</v>
      </c>
      <c r="G123" s="286" t="s">
        <v>249</v>
      </c>
      <c r="H123" s="328">
        <v>0</v>
      </c>
      <c r="I123" s="328">
        <v>0</v>
      </c>
      <c r="J123" s="328">
        <v>8.6999999999999993</v>
      </c>
      <c r="M123" s="336"/>
      <c r="N123" s="336"/>
    </row>
    <row r="124" spans="1:14" ht="30">
      <c r="A124" s="339" t="s">
        <v>423</v>
      </c>
      <c r="B124" s="277">
        <v>802</v>
      </c>
      <c r="C124" s="278" t="s">
        <v>179</v>
      </c>
      <c r="D124" s="278" t="s">
        <v>258</v>
      </c>
      <c r="E124" s="278" t="s">
        <v>418</v>
      </c>
      <c r="F124" s="278" t="s">
        <v>238</v>
      </c>
      <c r="G124" s="278" t="s">
        <v>238</v>
      </c>
      <c r="H124" s="279">
        <f>H125</f>
        <v>65.8</v>
      </c>
      <c r="I124" s="279">
        <f>I125</f>
        <v>65.8</v>
      </c>
      <c r="J124" s="279">
        <f>J125</f>
        <v>60</v>
      </c>
      <c r="M124" s="336"/>
      <c r="N124" s="336"/>
    </row>
    <row r="125" spans="1:14" ht="15">
      <c r="A125" s="340" t="s">
        <v>424</v>
      </c>
      <c r="B125" s="295">
        <v>802</v>
      </c>
      <c r="C125" s="296" t="s">
        <v>179</v>
      </c>
      <c r="D125" s="296" t="s">
        <v>185</v>
      </c>
      <c r="E125" s="296" t="s">
        <v>425</v>
      </c>
      <c r="F125" s="296" t="s">
        <v>238</v>
      </c>
      <c r="G125" s="296" t="s">
        <v>238</v>
      </c>
      <c r="H125" s="318">
        <f>H126+H127+H128+H129</f>
        <v>65.8</v>
      </c>
      <c r="I125" s="318">
        <f>I126+I127+I128+I129</f>
        <v>65.8</v>
      </c>
      <c r="J125" s="318">
        <f>J126+J127+J128+J129</f>
        <v>60</v>
      </c>
      <c r="M125" s="336"/>
      <c r="N125" s="336"/>
    </row>
    <row r="126" spans="1:14" ht="15">
      <c r="A126" s="341" t="s">
        <v>637</v>
      </c>
      <c r="B126" s="285">
        <v>802</v>
      </c>
      <c r="C126" s="286" t="s">
        <v>179</v>
      </c>
      <c r="D126" s="286" t="s">
        <v>185</v>
      </c>
      <c r="E126" s="286" t="s">
        <v>425</v>
      </c>
      <c r="F126" s="286" t="s">
        <v>151</v>
      </c>
      <c r="G126" s="286" t="s">
        <v>252</v>
      </c>
      <c r="H126" s="308">
        <v>50</v>
      </c>
      <c r="I126" s="287">
        <v>50</v>
      </c>
      <c r="J126" s="287">
        <v>50</v>
      </c>
      <c r="M126" s="336"/>
      <c r="N126" s="336"/>
    </row>
    <row r="127" spans="1:14" ht="15">
      <c r="A127" s="341" t="s">
        <v>616</v>
      </c>
      <c r="B127" s="285" t="s">
        <v>350</v>
      </c>
      <c r="C127" s="286" t="s">
        <v>179</v>
      </c>
      <c r="D127" s="286" t="s">
        <v>185</v>
      </c>
      <c r="E127" s="286" t="s">
        <v>425</v>
      </c>
      <c r="F127" s="286" t="s">
        <v>151</v>
      </c>
      <c r="G127" s="286" t="s">
        <v>252</v>
      </c>
      <c r="H127" s="287">
        <v>15.8</v>
      </c>
      <c r="I127" s="287">
        <v>0</v>
      </c>
      <c r="J127" s="287">
        <v>0</v>
      </c>
      <c r="M127" s="336"/>
      <c r="N127" s="336"/>
    </row>
    <row r="128" spans="1:14" ht="15">
      <c r="A128" s="342" t="s">
        <v>426</v>
      </c>
      <c r="B128" s="285">
        <v>802</v>
      </c>
      <c r="C128" s="286" t="s">
        <v>179</v>
      </c>
      <c r="D128" s="286" t="s">
        <v>185</v>
      </c>
      <c r="E128" s="286" t="s">
        <v>425</v>
      </c>
      <c r="F128" s="286" t="s">
        <v>151</v>
      </c>
      <c r="G128" s="286" t="s">
        <v>252</v>
      </c>
      <c r="H128" s="287"/>
      <c r="I128" s="287"/>
      <c r="J128" s="287"/>
      <c r="M128" s="336"/>
      <c r="N128" s="336"/>
    </row>
    <row r="129" spans="1:14" ht="15">
      <c r="A129" s="342" t="s">
        <v>427</v>
      </c>
      <c r="B129" s="285">
        <v>802</v>
      </c>
      <c r="C129" s="286" t="s">
        <v>179</v>
      </c>
      <c r="D129" s="286" t="s">
        <v>185</v>
      </c>
      <c r="E129" s="286" t="s">
        <v>425</v>
      </c>
      <c r="F129" s="286" t="s">
        <v>151</v>
      </c>
      <c r="G129" s="286" t="s">
        <v>638</v>
      </c>
      <c r="H129" s="287">
        <v>0</v>
      </c>
      <c r="I129" s="287">
        <v>15.8</v>
      </c>
      <c r="J129" s="287">
        <v>10</v>
      </c>
      <c r="M129" s="336"/>
      <c r="N129" s="336"/>
    </row>
    <row r="130" spans="1:14" ht="15">
      <c r="A130" s="343" t="s">
        <v>380</v>
      </c>
      <c r="B130" s="285">
        <v>802</v>
      </c>
      <c r="C130" s="286"/>
      <c r="D130" s="286"/>
      <c r="E130" s="286"/>
      <c r="F130" s="286"/>
      <c r="G130" s="286"/>
      <c r="H130" s="287"/>
      <c r="I130" s="287"/>
      <c r="J130" s="287"/>
      <c r="M130" s="336"/>
      <c r="N130" s="336"/>
    </row>
    <row r="131" spans="1:14" ht="15">
      <c r="A131" s="344" t="s">
        <v>428</v>
      </c>
      <c r="B131" s="277" t="s">
        <v>350</v>
      </c>
      <c r="C131" s="278" t="s">
        <v>139</v>
      </c>
      <c r="D131" s="278" t="s">
        <v>188</v>
      </c>
      <c r="E131" s="278" t="s">
        <v>429</v>
      </c>
      <c r="F131" s="278" t="s">
        <v>238</v>
      </c>
      <c r="G131" s="278" t="s">
        <v>238</v>
      </c>
      <c r="H131" s="279">
        <f>H132</f>
        <v>0</v>
      </c>
      <c r="I131" s="279">
        <f>I132</f>
        <v>0</v>
      </c>
      <c r="J131" s="279">
        <f>J132</f>
        <v>0</v>
      </c>
      <c r="M131" s="336"/>
      <c r="N131" s="336"/>
    </row>
    <row r="132" spans="1:14" ht="15">
      <c r="A132" s="345" t="s">
        <v>430</v>
      </c>
      <c r="B132" s="285" t="s">
        <v>350</v>
      </c>
      <c r="C132" s="286" t="s">
        <v>139</v>
      </c>
      <c r="D132" s="286" t="s">
        <v>188</v>
      </c>
      <c r="E132" s="286" t="s">
        <v>429</v>
      </c>
      <c r="F132" s="286" t="s">
        <v>151</v>
      </c>
      <c r="G132" s="286" t="s">
        <v>244</v>
      </c>
      <c r="H132" s="287">
        <v>0</v>
      </c>
      <c r="I132" s="287">
        <v>0</v>
      </c>
      <c r="J132" s="287">
        <v>0</v>
      </c>
      <c r="M132" s="336"/>
      <c r="N132" s="336"/>
    </row>
    <row r="133" spans="1:14" ht="15">
      <c r="A133" s="345"/>
      <c r="B133" s="285"/>
      <c r="C133" s="286"/>
      <c r="D133" s="286"/>
      <c r="E133" s="286"/>
      <c r="F133" s="286"/>
      <c r="G133" s="286"/>
      <c r="H133" s="287"/>
      <c r="I133" s="287"/>
      <c r="J133" s="287"/>
      <c r="M133" s="336"/>
      <c r="N133" s="336"/>
    </row>
    <row r="134" spans="1:14" ht="15">
      <c r="A134" s="346" t="s">
        <v>431</v>
      </c>
      <c r="B134" s="277">
        <v>802</v>
      </c>
      <c r="C134" s="278" t="s">
        <v>193</v>
      </c>
      <c r="D134" s="278" t="s">
        <v>258</v>
      </c>
      <c r="E134" s="278" t="s">
        <v>341</v>
      </c>
      <c r="F134" s="278" t="s">
        <v>238</v>
      </c>
      <c r="G134" s="278" t="s">
        <v>238</v>
      </c>
      <c r="H134" s="279">
        <f t="shared" ref="H134:J135" si="0">H135</f>
        <v>0</v>
      </c>
      <c r="I134" s="279">
        <f t="shared" si="0"/>
        <v>0</v>
      </c>
      <c r="J134" s="279">
        <f t="shared" si="0"/>
        <v>0</v>
      </c>
      <c r="M134" s="336"/>
      <c r="N134" s="336"/>
    </row>
    <row r="135" spans="1:14" ht="15">
      <c r="A135" s="347" t="s">
        <v>432</v>
      </c>
      <c r="B135" s="295">
        <v>802</v>
      </c>
      <c r="C135" s="296" t="s">
        <v>193</v>
      </c>
      <c r="D135" s="296" t="s">
        <v>125</v>
      </c>
      <c r="E135" s="296" t="s">
        <v>341</v>
      </c>
      <c r="F135" s="296" t="s">
        <v>238</v>
      </c>
      <c r="G135" s="296" t="s">
        <v>238</v>
      </c>
      <c r="H135" s="318">
        <f t="shared" si="0"/>
        <v>0</v>
      </c>
      <c r="I135" s="318">
        <f t="shared" si="0"/>
        <v>0</v>
      </c>
      <c r="J135" s="318">
        <f t="shared" si="0"/>
        <v>0</v>
      </c>
      <c r="M135" s="336"/>
      <c r="N135" s="336"/>
    </row>
    <row r="136" spans="1:14" ht="15">
      <c r="A136" s="348" t="s">
        <v>433</v>
      </c>
      <c r="B136" s="285">
        <v>802</v>
      </c>
      <c r="C136" s="286" t="s">
        <v>193</v>
      </c>
      <c r="D136" s="286" t="s">
        <v>125</v>
      </c>
      <c r="E136" s="286" t="s">
        <v>434</v>
      </c>
      <c r="F136" s="286" t="s">
        <v>155</v>
      </c>
      <c r="G136" s="286" t="s">
        <v>248</v>
      </c>
      <c r="H136" s="333"/>
      <c r="I136" s="333"/>
      <c r="J136" s="333"/>
      <c r="M136" s="336"/>
      <c r="N136" s="336"/>
    </row>
    <row r="137" spans="1:14" ht="15">
      <c r="A137" s="340" t="s">
        <v>197</v>
      </c>
      <c r="B137" s="295">
        <v>802</v>
      </c>
      <c r="C137" s="296" t="s">
        <v>193</v>
      </c>
      <c r="D137" s="296" t="s">
        <v>179</v>
      </c>
      <c r="E137" s="296" t="s">
        <v>341</v>
      </c>
      <c r="F137" s="296" t="s">
        <v>238</v>
      </c>
      <c r="G137" s="296" t="s">
        <v>238</v>
      </c>
      <c r="H137" s="318">
        <f>H141+H138+H139+H140+H143+H142</f>
        <v>0</v>
      </c>
      <c r="I137" s="318">
        <f>I141+I138+I139+I140+I143+I142</f>
        <v>0</v>
      </c>
      <c r="J137" s="318">
        <f>J141+J138+J139+J140+J143+J142</f>
        <v>0</v>
      </c>
      <c r="M137" s="336"/>
      <c r="N137" s="336"/>
    </row>
    <row r="138" spans="1:14" ht="15">
      <c r="A138" s="349" t="s">
        <v>435</v>
      </c>
      <c r="B138" s="310">
        <v>802</v>
      </c>
      <c r="C138" s="311" t="s">
        <v>193</v>
      </c>
      <c r="D138" s="311" t="s">
        <v>179</v>
      </c>
      <c r="E138" s="311" t="s">
        <v>436</v>
      </c>
      <c r="F138" s="311" t="s">
        <v>636</v>
      </c>
      <c r="G138" s="311" t="s">
        <v>251</v>
      </c>
      <c r="H138" s="333">
        <v>0</v>
      </c>
      <c r="I138" s="333">
        <v>0</v>
      </c>
      <c r="J138" s="333">
        <v>0</v>
      </c>
      <c r="M138" s="336"/>
      <c r="N138" s="336"/>
    </row>
    <row r="139" spans="1:14" ht="15">
      <c r="A139" s="350" t="s">
        <v>437</v>
      </c>
      <c r="B139" s="285">
        <v>802</v>
      </c>
      <c r="C139" s="286" t="s">
        <v>193</v>
      </c>
      <c r="D139" s="286" t="s">
        <v>179</v>
      </c>
      <c r="E139" s="286" t="s">
        <v>436</v>
      </c>
      <c r="F139" s="286"/>
      <c r="G139" s="286" t="s">
        <v>251</v>
      </c>
      <c r="H139" s="333"/>
      <c r="I139" s="333"/>
      <c r="J139" s="333"/>
      <c r="M139" s="336"/>
      <c r="N139" s="336"/>
    </row>
    <row r="140" spans="1:14" ht="15">
      <c r="A140" s="350" t="s">
        <v>639</v>
      </c>
      <c r="B140" s="285">
        <v>802</v>
      </c>
      <c r="C140" s="286" t="s">
        <v>193</v>
      </c>
      <c r="D140" s="286" t="s">
        <v>179</v>
      </c>
      <c r="E140" s="286" t="s">
        <v>436</v>
      </c>
      <c r="F140" s="286" t="s">
        <v>151</v>
      </c>
      <c r="G140" s="286" t="s">
        <v>244</v>
      </c>
      <c r="H140" s="333">
        <v>0</v>
      </c>
      <c r="I140" s="333">
        <v>0</v>
      </c>
      <c r="J140" s="333">
        <v>0</v>
      </c>
      <c r="M140" s="336"/>
      <c r="N140" s="336"/>
    </row>
    <row r="141" spans="1:14" ht="58.5" customHeight="1">
      <c r="A141" s="498" t="s">
        <v>640</v>
      </c>
      <c r="B141" s="285" t="s">
        <v>350</v>
      </c>
      <c r="C141" s="286" t="s">
        <v>193</v>
      </c>
      <c r="D141" s="286" t="s">
        <v>179</v>
      </c>
      <c r="E141" s="286" t="s">
        <v>436</v>
      </c>
      <c r="F141" s="286" t="s">
        <v>151</v>
      </c>
      <c r="G141" s="286" t="s">
        <v>244</v>
      </c>
      <c r="H141" s="499">
        <v>0</v>
      </c>
      <c r="I141" s="499">
        <v>0</v>
      </c>
      <c r="J141" s="499">
        <v>0</v>
      </c>
      <c r="M141" s="336"/>
      <c r="N141" s="336"/>
    </row>
    <row r="142" spans="1:14" ht="44.25" customHeight="1">
      <c r="A142" s="498" t="s">
        <v>641</v>
      </c>
      <c r="B142" s="285" t="s">
        <v>350</v>
      </c>
      <c r="C142" s="286" t="s">
        <v>193</v>
      </c>
      <c r="D142" s="286" t="s">
        <v>179</v>
      </c>
      <c r="E142" s="286" t="s">
        <v>436</v>
      </c>
      <c r="F142" s="286" t="s">
        <v>151</v>
      </c>
      <c r="G142" s="286" t="s">
        <v>244</v>
      </c>
      <c r="H142" s="333">
        <v>0</v>
      </c>
      <c r="I142" s="333">
        <v>0</v>
      </c>
      <c r="J142" s="333">
        <v>0</v>
      </c>
      <c r="M142" s="336"/>
      <c r="N142" s="336"/>
    </row>
    <row r="143" spans="1:14" ht="15">
      <c r="A143" s="350"/>
      <c r="B143" s="285"/>
      <c r="C143" s="286"/>
      <c r="D143" s="286"/>
      <c r="E143" s="286"/>
      <c r="F143" s="286"/>
      <c r="G143" s="286"/>
      <c r="H143" s="333"/>
      <c r="I143" s="333"/>
      <c r="J143" s="333"/>
      <c r="M143" s="336"/>
      <c r="N143" s="336"/>
    </row>
    <row r="144" spans="1:14" ht="15">
      <c r="A144" s="352" t="s">
        <v>439</v>
      </c>
      <c r="B144" s="277">
        <v>802</v>
      </c>
      <c r="C144" s="278" t="s">
        <v>157</v>
      </c>
      <c r="D144" s="278" t="s">
        <v>157</v>
      </c>
      <c r="E144" s="278" t="s">
        <v>341</v>
      </c>
      <c r="F144" s="278" t="s">
        <v>238</v>
      </c>
      <c r="G144" s="278" t="s">
        <v>238</v>
      </c>
      <c r="H144" s="279">
        <f>H145</f>
        <v>0</v>
      </c>
      <c r="I144" s="279">
        <f>I145</f>
        <v>0</v>
      </c>
      <c r="J144" s="279">
        <f>J145</f>
        <v>0</v>
      </c>
      <c r="M144" s="336"/>
      <c r="N144" s="336"/>
    </row>
    <row r="145" spans="1:14" ht="15">
      <c r="A145" s="292" t="s">
        <v>440</v>
      </c>
      <c r="B145" s="285">
        <v>802</v>
      </c>
      <c r="C145" s="286" t="s">
        <v>157</v>
      </c>
      <c r="D145" s="286" t="s">
        <v>157</v>
      </c>
      <c r="E145" s="286" t="s">
        <v>441</v>
      </c>
      <c r="F145" s="286" t="s">
        <v>151</v>
      </c>
      <c r="G145" s="286" t="s">
        <v>642</v>
      </c>
      <c r="H145" s="308"/>
      <c r="I145" s="308">
        <v>0</v>
      </c>
      <c r="J145" s="308">
        <v>0</v>
      </c>
      <c r="M145" s="336"/>
      <c r="N145" s="336"/>
    </row>
    <row r="146" spans="1:14" ht="15">
      <c r="A146" s="353" t="s">
        <v>442</v>
      </c>
      <c r="B146" s="273">
        <v>802</v>
      </c>
      <c r="C146" s="354" t="s">
        <v>200</v>
      </c>
      <c r="D146" s="354" t="s">
        <v>258</v>
      </c>
      <c r="E146" s="354" t="s">
        <v>341</v>
      </c>
      <c r="F146" s="354" t="s">
        <v>238</v>
      </c>
      <c r="G146" s="354" t="s">
        <v>238</v>
      </c>
      <c r="H146" s="355">
        <f>H147+H178</f>
        <v>0</v>
      </c>
      <c r="I146" s="355">
        <f>I147+I178</f>
        <v>0</v>
      </c>
      <c r="J146" s="355">
        <f>J147+J178</f>
        <v>0</v>
      </c>
      <c r="M146" s="336"/>
      <c r="N146" s="336"/>
    </row>
    <row r="147" spans="1:14" ht="30">
      <c r="A147" s="281" t="s">
        <v>443</v>
      </c>
      <c r="B147" s="277">
        <v>802</v>
      </c>
      <c r="C147" s="278" t="s">
        <v>200</v>
      </c>
      <c r="D147" s="278" t="s">
        <v>123</v>
      </c>
      <c r="E147" s="278" t="s">
        <v>444</v>
      </c>
      <c r="F147" s="278" t="s">
        <v>265</v>
      </c>
      <c r="G147" s="278" t="s">
        <v>445</v>
      </c>
      <c r="H147" s="279">
        <f>H148+H152+H155+H157+H159+H164+H168+H170+H174</f>
        <v>0</v>
      </c>
      <c r="I147" s="279">
        <f>I148+I152+I155+I157+I159+I164+I168+I170+I174</f>
        <v>0</v>
      </c>
      <c r="J147" s="279">
        <f>J148+J152+J155+J157+J159+J164+J168+J170+J174</f>
        <v>0</v>
      </c>
      <c r="M147" s="336"/>
      <c r="N147" s="336"/>
    </row>
    <row r="148" spans="1:14" ht="42.75">
      <c r="A148" s="356" t="s">
        <v>446</v>
      </c>
      <c r="B148" s="295">
        <v>802</v>
      </c>
      <c r="C148" s="296" t="s">
        <v>200</v>
      </c>
      <c r="D148" s="296" t="s">
        <v>123</v>
      </c>
      <c r="E148" s="296" t="s">
        <v>444</v>
      </c>
      <c r="F148" s="296" t="s">
        <v>238</v>
      </c>
      <c r="G148" s="296" t="s">
        <v>346</v>
      </c>
      <c r="H148" s="297">
        <f>H149+H151</f>
        <v>0</v>
      </c>
      <c r="I148" s="297">
        <f>I149+I151</f>
        <v>0</v>
      </c>
      <c r="J148" s="297">
        <f>J149+J151</f>
        <v>0</v>
      </c>
      <c r="M148" s="336"/>
      <c r="N148" s="336"/>
    </row>
    <row r="149" spans="1:14" ht="15">
      <c r="A149" s="357" t="s">
        <v>280</v>
      </c>
      <c r="B149" s="285">
        <v>802</v>
      </c>
      <c r="C149" s="286" t="s">
        <v>200</v>
      </c>
      <c r="D149" s="286" t="s">
        <v>123</v>
      </c>
      <c r="E149" s="286" t="s">
        <v>444</v>
      </c>
      <c r="F149" s="286" t="s">
        <v>173</v>
      </c>
      <c r="G149" s="286" t="s">
        <v>239</v>
      </c>
      <c r="H149" s="287"/>
      <c r="I149" s="287"/>
      <c r="J149" s="287"/>
      <c r="M149" s="358"/>
      <c r="N149" s="358"/>
    </row>
    <row r="150" spans="1:14" ht="15">
      <c r="A150" s="357" t="s">
        <v>281</v>
      </c>
      <c r="B150" s="285">
        <v>802</v>
      </c>
      <c r="C150" s="286" t="s">
        <v>200</v>
      </c>
      <c r="D150" s="286" t="s">
        <v>123</v>
      </c>
      <c r="E150" s="286" t="s">
        <v>444</v>
      </c>
      <c r="F150" s="286" t="s">
        <v>175</v>
      </c>
      <c r="G150" s="286" t="s">
        <v>240</v>
      </c>
      <c r="H150" s="287"/>
      <c r="I150" s="287"/>
      <c r="J150" s="287"/>
      <c r="M150" s="358"/>
      <c r="N150" s="358"/>
    </row>
    <row r="151" spans="1:14" ht="15">
      <c r="A151" s="357" t="s">
        <v>348</v>
      </c>
      <c r="B151" s="285">
        <v>802</v>
      </c>
      <c r="C151" s="286" t="s">
        <v>200</v>
      </c>
      <c r="D151" s="286" t="s">
        <v>123</v>
      </c>
      <c r="E151" s="286" t="s">
        <v>444</v>
      </c>
      <c r="F151" s="286" t="s">
        <v>176</v>
      </c>
      <c r="G151" s="286" t="s">
        <v>241</v>
      </c>
      <c r="H151" s="287"/>
      <c r="I151" s="287"/>
      <c r="J151" s="287"/>
      <c r="M151" s="358"/>
      <c r="N151" s="358"/>
    </row>
    <row r="152" spans="1:14" ht="15">
      <c r="A152" s="356" t="s">
        <v>284</v>
      </c>
      <c r="B152" s="295">
        <v>802</v>
      </c>
      <c r="C152" s="296" t="s">
        <v>200</v>
      </c>
      <c r="D152" s="296" t="s">
        <v>123</v>
      </c>
      <c r="E152" s="296" t="s">
        <v>444</v>
      </c>
      <c r="F152" s="296" t="s">
        <v>149</v>
      </c>
      <c r="G152" s="296" t="s">
        <v>242</v>
      </c>
      <c r="H152" s="297">
        <f>H153</f>
        <v>0</v>
      </c>
      <c r="I152" s="297">
        <f>I153</f>
        <v>0</v>
      </c>
      <c r="J152" s="297">
        <f>J153</f>
        <v>0</v>
      </c>
      <c r="M152" s="358"/>
      <c r="N152" s="358"/>
    </row>
    <row r="153" spans="1:14" ht="14.25">
      <c r="A153" s="343" t="s">
        <v>447</v>
      </c>
      <c r="B153" s="299">
        <v>802</v>
      </c>
      <c r="C153" s="307" t="s">
        <v>200</v>
      </c>
      <c r="D153" s="307" t="s">
        <v>123</v>
      </c>
      <c r="E153" s="307" t="s">
        <v>444</v>
      </c>
      <c r="F153" s="300" t="s">
        <v>149</v>
      </c>
      <c r="G153" s="300" t="s">
        <v>242</v>
      </c>
      <c r="H153" s="287"/>
      <c r="I153" s="287"/>
      <c r="J153" s="287"/>
      <c r="M153" s="358"/>
      <c r="N153" s="358"/>
    </row>
    <row r="154" spans="1:14" ht="15">
      <c r="A154" s="293" t="s">
        <v>358</v>
      </c>
      <c r="B154" s="285">
        <v>802</v>
      </c>
      <c r="C154" s="286" t="s">
        <v>200</v>
      </c>
      <c r="D154" s="286" t="s">
        <v>123</v>
      </c>
      <c r="E154" s="286" t="s">
        <v>444</v>
      </c>
      <c r="F154" s="286" t="s">
        <v>175</v>
      </c>
      <c r="G154" s="286" t="s">
        <v>183</v>
      </c>
      <c r="H154" s="287"/>
      <c r="I154" s="287"/>
      <c r="J154" s="287"/>
      <c r="M154" s="358"/>
      <c r="N154" s="358"/>
    </row>
    <row r="155" spans="1:14" ht="15">
      <c r="A155" s="359" t="s">
        <v>250</v>
      </c>
      <c r="B155" s="295">
        <v>802</v>
      </c>
      <c r="C155" s="296" t="s">
        <v>200</v>
      </c>
      <c r="D155" s="296" t="s">
        <v>123</v>
      </c>
      <c r="E155" s="296" t="s">
        <v>444</v>
      </c>
      <c r="F155" s="296" t="s">
        <v>151</v>
      </c>
      <c r="G155" s="296" t="s">
        <v>251</v>
      </c>
      <c r="H155" s="297">
        <f>H156</f>
        <v>0</v>
      </c>
      <c r="I155" s="297">
        <f>I156</f>
        <v>0</v>
      </c>
      <c r="J155" s="297">
        <f>J156</f>
        <v>0</v>
      </c>
      <c r="M155" s="358"/>
      <c r="N155" s="358"/>
    </row>
    <row r="156" spans="1:14" ht="14.25">
      <c r="A156" s="360" t="s">
        <v>411</v>
      </c>
      <c r="B156" s="299">
        <v>802</v>
      </c>
      <c r="C156" s="307" t="s">
        <v>200</v>
      </c>
      <c r="D156" s="307" t="s">
        <v>123</v>
      </c>
      <c r="E156" s="307" t="s">
        <v>444</v>
      </c>
      <c r="F156" s="300" t="s">
        <v>151</v>
      </c>
      <c r="G156" s="300" t="s">
        <v>251</v>
      </c>
      <c r="H156" s="287"/>
      <c r="I156" s="287"/>
      <c r="J156" s="287"/>
      <c r="M156" s="358"/>
      <c r="N156" s="358"/>
    </row>
    <row r="157" spans="1:14" ht="15">
      <c r="A157" s="361" t="s">
        <v>448</v>
      </c>
      <c r="B157" s="295">
        <v>802</v>
      </c>
      <c r="C157" s="296" t="s">
        <v>200</v>
      </c>
      <c r="D157" s="296" t="s">
        <v>123</v>
      </c>
      <c r="E157" s="296" t="s">
        <v>444</v>
      </c>
      <c r="F157" s="296" t="s">
        <v>238</v>
      </c>
      <c r="G157" s="296" t="s">
        <v>244</v>
      </c>
      <c r="H157" s="297">
        <f>H158</f>
        <v>0</v>
      </c>
      <c r="I157" s="297">
        <f>I158</f>
        <v>0</v>
      </c>
      <c r="J157" s="297">
        <f>J158</f>
        <v>0</v>
      </c>
      <c r="M157" s="358"/>
      <c r="N157" s="358"/>
    </row>
    <row r="158" spans="1:14" ht="14.25">
      <c r="A158" s="362" t="s">
        <v>449</v>
      </c>
      <c r="B158" s="299">
        <v>802</v>
      </c>
      <c r="C158" s="307" t="s">
        <v>200</v>
      </c>
      <c r="D158" s="307" t="s">
        <v>123</v>
      </c>
      <c r="E158" s="307" t="s">
        <v>444</v>
      </c>
      <c r="F158" s="300" t="s">
        <v>149</v>
      </c>
      <c r="G158" s="300" t="s">
        <v>244</v>
      </c>
      <c r="H158" s="287"/>
      <c r="I158" s="287"/>
      <c r="J158" s="287"/>
      <c r="M158" s="358"/>
      <c r="N158" s="358"/>
    </row>
    <row r="159" spans="1:14" ht="15">
      <c r="A159" s="359" t="s">
        <v>363</v>
      </c>
      <c r="B159" s="295">
        <v>802</v>
      </c>
      <c r="C159" s="296" t="s">
        <v>200</v>
      </c>
      <c r="D159" s="296" t="s">
        <v>123</v>
      </c>
      <c r="E159" s="296" t="s">
        <v>444</v>
      </c>
      <c r="F159" s="296" t="s">
        <v>238</v>
      </c>
      <c r="G159" s="296" t="s">
        <v>252</v>
      </c>
      <c r="H159" s="297">
        <f>H160+H161+H162+H163</f>
        <v>0</v>
      </c>
      <c r="I159" s="297">
        <f>I160+I161+I162+I163</f>
        <v>0</v>
      </c>
      <c r="J159" s="297">
        <f>J160+J161+J162+J163</f>
        <v>0</v>
      </c>
      <c r="M159" s="358"/>
      <c r="N159" s="358"/>
    </row>
    <row r="160" spans="1:14" ht="14.25">
      <c r="A160" s="363" t="s">
        <v>364</v>
      </c>
      <c r="B160" s="299">
        <v>802</v>
      </c>
      <c r="C160" s="307" t="s">
        <v>200</v>
      </c>
      <c r="D160" s="307" t="s">
        <v>123</v>
      </c>
      <c r="E160" s="307" t="s">
        <v>444</v>
      </c>
      <c r="F160" s="364" t="s">
        <v>149</v>
      </c>
      <c r="G160" s="364" t="s">
        <v>252</v>
      </c>
      <c r="H160" s="365"/>
      <c r="I160" s="365"/>
      <c r="J160" s="365"/>
      <c r="M160" s="358"/>
      <c r="N160" s="358"/>
    </row>
    <row r="161" spans="1:14" ht="14.25">
      <c r="A161" s="360" t="s">
        <v>450</v>
      </c>
      <c r="B161" s="299">
        <v>802</v>
      </c>
      <c r="C161" s="307" t="s">
        <v>200</v>
      </c>
      <c r="D161" s="307" t="s">
        <v>123</v>
      </c>
      <c r="E161" s="307" t="s">
        <v>444</v>
      </c>
      <c r="F161" s="300" t="s">
        <v>151</v>
      </c>
      <c r="G161" s="300" t="s">
        <v>252</v>
      </c>
      <c r="H161" s="287"/>
      <c r="I161" s="287"/>
      <c r="J161" s="287"/>
      <c r="M161" s="358"/>
      <c r="N161" s="358"/>
    </row>
    <row r="162" spans="1:14" ht="14.25">
      <c r="A162" s="360" t="s">
        <v>451</v>
      </c>
      <c r="B162" s="299">
        <v>802</v>
      </c>
      <c r="C162" s="307" t="s">
        <v>200</v>
      </c>
      <c r="D162" s="307" t="s">
        <v>123</v>
      </c>
      <c r="E162" s="307" t="s">
        <v>444</v>
      </c>
      <c r="F162" s="300" t="s">
        <v>151</v>
      </c>
      <c r="G162" s="300" t="s">
        <v>252</v>
      </c>
      <c r="H162" s="287"/>
      <c r="I162" s="287"/>
      <c r="J162" s="287"/>
      <c r="M162" s="358"/>
      <c r="N162" s="358"/>
    </row>
    <row r="163" spans="1:14" ht="14.25">
      <c r="A163" s="360" t="s">
        <v>452</v>
      </c>
      <c r="B163" s="299">
        <v>802</v>
      </c>
      <c r="C163" s="307" t="s">
        <v>200</v>
      </c>
      <c r="D163" s="307" t="s">
        <v>123</v>
      </c>
      <c r="E163" s="307" t="s">
        <v>444</v>
      </c>
      <c r="F163" s="300" t="s">
        <v>151</v>
      </c>
      <c r="G163" s="300" t="s">
        <v>252</v>
      </c>
      <c r="H163" s="287"/>
      <c r="I163" s="287"/>
      <c r="J163" s="287"/>
      <c r="M163" s="358"/>
      <c r="N163" s="358"/>
    </row>
    <row r="164" spans="1:14" ht="15">
      <c r="A164" s="314" t="s">
        <v>321</v>
      </c>
      <c r="B164" s="295">
        <v>802</v>
      </c>
      <c r="C164" s="296" t="s">
        <v>200</v>
      </c>
      <c r="D164" s="296" t="s">
        <v>123</v>
      </c>
      <c r="E164" s="296" t="s">
        <v>444</v>
      </c>
      <c r="F164" s="296" t="s">
        <v>238</v>
      </c>
      <c r="G164" s="296" t="s">
        <v>248</v>
      </c>
      <c r="H164" s="297">
        <v>0</v>
      </c>
      <c r="I164" s="297">
        <v>0</v>
      </c>
      <c r="J164" s="297">
        <v>0</v>
      </c>
      <c r="M164" s="358"/>
      <c r="N164" s="358"/>
    </row>
    <row r="165" spans="1:14" ht="14.25">
      <c r="A165" s="360" t="s">
        <v>453</v>
      </c>
      <c r="B165" s="299">
        <v>802</v>
      </c>
      <c r="C165" s="307" t="s">
        <v>200</v>
      </c>
      <c r="D165" s="307" t="s">
        <v>123</v>
      </c>
      <c r="E165" s="307" t="s">
        <v>444</v>
      </c>
      <c r="F165" s="300" t="s">
        <v>151</v>
      </c>
      <c r="G165" s="300" t="s">
        <v>248</v>
      </c>
      <c r="H165" s="287"/>
      <c r="I165" s="287"/>
      <c r="J165" s="287"/>
      <c r="M165" s="358"/>
      <c r="N165" s="358"/>
    </row>
    <row r="166" spans="1:14" ht="14.25">
      <c r="A166" s="366" t="s">
        <v>454</v>
      </c>
      <c r="B166" s="299">
        <v>802</v>
      </c>
      <c r="C166" s="307" t="s">
        <v>200</v>
      </c>
      <c r="D166" s="307" t="s">
        <v>123</v>
      </c>
      <c r="E166" s="307" t="s">
        <v>444</v>
      </c>
      <c r="F166" s="300" t="s">
        <v>383</v>
      </c>
      <c r="G166" s="300" t="s">
        <v>248</v>
      </c>
      <c r="H166" s="287"/>
      <c r="I166" s="287"/>
      <c r="J166" s="287"/>
      <c r="M166" s="336"/>
      <c r="N166" s="336"/>
    </row>
    <row r="167" spans="1:14" ht="14.25">
      <c r="A167" s="366" t="s">
        <v>455</v>
      </c>
      <c r="B167" s="299">
        <v>802</v>
      </c>
      <c r="C167" s="307" t="s">
        <v>200</v>
      </c>
      <c r="D167" s="307" t="s">
        <v>123</v>
      </c>
      <c r="E167" s="307" t="s">
        <v>444</v>
      </c>
      <c r="F167" s="300" t="s">
        <v>155</v>
      </c>
      <c r="G167" s="300" t="s">
        <v>248</v>
      </c>
      <c r="H167" s="287"/>
      <c r="I167" s="287"/>
      <c r="J167" s="287"/>
      <c r="M167" s="336"/>
      <c r="N167" s="336"/>
    </row>
    <row r="168" spans="1:14" ht="15">
      <c r="A168" s="294" t="s">
        <v>264</v>
      </c>
      <c r="B168" s="295">
        <v>802</v>
      </c>
      <c r="C168" s="296" t="s">
        <v>200</v>
      </c>
      <c r="D168" s="296" t="s">
        <v>123</v>
      </c>
      <c r="E168" s="296" t="s">
        <v>444</v>
      </c>
      <c r="F168" s="296" t="s">
        <v>238</v>
      </c>
      <c r="G168" s="296" t="s">
        <v>259</v>
      </c>
      <c r="H168" s="318">
        <v>0</v>
      </c>
      <c r="I168" s="318">
        <v>0</v>
      </c>
      <c r="J168" s="318">
        <v>0</v>
      </c>
      <c r="M168" s="336"/>
      <c r="N168" s="336"/>
    </row>
    <row r="169" spans="1:14" ht="14.25">
      <c r="A169" s="343" t="s">
        <v>456</v>
      </c>
      <c r="B169" s="299">
        <v>802</v>
      </c>
      <c r="C169" s="307" t="s">
        <v>200</v>
      </c>
      <c r="D169" s="307" t="s">
        <v>123</v>
      </c>
      <c r="E169" s="307" t="s">
        <v>444</v>
      </c>
      <c r="F169" s="307" t="s">
        <v>151</v>
      </c>
      <c r="G169" s="300" t="s">
        <v>259</v>
      </c>
      <c r="H169" s="287"/>
      <c r="I169" s="287"/>
      <c r="J169" s="287"/>
      <c r="M169" s="336"/>
      <c r="N169" s="336"/>
    </row>
    <row r="170" spans="1:14" ht="15">
      <c r="A170" s="367" t="s">
        <v>247</v>
      </c>
      <c r="B170" s="295">
        <v>802</v>
      </c>
      <c r="C170" s="296" t="s">
        <v>200</v>
      </c>
      <c r="D170" s="296" t="s">
        <v>123</v>
      </c>
      <c r="E170" s="296" t="s">
        <v>457</v>
      </c>
      <c r="F170" s="296" t="s">
        <v>238</v>
      </c>
      <c r="G170" s="296" t="s">
        <v>249</v>
      </c>
      <c r="H170" s="318">
        <f>H171</f>
        <v>0</v>
      </c>
      <c r="I170" s="318">
        <f>I171</f>
        <v>0</v>
      </c>
      <c r="J170" s="318">
        <f>J171</f>
        <v>0</v>
      </c>
      <c r="M170" s="336"/>
      <c r="N170" s="336"/>
    </row>
    <row r="171" spans="1:14" ht="14.25">
      <c r="A171" s="319" t="s">
        <v>458</v>
      </c>
      <c r="B171" s="299">
        <v>802</v>
      </c>
      <c r="C171" s="307" t="s">
        <v>200</v>
      </c>
      <c r="D171" s="307" t="s">
        <v>123</v>
      </c>
      <c r="E171" s="307" t="s">
        <v>444</v>
      </c>
      <c r="F171" s="300" t="s">
        <v>151</v>
      </c>
      <c r="G171" s="300" t="s">
        <v>251</v>
      </c>
      <c r="H171" s="287"/>
      <c r="I171" s="287"/>
      <c r="J171" s="287"/>
      <c r="M171" s="336"/>
      <c r="N171" s="336"/>
    </row>
    <row r="172" spans="1:14" ht="14.25">
      <c r="A172" s="319" t="s">
        <v>459</v>
      </c>
      <c r="B172" s="299">
        <v>802</v>
      </c>
      <c r="C172" s="307" t="s">
        <v>200</v>
      </c>
      <c r="D172" s="307" t="s">
        <v>123</v>
      </c>
      <c r="E172" s="307" t="s">
        <v>444</v>
      </c>
      <c r="F172" s="300" t="s">
        <v>151</v>
      </c>
      <c r="G172" s="300" t="s">
        <v>249</v>
      </c>
      <c r="H172" s="287"/>
      <c r="I172" s="287"/>
      <c r="J172" s="287"/>
      <c r="M172" s="336"/>
      <c r="N172" s="336"/>
    </row>
    <row r="173" spans="1:14" ht="14.25">
      <c r="A173" s="319" t="s">
        <v>395</v>
      </c>
      <c r="B173" s="299" t="s">
        <v>350</v>
      </c>
      <c r="C173" s="307" t="s">
        <v>200</v>
      </c>
      <c r="D173" s="307" t="s">
        <v>123</v>
      </c>
      <c r="E173" s="307" t="s">
        <v>444</v>
      </c>
      <c r="F173" s="300" t="s">
        <v>151</v>
      </c>
      <c r="G173" s="300" t="s">
        <v>249</v>
      </c>
      <c r="H173" s="287"/>
      <c r="I173" s="287"/>
      <c r="J173" s="287"/>
      <c r="M173" s="263"/>
      <c r="N173" s="263"/>
    </row>
    <row r="174" spans="1:14" ht="15">
      <c r="A174" s="352" t="s">
        <v>267</v>
      </c>
      <c r="B174" s="277" t="s">
        <v>350</v>
      </c>
      <c r="C174" s="278" t="s">
        <v>200</v>
      </c>
      <c r="D174" s="278" t="s">
        <v>123</v>
      </c>
      <c r="E174" s="278" t="s">
        <v>460</v>
      </c>
      <c r="F174" s="278" t="s">
        <v>238</v>
      </c>
      <c r="G174" s="278" t="s">
        <v>238</v>
      </c>
      <c r="H174" s="368">
        <f>H175</f>
        <v>0</v>
      </c>
      <c r="I174" s="368">
        <f>I175</f>
        <v>0</v>
      </c>
      <c r="J174" s="368">
        <f>J175</f>
        <v>0</v>
      </c>
      <c r="M174" s="263"/>
      <c r="N174" s="263"/>
    </row>
    <row r="175" spans="1:14" ht="28.5">
      <c r="A175" s="322" t="s">
        <v>269</v>
      </c>
      <c r="B175" s="299" t="s">
        <v>350</v>
      </c>
      <c r="C175" s="307" t="s">
        <v>200</v>
      </c>
      <c r="D175" s="307" t="s">
        <v>123</v>
      </c>
      <c r="E175" s="307" t="s">
        <v>460</v>
      </c>
      <c r="F175" s="307" t="s">
        <v>265</v>
      </c>
      <c r="G175" s="300" t="s">
        <v>445</v>
      </c>
      <c r="H175" s="287"/>
      <c r="I175" s="287"/>
      <c r="J175" s="287"/>
      <c r="M175" s="263"/>
      <c r="N175" s="263"/>
    </row>
    <row r="176" spans="1:14" ht="14.25">
      <c r="A176" s="323"/>
      <c r="B176" s="299"/>
      <c r="C176" s="307"/>
      <c r="D176" s="307"/>
      <c r="E176" s="307"/>
      <c r="F176" s="307"/>
      <c r="G176" s="300"/>
      <c r="H176" s="287"/>
      <c r="I176" s="287"/>
      <c r="J176" s="287"/>
      <c r="M176" s="263"/>
      <c r="N176" s="263"/>
    </row>
    <row r="177" spans="1:14" ht="14.25">
      <c r="A177" s="369"/>
      <c r="B177" s="370"/>
      <c r="C177" s="307"/>
      <c r="D177" s="307"/>
      <c r="E177" s="307"/>
      <c r="F177" s="300"/>
      <c r="G177" s="300"/>
      <c r="H177" s="287"/>
      <c r="I177" s="287"/>
      <c r="J177" s="287"/>
      <c r="M177" s="263"/>
      <c r="N177" s="263"/>
    </row>
    <row r="178" spans="1:14" ht="15">
      <c r="A178" s="371" t="s">
        <v>202</v>
      </c>
      <c r="B178" s="273">
        <v>802</v>
      </c>
      <c r="C178" s="354" t="s">
        <v>200</v>
      </c>
      <c r="D178" s="354" t="s">
        <v>123</v>
      </c>
      <c r="E178" s="354" t="s">
        <v>461</v>
      </c>
      <c r="F178" s="354" t="s">
        <v>238</v>
      </c>
      <c r="G178" s="354" t="s">
        <v>238</v>
      </c>
      <c r="H178" s="355">
        <f>H179+H183+H185+H189+H193+H196+H201+H203</f>
        <v>0</v>
      </c>
      <c r="I178" s="355">
        <f>I179+I183+I185+I189+I193+I196+I201+I203</f>
        <v>0</v>
      </c>
      <c r="J178" s="355">
        <f>J179+J183+J185+J189+J193+J196+J201+J203</f>
        <v>0</v>
      </c>
      <c r="M178" s="263"/>
      <c r="N178" s="263"/>
    </row>
    <row r="179" spans="1:14" ht="42.75">
      <c r="A179" s="356" t="s">
        <v>446</v>
      </c>
      <c r="B179" s="295">
        <v>802</v>
      </c>
      <c r="C179" s="296" t="s">
        <v>200</v>
      </c>
      <c r="D179" s="296" t="s">
        <v>123</v>
      </c>
      <c r="E179" s="296" t="s">
        <v>461</v>
      </c>
      <c r="F179" s="296" t="s">
        <v>238</v>
      </c>
      <c r="G179" s="296" t="s">
        <v>346</v>
      </c>
      <c r="H179" s="297">
        <f>H180+H182</f>
        <v>0</v>
      </c>
      <c r="I179" s="297">
        <f>I180+I182</f>
        <v>0</v>
      </c>
      <c r="J179" s="297">
        <f>J180+J182</f>
        <v>0</v>
      </c>
      <c r="M179" s="263"/>
      <c r="N179" s="263"/>
    </row>
    <row r="180" spans="1:14" ht="15">
      <c r="A180" s="357" t="s">
        <v>280</v>
      </c>
      <c r="B180" s="285">
        <v>802</v>
      </c>
      <c r="C180" s="286" t="s">
        <v>200</v>
      </c>
      <c r="D180" s="286" t="s">
        <v>123</v>
      </c>
      <c r="E180" s="286" t="s">
        <v>461</v>
      </c>
      <c r="F180" s="286" t="s">
        <v>173</v>
      </c>
      <c r="G180" s="286" t="s">
        <v>239</v>
      </c>
      <c r="H180" s="287"/>
      <c r="I180" s="287"/>
      <c r="J180" s="287"/>
      <c r="M180" s="263"/>
      <c r="N180" s="263"/>
    </row>
    <row r="181" spans="1:14" ht="15">
      <c r="A181" s="357" t="s">
        <v>281</v>
      </c>
      <c r="B181" s="285">
        <v>802</v>
      </c>
      <c r="C181" s="286" t="s">
        <v>200</v>
      </c>
      <c r="D181" s="286" t="s">
        <v>123</v>
      </c>
      <c r="E181" s="286" t="s">
        <v>461</v>
      </c>
      <c r="F181" s="286" t="s">
        <v>175</v>
      </c>
      <c r="G181" s="286" t="s">
        <v>240</v>
      </c>
      <c r="H181" s="287"/>
      <c r="I181" s="287"/>
      <c r="J181" s="287"/>
      <c r="M181" s="263"/>
      <c r="N181" s="263"/>
    </row>
    <row r="182" spans="1:14" ht="15">
      <c r="A182" s="357" t="s">
        <v>348</v>
      </c>
      <c r="B182" s="285">
        <v>802</v>
      </c>
      <c r="C182" s="286" t="s">
        <v>200</v>
      </c>
      <c r="D182" s="286" t="s">
        <v>123</v>
      </c>
      <c r="E182" s="286" t="s">
        <v>461</v>
      </c>
      <c r="F182" s="286" t="s">
        <v>176</v>
      </c>
      <c r="G182" s="286" t="s">
        <v>241</v>
      </c>
      <c r="H182" s="287"/>
      <c r="I182" s="287"/>
      <c r="J182" s="287"/>
      <c r="M182" s="263"/>
      <c r="N182" s="263"/>
    </row>
    <row r="183" spans="1:14" ht="15">
      <c r="A183" s="301" t="s">
        <v>284</v>
      </c>
      <c r="B183" s="302">
        <v>802</v>
      </c>
      <c r="C183" s="303" t="s">
        <v>200</v>
      </c>
      <c r="D183" s="303" t="s">
        <v>123</v>
      </c>
      <c r="E183" s="303" t="s">
        <v>461</v>
      </c>
      <c r="F183" s="303" t="s">
        <v>149</v>
      </c>
      <c r="G183" s="303" t="s">
        <v>242</v>
      </c>
      <c r="H183" s="304"/>
      <c r="I183" s="304"/>
      <c r="J183" s="304"/>
      <c r="M183" s="263"/>
      <c r="N183" s="263"/>
    </row>
    <row r="184" spans="1:14" ht="15">
      <c r="A184" s="284" t="s">
        <v>358</v>
      </c>
      <c r="B184" s="285">
        <v>802</v>
      </c>
      <c r="C184" s="286" t="s">
        <v>200</v>
      </c>
      <c r="D184" s="286" t="s">
        <v>123</v>
      </c>
      <c r="E184" s="286" t="s">
        <v>461</v>
      </c>
      <c r="F184" s="286" t="s">
        <v>175</v>
      </c>
      <c r="G184" s="286" t="s">
        <v>183</v>
      </c>
      <c r="H184" s="287"/>
      <c r="I184" s="287"/>
      <c r="J184" s="287"/>
      <c r="M184" s="263"/>
      <c r="N184" s="263"/>
    </row>
    <row r="185" spans="1:14" ht="15">
      <c r="A185" s="359" t="s">
        <v>250</v>
      </c>
      <c r="B185" s="295">
        <v>802</v>
      </c>
      <c r="C185" s="296" t="s">
        <v>200</v>
      </c>
      <c r="D185" s="296" t="s">
        <v>123</v>
      </c>
      <c r="E185" s="296" t="s">
        <v>461</v>
      </c>
      <c r="F185" s="296" t="s">
        <v>151</v>
      </c>
      <c r="G185" s="296" t="s">
        <v>251</v>
      </c>
      <c r="H185" s="297">
        <v>0</v>
      </c>
      <c r="I185" s="297">
        <v>0</v>
      </c>
      <c r="J185" s="297">
        <v>0</v>
      </c>
      <c r="M185" s="263"/>
      <c r="N185" s="263"/>
    </row>
    <row r="186" spans="1:14" ht="14.25">
      <c r="A186" s="360" t="s">
        <v>411</v>
      </c>
      <c r="B186" s="299">
        <v>802</v>
      </c>
      <c r="C186" s="307" t="s">
        <v>200</v>
      </c>
      <c r="D186" s="307" t="s">
        <v>123</v>
      </c>
      <c r="E186" s="307" t="s">
        <v>461</v>
      </c>
      <c r="F186" s="300" t="s">
        <v>151</v>
      </c>
      <c r="G186" s="300" t="s">
        <v>251</v>
      </c>
      <c r="H186" s="287"/>
      <c r="I186" s="287"/>
      <c r="J186" s="287"/>
      <c r="M186" s="263"/>
      <c r="N186" s="263"/>
    </row>
    <row r="187" spans="1:14" ht="14.25">
      <c r="A187" s="360" t="s">
        <v>462</v>
      </c>
      <c r="B187" s="299">
        <v>802</v>
      </c>
      <c r="C187" s="307" t="s">
        <v>200</v>
      </c>
      <c r="D187" s="307" t="s">
        <v>123</v>
      </c>
      <c r="E187" s="307" t="s">
        <v>461</v>
      </c>
      <c r="F187" s="300" t="s">
        <v>151</v>
      </c>
      <c r="G187" s="300" t="s">
        <v>251</v>
      </c>
      <c r="H187" s="287"/>
      <c r="I187" s="287"/>
      <c r="J187" s="287"/>
      <c r="M187" s="263"/>
      <c r="N187" s="263"/>
    </row>
    <row r="188" spans="1:14" ht="14.25">
      <c r="A188" s="360" t="s">
        <v>463</v>
      </c>
      <c r="B188" s="299">
        <v>802</v>
      </c>
      <c r="C188" s="307" t="s">
        <v>200</v>
      </c>
      <c r="D188" s="307" t="s">
        <v>123</v>
      </c>
      <c r="E188" s="307" t="s">
        <v>461</v>
      </c>
      <c r="F188" s="300" t="s">
        <v>151</v>
      </c>
      <c r="G188" s="300" t="s">
        <v>251</v>
      </c>
      <c r="H188" s="287"/>
      <c r="I188" s="287"/>
      <c r="J188" s="287"/>
      <c r="M188" s="263"/>
      <c r="N188" s="263"/>
    </row>
    <row r="189" spans="1:14" ht="15">
      <c r="A189" s="361" t="s">
        <v>448</v>
      </c>
      <c r="B189" s="295">
        <v>802</v>
      </c>
      <c r="C189" s="296" t="s">
        <v>200</v>
      </c>
      <c r="D189" s="296" t="s">
        <v>123</v>
      </c>
      <c r="E189" s="296" t="s">
        <v>461</v>
      </c>
      <c r="F189" s="296" t="s">
        <v>238</v>
      </c>
      <c r="G189" s="296" t="s">
        <v>244</v>
      </c>
      <c r="H189" s="297">
        <f>H190</f>
        <v>0</v>
      </c>
      <c r="I189" s="297">
        <f>I190</f>
        <v>0</v>
      </c>
      <c r="J189" s="297">
        <f>J190</f>
        <v>0</v>
      </c>
      <c r="M189" s="263"/>
      <c r="N189" s="263"/>
    </row>
    <row r="190" spans="1:14" ht="14.25">
      <c r="A190" s="372" t="s">
        <v>464</v>
      </c>
      <c r="B190" s="299">
        <v>802</v>
      </c>
      <c r="C190" s="307" t="s">
        <v>200</v>
      </c>
      <c r="D190" s="307" t="s">
        <v>123</v>
      </c>
      <c r="E190" s="307" t="s">
        <v>461</v>
      </c>
      <c r="F190" s="300" t="s">
        <v>149</v>
      </c>
      <c r="G190" s="300" t="s">
        <v>244</v>
      </c>
      <c r="H190" s="287"/>
      <c r="I190" s="287"/>
      <c r="J190" s="287"/>
      <c r="M190" s="263"/>
      <c r="N190" s="263"/>
    </row>
    <row r="191" spans="1:14" ht="14.25">
      <c r="A191" s="372" t="s">
        <v>465</v>
      </c>
      <c r="B191" s="299">
        <v>802</v>
      </c>
      <c r="C191" s="307" t="s">
        <v>200</v>
      </c>
      <c r="D191" s="307" t="s">
        <v>123</v>
      </c>
      <c r="E191" s="307" t="s">
        <v>461</v>
      </c>
      <c r="F191" s="300" t="s">
        <v>151</v>
      </c>
      <c r="G191" s="300" t="s">
        <v>244</v>
      </c>
      <c r="H191" s="287"/>
      <c r="I191" s="287"/>
      <c r="J191" s="287"/>
    </row>
    <row r="192" spans="1:14" ht="14.25">
      <c r="A192" s="372" t="s">
        <v>466</v>
      </c>
      <c r="B192" s="299">
        <v>802</v>
      </c>
      <c r="C192" s="307" t="s">
        <v>200</v>
      </c>
      <c r="D192" s="307" t="s">
        <v>123</v>
      </c>
      <c r="E192" s="307" t="s">
        <v>461</v>
      </c>
      <c r="F192" s="300" t="s">
        <v>151</v>
      </c>
      <c r="G192" s="300" t="s">
        <v>244</v>
      </c>
      <c r="H192" s="287"/>
      <c r="I192" s="287"/>
      <c r="J192" s="287"/>
    </row>
    <row r="193" spans="1:10" ht="15">
      <c r="A193" s="359" t="s">
        <v>363</v>
      </c>
      <c r="B193" s="295">
        <v>802</v>
      </c>
      <c r="C193" s="296" t="s">
        <v>200</v>
      </c>
      <c r="D193" s="296" t="s">
        <v>123</v>
      </c>
      <c r="E193" s="296" t="s">
        <v>461</v>
      </c>
      <c r="F193" s="296" t="s">
        <v>238</v>
      </c>
      <c r="G193" s="296" t="s">
        <v>252</v>
      </c>
      <c r="H193" s="297">
        <f>H194+H195</f>
        <v>0</v>
      </c>
      <c r="I193" s="297">
        <f>I194+I195</f>
        <v>0</v>
      </c>
      <c r="J193" s="297">
        <f>J194+J195</f>
        <v>0</v>
      </c>
    </row>
    <row r="194" spans="1:10" ht="14.25">
      <c r="A194" s="373" t="s">
        <v>467</v>
      </c>
      <c r="B194" s="299">
        <v>802</v>
      </c>
      <c r="C194" s="307" t="s">
        <v>200</v>
      </c>
      <c r="D194" s="307" t="s">
        <v>123</v>
      </c>
      <c r="E194" s="307" t="s">
        <v>461</v>
      </c>
      <c r="F194" s="307" t="s">
        <v>149</v>
      </c>
      <c r="G194" s="307" t="s">
        <v>252</v>
      </c>
      <c r="H194" s="308"/>
      <c r="I194" s="308"/>
      <c r="J194" s="308"/>
    </row>
    <row r="195" spans="1:10" ht="14.25">
      <c r="A195" s="360" t="s">
        <v>468</v>
      </c>
      <c r="B195" s="299">
        <v>802</v>
      </c>
      <c r="C195" s="307" t="s">
        <v>200</v>
      </c>
      <c r="D195" s="307" t="s">
        <v>123</v>
      </c>
      <c r="E195" s="307" t="s">
        <v>461</v>
      </c>
      <c r="F195" s="300" t="s">
        <v>151</v>
      </c>
      <c r="G195" s="300" t="s">
        <v>252</v>
      </c>
      <c r="H195" s="287"/>
      <c r="I195" s="287"/>
      <c r="J195" s="287"/>
    </row>
    <row r="196" spans="1:10" ht="15">
      <c r="A196" s="314" t="s">
        <v>321</v>
      </c>
      <c r="B196" s="295">
        <v>802</v>
      </c>
      <c r="C196" s="296" t="s">
        <v>200</v>
      </c>
      <c r="D196" s="296" t="s">
        <v>123</v>
      </c>
      <c r="E196" s="296" t="s">
        <v>461</v>
      </c>
      <c r="F196" s="296" t="s">
        <v>238</v>
      </c>
      <c r="G196" s="296" t="s">
        <v>249</v>
      </c>
      <c r="H196" s="297">
        <f>H197</f>
        <v>0</v>
      </c>
      <c r="I196" s="297">
        <f>I197</f>
        <v>0</v>
      </c>
      <c r="J196" s="297">
        <f>J197</f>
        <v>0</v>
      </c>
    </row>
    <row r="197" spans="1:10" ht="14.25">
      <c r="A197" s="362" t="s">
        <v>469</v>
      </c>
      <c r="B197" s="299">
        <v>802</v>
      </c>
      <c r="C197" s="307" t="s">
        <v>200</v>
      </c>
      <c r="D197" s="307" t="s">
        <v>123</v>
      </c>
      <c r="E197" s="307" t="s">
        <v>461</v>
      </c>
      <c r="F197" s="300" t="s">
        <v>151</v>
      </c>
      <c r="G197" s="300" t="s">
        <v>249</v>
      </c>
      <c r="H197" s="287"/>
      <c r="I197" s="287"/>
      <c r="J197" s="287"/>
    </row>
    <row r="198" spans="1:10" ht="14.25">
      <c r="A198" s="374" t="s">
        <v>470</v>
      </c>
      <c r="B198" s="299">
        <v>802</v>
      </c>
      <c r="C198" s="300" t="s">
        <v>200</v>
      </c>
      <c r="D198" s="300" t="s">
        <v>123</v>
      </c>
      <c r="E198" s="300" t="s">
        <v>461</v>
      </c>
      <c r="F198" s="300" t="s">
        <v>383</v>
      </c>
      <c r="G198" s="300" t="s">
        <v>249</v>
      </c>
      <c r="H198" s="287"/>
      <c r="I198" s="287"/>
      <c r="J198" s="287"/>
    </row>
    <row r="199" spans="1:10" ht="14.25">
      <c r="A199" s="322" t="s">
        <v>471</v>
      </c>
      <c r="B199" s="299">
        <v>802</v>
      </c>
      <c r="C199" s="307" t="s">
        <v>200</v>
      </c>
      <c r="D199" s="307" t="s">
        <v>123</v>
      </c>
      <c r="E199" s="307" t="s">
        <v>461</v>
      </c>
      <c r="F199" s="300" t="s">
        <v>383</v>
      </c>
      <c r="G199" s="300" t="s">
        <v>249</v>
      </c>
      <c r="H199" s="287"/>
      <c r="I199" s="287"/>
      <c r="J199" s="287"/>
    </row>
    <row r="200" spans="1:10" ht="14.25">
      <c r="A200" s="322"/>
      <c r="B200" s="299">
        <v>802</v>
      </c>
      <c r="C200" s="300"/>
      <c r="D200" s="300"/>
      <c r="E200" s="300"/>
      <c r="F200" s="300"/>
      <c r="G200" s="300"/>
      <c r="H200" s="287"/>
      <c r="I200" s="287"/>
      <c r="J200" s="287"/>
    </row>
    <row r="201" spans="1:10" ht="15">
      <c r="A201" s="294" t="s">
        <v>264</v>
      </c>
      <c r="B201" s="295">
        <v>802</v>
      </c>
      <c r="C201" s="296" t="s">
        <v>200</v>
      </c>
      <c r="D201" s="296" t="s">
        <v>123</v>
      </c>
      <c r="E201" s="296" t="s">
        <v>461</v>
      </c>
      <c r="F201" s="296" t="s">
        <v>238</v>
      </c>
      <c r="G201" s="296" t="s">
        <v>259</v>
      </c>
      <c r="H201" s="318">
        <f>H202</f>
        <v>0</v>
      </c>
      <c r="I201" s="318">
        <f>I202</f>
        <v>0</v>
      </c>
      <c r="J201" s="318">
        <f>J202</f>
        <v>0</v>
      </c>
    </row>
    <row r="202" spans="1:10" ht="14.25">
      <c r="A202" s="360" t="s">
        <v>472</v>
      </c>
      <c r="B202" s="299">
        <v>802</v>
      </c>
      <c r="C202" s="307" t="s">
        <v>200</v>
      </c>
      <c r="D202" s="307" t="s">
        <v>123</v>
      </c>
      <c r="E202" s="307" t="s">
        <v>461</v>
      </c>
      <c r="F202" s="300" t="s">
        <v>151</v>
      </c>
      <c r="G202" s="300" t="s">
        <v>259</v>
      </c>
      <c r="H202" s="287"/>
      <c r="I202" s="287"/>
      <c r="J202" s="287"/>
    </row>
    <row r="203" spans="1:10" ht="15">
      <c r="A203" s="375" t="s">
        <v>247</v>
      </c>
      <c r="B203" s="295">
        <v>802</v>
      </c>
      <c r="C203" s="296" t="s">
        <v>200</v>
      </c>
      <c r="D203" s="296" t="s">
        <v>123</v>
      </c>
      <c r="E203" s="296" t="s">
        <v>461</v>
      </c>
      <c r="F203" s="296" t="s">
        <v>238</v>
      </c>
      <c r="G203" s="296" t="s">
        <v>249</v>
      </c>
      <c r="H203" s="318">
        <f>H205+H207</f>
        <v>0</v>
      </c>
      <c r="I203" s="318">
        <f>I205+I207</f>
        <v>0</v>
      </c>
      <c r="J203" s="318">
        <f>J205+J207</f>
        <v>0</v>
      </c>
    </row>
    <row r="204" spans="1:10" ht="14.25">
      <c r="A204" s="323" t="s">
        <v>473</v>
      </c>
      <c r="B204" s="299">
        <v>802</v>
      </c>
      <c r="C204" s="307" t="s">
        <v>200</v>
      </c>
      <c r="D204" s="307" t="s">
        <v>123</v>
      </c>
      <c r="E204" s="307" t="s">
        <v>461</v>
      </c>
      <c r="F204" s="307" t="s">
        <v>151</v>
      </c>
      <c r="G204" s="300" t="s">
        <v>249</v>
      </c>
      <c r="H204" s="287"/>
      <c r="I204" s="287"/>
      <c r="J204" s="287"/>
    </row>
    <row r="205" spans="1:10" ht="14.25">
      <c r="A205" s="323" t="s">
        <v>474</v>
      </c>
      <c r="B205" s="299">
        <v>802</v>
      </c>
      <c r="C205" s="307" t="s">
        <v>200</v>
      </c>
      <c r="D205" s="307" t="s">
        <v>123</v>
      </c>
      <c r="E205" s="307" t="s">
        <v>461</v>
      </c>
      <c r="F205" s="307" t="s">
        <v>151</v>
      </c>
      <c r="G205" s="300" t="s">
        <v>249</v>
      </c>
      <c r="H205" s="287"/>
      <c r="I205" s="287"/>
      <c r="J205" s="287"/>
    </row>
    <row r="206" spans="1:10" ht="14.25">
      <c r="A206" s="323" t="s">
        <v>475</v>
      </c>
      <c r="B206" s="299">
        <v>802</v>
      </c>
      <c r="C206" s="307" t="s">
        <v>200</v>
      </c>
      <c r="D206" s="307" t="s">
        <v>123</v>
      </c>
      <c r="E206" s="307" t="s">
        <v>461</v>
      </c>
      <c r="F206" s="307" t="s">
        <v>151</v>
      </c>
      <c r="G206" s="300" t="s">
        <v>249</v>
      </c>
      <c r="H206" s="287"/>
      <c r="I206" s="287"/>
      <c r="J206" s="287"/>
    </row>
    <row r="207" spans="1:10" ht="14.25">
      <c r="A207" s="323" t="s">
        <v>476</v>
      </c>
      <c r="B207" s="299">
        <v>802</v>
      </c>
      <c r="C207" s="307" t="s">
        <v>200</v>
      </c>
      <c r="D207" s="307" t="s">
        <v>123</v>
      </c>
      <c r="E207" s="307" t="s">
        <v>461</v>
      </c>
      <c r="F207" s="307" t="s">
        <v>151</v>
      </c>
      <c r="G207" s="300" t="s">
        <v>249</v>
      </c>
      <c r="H207" s="287"/>
      <c r="I207" s="287"/>
      <c r="J207" s="287"/>
    </row>
    <row r="208" spans="1:10" ht="14.25">
      <c r="A208" s="323" t="s">
        <v>380</v>
      </c>
      <c r="B208" s="299">
        <v>802</v>
      </c>
      <c r="C208" s="307" t="s">
        <v>200</v>
      </c>
      <c r="D208" s="307" t="s">
        <v>123</v>
      </c>
      <c r="E208" s="307" t="s">
        <v>461</v>
      </c>
      <c r="F208" s="307" t="s">
        <v>151</v>
      </c>
      <c r="G208" s="300" t="s">
        <v>249</v>
      </c>
      <c r="H208" s="287"/>
      <c r="I208" s="287"/>
      <c r="J208" s="287"/>
    </row>
    <row r="209" spans="1:10" ht="14.25">
      <c r="A209" s="323"/>
      <c r="B209" s="299"/>
      <c r="C209" s="307"/>
      <c r="D209" s="307"/>
      <c r="E209" s="307"/>
      <c r="F209" s="307"/>
      <c r="G209" s="300"/>
      <c r="H209" s="287"/>
      <c r="I209" s="287"/>
      <c r="J209" s="287"/>
    </row>
    <row r="210" spans="1:10" ht="15">
      <c r="A210" s="376" t="s">
        <v>477</v>
      </c>
      <c r="B210" s="377">
        <v>802</v>
      </c>
      <c r="C210" s="354">
        <v>10</v>
      </c>
      <c r="D210" s="354" t="s">
        <v>258</v>
      </c>
      <c r="E210" s="354" t="s">
        <v>341</v>
      </c>
      <c r="F210" s="354" t="s">
        <v>238</v>
      </c>
      <c r="G210" s="354" t="s">
        <v>238</v>
      </c>
      <c r="H210" s="355">
        <f>H211</f>
        <v>76.599999999999994</v>
      </c>
      <c r="I210" s="355">
        <f>I211</f>
        <v>76.599999999999994</v>
      </c>
      <c r="J210" s="355">
        <f>J211</f>
        <v>76.599999999999994</v>
      </c>
    </row>
    <row r="211" spans="1:10" ht="15">
      <c r="A211" s="378" t="s">
        <v>207</v>
      </c>
      <c r="B211" s="379" t="s">
        <v>350</v>
      </c>
      <c r="C211" s="286" t="s">
        <v>185</v>
      </c>
      <c r="D211" s="286" t="s">
        <v>123</v>
      </c>
      <c r="E211" s="286" t="s">
        <v>478</v>
      </c>
      <c r="F211" s="286" t="s">
        <v>479</v>
      </c>
      <c r="G211" s="286" t="s">
        <v>480</v>
      </c>
      <c r="H211" s="351">
        <v>76.599999999999994</v>
      </c>
      <c r="I211" s="351">
        <v>76.599999999999994</v>
      </c>
      <c r="J211" s="351">
        <v>76.599999999999994</v>
      </c>
    </row>
    <row r="212" spans="1:10" ht="15">
      <c r="A212" s="380" t="s">
        <v>481</v>
      </c>
      <c r="B212" s="381" t="s">
        <v>350</v>
      </c>
      <c r="C212" s="382" t="s">
        <v>185</v>
      </c>
      <c r="D212" s="382" t="s">
        <v>179</v>
      </c>
      <c r="E212" s="286" t="s">
        <v>482</v>
      </c>
      <c r="F212" s="382" t="s">
        <v>483</v>
      </c>
      <c r="G212" s="382" t="s">
        <v>484</v>
      </c>
      <c r="H212" s="288"/>
      <c r="I212" s="288"/>
      <c r="J212" s="288"/>
    </row>
    <row r="213" spans="1:10" ht="15">
      <c r="A213" s="380" t="s">
        <v>485</v>
      </c>
      <c r="B213" s="379" t="s">
        <v>350</v>
      </c>
      <c r="C213" s="382" t="s">
        <v>185</v>
      </c>
      <c r="D213" s="286" t="s">
        <v>486</v>
      </c>
      <c r="E213" s="382" t="s">
        <v>487</v>
      </c>
      <c r="F213" s="286" t="s">
        <v>151</v>
      </c>
      <c r="G213" s="286"/>
      <c r="H213" s="288"/>
      <c r="I213" s="288"/>
      <c r="J213" s="288"/>
    </row>
    <row r="214" spans="1:10" ht="15">
      <c r="A214" s="383" t="s">
        <v>488</v>
      </c>
      <c r="B214" s="377" t="s">
        <v>350</v>
      </c>
      <c r="C214" s="354" t="s">
        <v>231</v>
      </c>
      <c r="D214" s="354" t="s">
        <v>179</v>
      </c>
      <c r="E214" s="354" t="s">
        <v>489</v>
      </c>
      <c r="F214" s="354" t="s">
        <v>490</v>
      </c>
      <c r="G214" s="354" t="s">
        <v>491</v>
      </c>
      <c r="H214" s="384">
        <f>H216</f>
        <v>2.7</v>
      </c>
      <c r="I214" s="384">
        <f>I216</f>
        <v>3.7</v>
      </c>
      <c r="J214" s="384">
        <f>J216</f>
        <v>4.7</v>
      </c>
    </row>
    <row r="215" spans="1:10" ht="15">
      <c r="A215" s="385"/>
      <c r="B215" s="386" t="s">
        <v>350</v>
      </c>
      <c r="C215" s="311" t="s">
        <v>231</v>
      </c>
      <c r="D215" s="311" t="s">
        <v>179</v>
      </c>
      <c r="E215" s="311" t="s">
        <v>489</v>
      </c>
      <c r="F215" s="382" t="s">
        <v>490</v>
      </c>
      <c r="G215" s="382" t="s">
        <v>491</v>
      </c>
      <c r="H215" s="288"/>
      <c r="I215" s="288"/>
      <c r="J215" s="288"/>
    </row>
    <row r="216" spans="1:10" ht="15">
      <c r="A216" s="385" t="s">
        <v>492</v>
      </c>
      <c r="B216" s="386" t="s">
        <v>350</v>
      </c>
      <c r="C216" s="311" t="s">
        <v>231</v>
      </c>
      <c r="D216" s="311" t="s">
        <v>179</v>
      </c>
      <c r="E216" s="311" t="s">
        <v>489</v>
      </c>
      <c r="F216" s="387" t="s">
        <v>490</v>
      </c>
      <c r="G216" s="387" t="s">
        <v>491</v>
      </c>
      <c r="H216" s="288">
        <v>2.7</v>
      </c>
      <c r="I216" s="288">
        <v>3.7</v>
      </c>
      <c r="J216" s="288">
        <v>4.7</v>
      </c>
    </row>
    <row r="217" spans="1:10" ht="14.25">
      <c r="A217" s="388" t="s">
        <v>493</v>
      </c>
      <c r="B217" s="389"/>
      <c r="C217" s="389"/>
      <c r="D217" s="389"/>
      <c r="E217" s="389"/>
      <c r="F217" s="389"/>
      <c r="G217" s="389"/>
      <c r="H217" s="390"/>
      <c r="I217" s="390"/>
      <c r="J217" s="390"/>
    </row>
    <row r="218" spans="1:10" ht="15">
      <c r="A218" s="391" t="s">
        <v>494</v>
      </c>
      <c r="B218" s="392" t="s">
        <v>350</v>
      </c>
      <c r="C218" s="393" t="s">
        <v>258</v>
      </c>
      <c r="D218" s="393" t="s">
        <v>258</v>
      </c>
      <c r="E218" s="393" t="s">
        <v>341</v>
      </c>
      <c r="F218" s="393" t="s">
        <v>238</v>
      </c>
      <c r="G218" s="393" t="s">
        <v>238</v>
      </c>
      <c r="H218" s="394">
        <f>H232+H235+H241+H245+H251+H255+H263+H219</f>
        <v>233</v>
      </c>
      <c r="I218" s="394">
        <f>I232+I235+I241+I245+I251+I255+I263+I219</f>
        <v>235</v>
      </c>
      <c r="J218" s="394">
        <f>J232+J235+J241+J245+J251+J255+J263+J219</f>
        <v>237</v>
      </c>
    </row>
    <row r="219" spans="1:10" ht="15">
      <c r="A219" s="395" t="s">
        <v>212</v>
      </c>
      <c r="B219" s="396" t="s">
        <v>350</v>
      </c>
      <c r="C219" s="397" t="s">
        <v>179</v>
      </c>
      <c r="D219" s="397" t="s">
        <v>185</v>
      </c>
      <c r="E219" s="397" t="s">
        <v>495</v>
      </c>
      <c r="F219" s="397" t="s">
        <v>238</v>
      </c>
      <c r="G219" s="397" t="s">
        <v>238</v>
      </c>
      <c r="H219" s="398">
        <f>H221+H222+H230+H220+H228</f>
        <v>202.5</v>
      </c>
      <c r="I219" s="398">
        <f>I221+I222+I230+I220+I228</f>
        <v>202.5</v>
      </c>
      <c r="J219" s="398">
        <f>J221+J222+J230+J220+J228</f>
        <v>202.5</v>
      </c>
    </row>
    <row r="220" spans="1:10" ht="15">
      <c r="A220" s="334" t="s">
        <v>496</v>
      </c>
      <c r="B220" s="379" t="s">
        <v>350</v>
      </c>
      <c r="C220" s="399" t="s">
        <v>193</v>
      </c>
      <c r="D220" s="399" t="s">
        <v>125</v>
      </c>
      <c r="E220" s="399" t="s">
        <v>495</v>
      </c>
      <c r="F220" s="387" t="s">
        <v>151</v>
      </c>
      <c r="G220" s="387" t="s">
        <v>251</v>
      </c>
      <c r="H220" s="288">
        <v>2</v>
      </c>
      <c r="I220" s="288">
        <v>2</v>
      </c>
      <c r="J220" s="288">
        <v>2</v>
      </c>
    </row>
    <row r="221" spans="1:10" ht="15">
      <c r="A221" s="400" t="s">
        <v>497</v>
      </c>
      <c r="B221" s="401" t="s">
        <v>350</v>
      </c>
      <c r="C221" s="399" t="s">
        <v>193</v>
      </c>
      <c r="D221" s="399" t="s">
        <v>125</v>
      </c>
      <c r="E221" s="399" t="s">
        <v>495</v>
      </c>
      <c r="F221" s="387" t="s">
        <v>151</v>
      </c>
      <c r="G221" s="387" t="s">
        <v>244</v>
      </c>
      <c r="H221" s="288">
        <v>180.1</v>
      </c>
      <c r="I221" s="288">
        <v>180.1</v>
      </c>
      <c r="J221" s="288">
        <v>180.1</v>
      </c>
    </row>
    <row r="222" spans="1:10" ht="15">
      <c r="A222" s="402" t="s">
        <v>498</v>
      </c>
      <c r="B222" s="401">
        <v>802</v>
      </c>
      <c r="C222" s="399" t="s">
        <v>193</v>
      </c>
      <c r="D222" s="399" t="s">
        <v>125</v>
      </c>
      <c r="E222" s="399" t="s">
        <v>495</v>
      </c>
      <c r="F222" s="387">
        <v>244</v>
      </c>
      <c r="G222" s="387">
        <v>226</v>
      </c>
      <c r="H222" s="288"/>
      <c r="I222" s="288"/>
      <c r="J222" s="288"/>
    </row>
    <row r="223" spans="1:10" ht="15">
      <c r="A223" s="402" t="s">
        <v>499</v>
      </c>
      <c r="B223" s="401">
        <v>802</v>
      </c>
      <c r="C223" s="399" t="s">
        <v>193</v>
      </c>
      <c r="D223" s="399" t="s">
        <v>125</v>
      </c>
      <c r="E223" s="399" t="s">
        <v>495</v>
      </c>
      <c r="F223" s="387">
        <v>244</v>
      </c>
      <c r="G223" s="387">
        <v>226</v>
      </c>
      <c r="H223" s="288"/>
      <c r="I223" s="288"/>
      <c r="J223" s="288"/>
    </row>
    <row r="224" spans="1:10" ht="15">
      <c r="A224" s="402" t="s">
        <v>500</v>
      </c>
      <c r="B224" s="401">
        <v>802</v>
      </c>
      <c r="C224" s="399" t="s">
        <v>193</v>
      </c>
      <c r="D224" s="399" t="s">
        <v>125</v>
      </c>
      <c r="E224" s="399" t="s">
        <v>495</v>
      </c>
      <c r="F224" s="387">
        <v>244</v>
      </c>
      <c r="G224" s="387">
        <v>226</v>
      </c>
      <c r="H224" s="288"/>
      <c r="I224" s="288"/>
      <c r="J224" s="288"/>
    </row>
    <row r="225" spans="1:10" ht="15">
      <c r="A225" s="402" t="s">
        <v>471</v>
      </c>
      <c r="B225" s="401">
        <v>802</v>
      </c>
      <c r="C225" s="399" t="s">
        <v>193</v>
      </c>
      <c r="D225" s="399" t="s">
        <v>125</v>
      </c>
      <c r="E225" s="399" t="s">
        <v>495</v>
      </c>
      <c r="F225" s="387">
        <v>851</v>
      </c>
      <c r="G225" s="387">
        <v>290</v>
      </c>
      <c r="H225" s="288"/>
      <c r="I225" s="288"/>
      <c r="J225" s="288"/>
    </row>
    <row r="226" spans="1:10" ht="15">
      <c r="A226" s="402" t="s">
        <v>501</v>
      </c>
      <c r="B226" s="401">
        <v>802</v>
      </c>
      <c r="C226" s="399" t="s">
        <v>193</v>
      </c>
      <c r="D226" s="399" t="s">
        <v>125</v>
      </c>
      <c r="E226" s="399" t="s">
        <v>495</v>
      </c>
      <c r="F226" s="387">
        <v>852</v>
      </c>
      <c r="G226" s="387">
        <v>290</v>
      </c>
      <c r="H226" s="288"/>
      <c r="I226" s="288"/>
      <c r="J226" s="288"/>
    </row>
    <row r="227" spans="1:10" ht="15">
      <c r="A227" s="402" t="s">
        <v>502</v>
      </c>
      <c r="B227" s="401">
        <v>802</v>
      </c>
      <c r="C227" s="399" t="s">
        <v>193</v>
      </c>
      <c r="D227" s="399" t="s">
        <v>125</v>
      </c>
      <c r="E227" s="399" t="s">
        <v>495</v>
      </c>
      <c r="F227" s="387">
        <v>244</v>
      </c>
      <c r="G227" s="387">
        <v>310</v>
      </c>
      <c r="H227" s="288"/>
      <c r="I227" s="288"/>
      <c r="J227" s="288"/>
    </row>
    <row r="228" spans="1:10" ht="15">
      <c r="A228" s="402" t="s">
        <v>503</v>
      </c>
      <c r="B228" s="401">
        <v>802</v>
      </c>
      <c r="C228" s="399" t="s">
        <v>193</v>
      </c>
      <c r="D228" s="399" t="s">
        <v>125</v>
      </c>
      <c r="E228" s="399" t="s">
        <v>495</v>
      </c>
      <c r="F228" s="387">
        <v>244</v>
      </c>
      <c r="G228" s="387">
        <v>340</v>
      </c>
      <c r="H228" s="403">
        <v>3</v>
      </c>
      <c r="I228" s="403">
        <v>3</v>
      </c>
      <c r="J228" s="403">
        <v>3</v>
      </c>
    </row>
    <row r="229" spans="1:10" ht="15">
      <c r="A229" s="402" t="s">
        <v>393</v>
      </c>
      <c r="B229" s="401">
        <v>802</v>
      </c>
      <c r="C229" s="399" t="s">
        <v>193</v>
      </c>
      <c r="D229" s="399" t="s">
        <v>125</v>
      </c>
      <c r="E229" s="399" t="s">
        <v>495</v>
      </c>
      <c r="F229" s="387">
        <v>244</v>
      </c>
      <c r="G229" s="387">
        <v>340</v>
      </c>
      <c r="H229" s="403"/>
      <c r="I229" s="403"/>
      <c r="J229" s="403"/>
    </row>
    <row r="230" spans="1:10" ht="15">
      <c r="A230" s="402" t="s">
        <v>504</v>
      </c>
      <c r="B230" s="401">
        <v>802</v>
      </c>
      <c r="C230" s="399" t="s">
        <v>193</v>
      </c>
      <c r="D230" s="399" t="s">
        <v>125</v>
      </c>
      <c r="E230" s="399" t="s">
        <v>495</v>
      </c>
      <c r="F230" s="387">
        <v>244</v>
      </c>
      <c r="G230" s="387" t="s">
        <v>251</v>
      </c>
      <c r="H230" s="288">
        <v>17.399999999999999</v>
      </c>
      <c r="I230" s="288">
        <v>17.399999999999999</v>
      </c>
      <c r="J230" s="288">
        <v>17.399999999999999</v>
      </c>
    </row>
    <row r="231" spans="1:10" ht="15">
      <c r="A231" s="402" t="s">
        <v>380</v>
      </c>
      <c r="B231" s="401"/>
      <c r="C231" s="387"/>
      <c r="D231" s="387"/>
      <c r="E231" s="387"/>
      <c r="F231" s="387"/>
      <c r="G231" s="387"/>
      <c r="H231" s="288"/>
      <c r="I231" s="288"/>
      <c r="J231" s="288"/>
    </row>
    <row r="232" spans="1:10" ht="30">
      <c r="A232" s="404" t="s">
        <v>505</v>
      </c>
      <c r="B232" s="405">
        <v>802</v>
      </c>
      <c r="C232" s="405" t="s">
        <v>123</v>
      </c>
      <c r="D232" s="405" t="s">
        <v>168</v>
      </c>
      <c r="E232" s="405" t="s">
        <v>506</v>
      </c>
      <c r="F232" s="405" t="s">
        <v>238</v>
      </c>
      <c r="G232" s="405" t="s">
        <v>238</v>
      </c>
      <c r="H232" s="406">
        <f>H233</f>
        <v>1.5</v>
      </c>
      <c r="I232" s="406">
        <f>I233</f>
        <v>2.5</v>
      </c>
      <c r="J232" s="406">
        <f>J233</f>
        <v>3.5</v>
      </c>
    </row>
    <row r="233" spans="1:10" ht="15">
      <c r="A233" s="402" t="s">
        <v>507</v>
      </c>
      <c r="B233" s="401">
        <v>802</v>
      </c>
      <c r="C233" s="407" t="s">
        <v>123</v>
      </c>
      <c r="D233" s="407" t="s">
        <v>168</v>
      </c>
      <c r="E233" s="407" t="s">
        <v>506</v>
      </c>
      <c r="F233" s="387" t="s">
        <v>151</v>
      </c>
      <c r="G233" s="387" t="s">
        <v>249</v>
      </c>
      <c r="H233" s="403">
        <v>1.5</v>
      </c>
      <c r="I233" s="403">
        <v>2.5</v>
      </c>
      <c r="J233" s="403">
        <v>3.5</v>
      </c>
    </row>
    <row r="234" spans="1:10" ht="15">
      <c r="A234" s="408" t="s">
        <v>380</v>
      </c>
      <c r="B234" s="401">
        <v>802</v>
      </c>
      <c r="C234" s="387"/>
      <c r="D234" s="387"/>
      <c r="E234" s="387"/>
      <c r="F234" s="387"/>
      <c r="G234" s="387"/>
      <c r="H234" s="288"/>
      <c r="I234" s="288"/>
      <c r="J234" s="288"/>
    </row>
    <row r="235" spans="1:10" ht="30">
      <c r="A235" s="404" t="s">
        <v>508</v>
      </c>
      <c r="B235" s="409">
        <v>802</v>
      </c>
      <c r="C235" s="405" t="s">
        <v>179</v>
      </c>
      <c r="D235" s="405" t="s">
        <v>188</v>
      </c>
      <c r="E235" s="405" t="s">
        <v>509</v>
      </c>
      <c r="F235" s="405" t="s">
        <v>238</v>
      </c>
      <c r="G235" s="405" t="s">
        <v>238</v>
      </c>
      <c r="H235" s="406">
        <f>H236</f>
        <v>5</v>
      </c>
      <c r="I235" s="406">
        <f>I236</f>
        <v>6</v>
      </c>
      <c r="J235" s="406">
        <f>J236</f>
        <v>7</v>
      </c>
    </row>
    <row r="236" spans="1:10" ht="15">
      <c r="A236" s="402" t="s">
        <v>510</v>
      </c>
      <c r="B236" s="401">
        <v>802</v>
      </c>
      <c r="C236" s="407" t="s">
        <v>179</v>
      </c>
      <c r="D236" s="407" t="s">
        <v>188</v>
      </c>
      <c r="E236" s="407" t="s">
        <v>509</v>
      </c>
      <c r="F236" s="387" t="s">
        <v>151</v>
      </c>
      <c r="G236" s="387" t="s">
        <v>249</v>
      </c>
      <c r="H236" s="403">
        <v>5</v>
      </c>
      <c r="I236" s="403">
        <v>6</v>
      </c>
      <c r="J236" s="403">
        <v>7</v>
      </c>
    </row>
    <row r="237" spans="1:10" ht="15">
      <c r="A237" s="402" t="s">
        <v>511</v>
      </c>
      <c r="B237" s="401">
        <v>802</v>
      </c>
      <c r="C237" s="407" t="s">
        <v>179</v>
      </c>
      <c r="D237" s="407" t="s">
        <v>188</v>
      </c>
      <c r="E237" s="407" t="s">
        <v>509</v>
      </c>
      <c r="F237" s="387" t="s">
        <v>151</v>
      </c>
      <c r="G237" s="387" t="s">
        <v>249</v>
      </c>
      <c r="H237" s="403"/>
      <c r="I237" s="403"/>
      <c r="J237" s="403"/>
    </row>
    <row r="238" spans="1:10" ht="15">
      <c r="A238" s="402" t="s">
        <v>512</v>
      </c>
      <c r="B238" s="401">
        <v>802</v>
      </c>
      <c r="C238" s="407" t="s">
        <v>179</v>
      </c>
      <c r="D238" s="407" t="s">
        <v>188</v>
      </c>
      <c r="E238" s="407" t="s">
        <v>509</v>
      </c>
      <c r="F238" s="387" t="s">
        <v>151</v>
      </c>
      <c r="G238" s="387" t="s">
        <v>249</v>
      </c>
      <c r="H238" s="403"/>
      <c r="I238" s="403"/>
      <c r="J238" s="403"/>
    </row>
    <row r="239" spans="1:10" ht="15">
      <c r="A239" s="402" t="s">
        <v>513</v>
      </c>
      <c r="B239" s="401">
        <v>802</v>
      </c>
      <c r="C239" s="407" t="s">
        <v>179</v>
      </c>
      <c r="D239" s="407" t="s">
        <v>188</v>
      </c>
      <c r="E239" s="407" t="s">
        <v>509</v>
      </c>
      <c r="F239" s="387" t="s">
        <v>151</v>
      </c>
      <c r="G239" s="387" t="s">
        <v>249</v>
      </c>
      <c r="H239" s="403"/>
      <c r="I239" s="403"/>
      <c r="J239" s="403"/>
    </row>
    <row r="240" spans="1:10" ht="15">
      <c r="A240" s="402" t="s">
        <v>514</v>
      </c>
      <c r="B240" s="401">
        <v>802</v>
      </c>
      <c r="C240" s="405" t="s">
        <v>179</v>
      </c>
      <c r="D240" s="405" t="s">
        <v>188</v>
      </c>
      <c r="E240" s="405" t="s">
        <v>509</v>
      </c>
      <c r="F240" s="387" t="s">
        <v>151</v>
      </c>
      <c r="G240" s="387" t="s">
        <v>244</v>
      </c>
      <c r="H240" s="288"/>
      <c r="I240" s="288"/>
      <c r="J240" s="288"/>
    </row>
    <row r="241" spans="1:10" ht="30">
      <c r="A241" s="404" t="s">
        <v>515</v>
      </c>
      <c r="B241" s="409">
        <v>802</v>
      </c>
      <c r="C241" s="405" t="s">
        <v>200</v>
      </c>
      <c r="D241" s="405" t="s">
        <v>123</v>
      </c>
      <c r="E241" s="405" t="s">
        <v>516</v>
      </c>
      <c r="F241" s="405" t="s">
        <v>238</v>
      </c>
      <c r="G241" s="405" t="s">
        <v>238</v>
      </c>
      <c r="H241" s="406">
        <f>H242+H243</f>
        <v>4</v>
      </c>
      <c r="I241" s="406">
        <f>I242+I243</f>
        <v>4</v>
      </c>
      <c r="J241" s="406">
        <f>J242+J243</f>
        <v>4</v>
      </c>
    </row>
    <row r="242" spans="1:10" ht="15">
      <c r="A242" s="402" t="s">
        <v>517</v>
      </c>
      <c r="B242" s="401">
        <v>802</v>
      </c>
      <c r="C242" s="407" t="s">
        <v>200</v>
      </c>
      <c r="D242" s="407" t="s">
        <v>123</v>
      </c>
      <c r="E242" s="407" t="s">
        <v>516</v>
      </c>
      <c r="F242" s="387" t="s">
        <v>151</v>
      </c>
      <c r="G242" s="387" t="s">
        <v>249</v>
      </c>
      <c r="H242" s="288">
        <v>0</v>
      </c>
      <c r="I242" s="288">
        <v>4</v>
      </c>
      <c r="J242" s="288">
        <v>4</v>
      </c>
    </row>
    <row r="243" spans="1:10" ht="15">
      <c r="A243" s="402" t="s">
        <v>518</v>
      </c>
      <c r="B243" s="401">
        <v>802</v>
      </c>
      <c r="C243" s="407" t="s">
        <v>200</v>
      </c>
      <c r="D243" s="407" t="s">
        <v>123</v>
      </c>
      <c r="E243" s="407" t="s">
        <v>516</v>
      </c>
      <c r="F243" s="387" t="s">
        <v>151</v>
      </c>
      <c r="G243" s="387" t="s">
        <v>249</v>
      </c>
      <c r="H243" s="288">
        <v>4</v>
      </c>
      <c r="I243" s="288"/>
      <c r="J243" s="288"/>
    </row>
    <row r="244" spans="1:10" ht="15">
      <c r="A244" s="402" t="s">
        <v>380</v>
      </c>
      <c r="B244" s="401">
        <v>802</v>
      </c>
      <c r="C244" s="387"/>
      <c r="D244" s="387"/>
      <c r="E244" s="387"/>
      <c r="F244" s="387"/>
      <c r="G244" s="387"/>
      <c r="H244" s="288"/>
      <c r="I244" s="288"/>
      <c r="J244" s="288"/>
    </row>
    <row r="245" spans="1:10" ht="15">
      <c r="A245" s="404" t="s">
        <v>519</v>
      </c>
      <c r="B245" s="409" t="s">
        <v>350</v>
      </c>
      <c r="C245" s="405" t="s">
        <v>123</v>
      </c>
      <c r="D245" s="405" t="s">
        <v>168</v>
      </c>
      <c r="E245" s="405" t="s">
        <v>520</v>
      </c>
      <c r="F245" s="405" t="s">
        <v>238</v>
      </c>
      <c r="G245" s="405" t="s">
        <v>238</v>
      </c>
      <c r="H245" s="406">
        <f>H248+H247</f>
        <v>4</v>
      </c>
      <c r="I245" s="406">
        <f>I248+I247</f>
        <v>4</v>
      </c>
      <c r="J245" s="406">
        <f>J248+J247</f>
        <v>4</v>
      </c>
    </row>
    <row r="246" spans="1:10" ht="15">
      <c r="A246" s="402" t="s">
        <v>521</v>
      </c>
      <c r="B246" s="401" t="s">
        <v>350</v>
      </c>
      <c r="C246" s="407" t="s">
        <v>123</v>
      </c>
      <c r="D246" s="407" t="s">
        <v>168</v>
      </c>
      <c r="E246" s="407" t="s">
        <v>520</v>
      </c>
      <c r="F246" s="387" t="s">
        <v>151</v>
      </c>
      <c r="G246" s="387" t="s">
        <v>244</v>
      </c>
      <c r="H246" s="288"/>
      <c r="I246" s="288"/>
      <c r="J246" s="288"/>
    </row>
    <row r="247" spans="1:10" ht="15">
      <c r="A247" s="402" t="s">
        <v>522</v>
      </c>
      <c r="B247" s="401" t="s">
        <v>350</v>
      </c>
      <c r="C247" s="407" t="s">
        <v>123</v>
      </c>
      <c r="D247" s="407" t="s">
        <v>168</v>
      </c>
      <c r="E247" s="407" t="s">
        <v>520</v>
      </c>
      <c r="F247" s="387" t="s">
        <v>151</v>
      </c>
      <c r="G247" s="387" t="s">
        <v>244</v>
      </c>
      <c r="H247" s="288">
        <v>4</v>
      </c>
      <c r="I247" s="288">
        <v>4</v>
      </c>
      <c r="J247" s="288">
        <v>4</v>
      </c>
    </row>
    <row r="248" spans="1:10" ht="15">
      <c r="A248" s="402" t="s">
        <v>523</v>
      </c>
      <c r="B248" s="401" t="s">
        <v>350</v>
      </c>
      <c r="C248" s="407" t="s">
        <v>123</v>
      </c>
      <c r="D248" s="407" t="s">
        <v>168</v>
      </c>
      <c r="E248" s="407" t="s">
        <v>520</v>
      </c>
      <c r="F248" s="387" t="s">
        <v>151</v>
      </c>
      <c r="G248" s="387" t="s">
        <v>252</v>
      </c>
      <c r="H248" s="288">
        <v>0</v>
      </c>
      <c r="I248" s="288">
        <v>0</v>
      </c>
      <c r="J248" s="288">
        <v>0</v>
      </c>
    </row>
    <row r="249" spans="1:10" ht="15">
      <c r="A249" s="402" t="s">
        <v>524</v>
      </c>
      <c r="B249" s="401" t="s">
        <v>350</v>
      </c>
      <c r="C249" s="407" t="s">
        <v>123</v>
      </c>
      <c r="D249" s="407" t="s">
        <v>168</v>
      </c>
      <c r="E249" s="407" t="s">
        <v>520</v>
      </c>
      <c r="F249" s="387" t="s">
        <v>151</v>
      </c>
      <c r="G249" s="387" t="s">
        <v>252</v>
      </c>
      <c r="H249" s="288"/>
      <c r="I249" s="288"/>
      <c r="J249" s="288"/>
    </row>
    <row r="250" spans="1:10" ht="15">
      <c r="A250" s="402" t="s">
        <v>380</v>
      </c>
      <c r="B250" s="401" t="s">
        <v>350</v>
      </c>
      <c r="C250" s="407"/>
      <c r="D250" s="407"/>
      <c r="E250" s="407"/>
      <c r="F250" s="387"/>
      <c r="G250" s="387"/>
      <c r="H250" s="288"/>
      <c r="I250" s="288"/>
      <c r="J250" s="288"/>
    </row>
    <row r="251" spans="1:10" ht="15">
      <c r="A251" s="404" t="s">
        <v>525</v>
      </c>
      <c r="B251" s="409" t="s">
        <v>350</v>
      </c>
      <c r="C251" s="405" t="s">
        <v>193</v>
      </c>
      <c r="D251" s="405" t="s">
        <v>179</v>
      </c>
      <c r="E251" s="405" t="s">
        <v>526</v>
      </c>
      <c r="F251" s="405" t="s">
        <v>238</v>
      </c>
      <c r="G251" s="405" t="s">
        <v>238</v>
      </c>
      <c r="H251" s="406">
        <f>H253+H252</f>
        <v>5</v>
      </c>
      <c r="I251" s="406">
        <f>I253+I252</f>
        <v>5</v>
      </c>
      <c r="J251" s="406">
        <f>J253+J252</f>
        <v>5</v>
      </c>
    </row>
    <row r="252" spans="1:10" ht="15">
      <c r="A252" s="408" t="s">
        <v>527</v>
      </c>
      <c r="B252" s="401" t="s">
        <v>350</v>
      </c>
      <c r="C252" s="407" t="s">
        <v>193</v>
      </c>
      <c r="D252" s="407" t="s">
        <v>179</v>
      </c>
      <c r="E252" s="407" t="s">
        <v>526</v>
      </c>
      <c r="F252" s="387" t="s">
        <v>151</v>
      </c>
      <c r="G252" s="387" t="s">
        <v>244</v>
      </c>
      <c r="H252" s="288">
        <v>5</v>
      </c>
      <c r="I252" s="288"/>
      <c r="J252" s="288"/>
    </row>
    <row r="253" spans="1:10" ht="15">
      <c r="A253" s="402" t="s">
        <v>393</v>
      </c>
      <c r="B253" s="401" t="s">
        <v>350</v>
      </c>
      <c r="C253" s="407" t="s">
        <v>193</v>
      </c>
      <c r="D253" s="407" t="s">
        <v>179</v>
      </c>
      <c r="E253" s="407" t="s">
        <v>526</v>
      </c>
      <c r="F253" s="387" t="s">
        <v>151</v>
      </c>
      <c r="G253" s="387" t="s">
        <v>249</v>
      </c>
      <c r="H253" s="288">
        <v>0</v>
      </c>
      <c r="I253" s="288">
        <v>5</v>
      </c>
      <c r="J253" s="288">
        <v>5</v>
      </c>
    </row>
    <row r="254" spans="1:10" ht="15">
      <c r="A254" s="402" t="s">
        <v>380</v>
      </c>
      <c r="B254" s="401" t="s">
        <v>350</v>
      </c>
      <c r="C254" s="387"/>
      <c r="D254" s="387"/>
      <c r="E254" s="387"/>
      <c r="F254" s="387"/>
      <c r="G254" s="387"/>
      <c r="H254" s="288"/>
      <c r="I254" s="288"/>
      <c r="J254" s="288"/>
    </row>
    <row r="255" spans="1:10" ht="15">
      <c r="A255" s="410" t="s">
        <v>528</v>
      </c>
      <c r="B255" s="409" t="s">
        <v>350</v>
      </c>
      <c r="C255" s="405" t="s">
        <v>193</v>
      </c>
      <c r="D255" s="405" t="s">
        <v>179</v>
      </c>
      <c r="E255" s="405" t="s">
        <v>529</v>
      </c>
      <c r="F255" s="405" t="s">
        <v>238</v>
      </c>
      <c r="G255" s="405" t="s">
        <v>238</v>
      </c>
      <c r="H255" s="406">
        <f>H260+H257+H261</f>
        <v>10</v>
      </c>
      <c r="I255" s="406">
        <f>I260+I257+I261</f>
        <v>10</v>
      </c>
      <c r="J255" s="406">
        <f>J260+J257+J261</f>
        <v>10</v>
      </c>
    </row>
    <row r="256" spans="1:10" ht="15">
      <c r="A256" s="411" t="s">
        <v>530</v>
      </c>
      <c r="B256" s="401" t="s">
        <v>350</v>
      </c>
      <c r="C256" s="387" t="s">
        <v>193</v>
      </c>
      <c r="D256" s="387" t="s">
        <v>179</v>
      </c>
      <c r="E256" s="387" t="s">
        <v>531</v>
      </c>
      <c r="F256" s="387" t="s">
        <v>151</v>
      </c>
      <c r="G256" s="387" t="s">
        <v>183</v>
      </c>
      <c r="H256" s="288"/>
      <c r="I256" s="288"/>
      <c r="J256" s="288"/>
    </row>
    <row r="257" spans="1:10" ht="15">
      <c r="A257" s="412" t="s">
        <v>643</v>
      </c>
      <c r="B257" s="401" t="s">
        <v>350</v>
      </c>
      <c r="C257" s="387" t="s">
        <v>193</v>
      </c>
      <c r="D257" s="387" t="s">
        <v>179</v>
      </c>
      <c r="E257" s="387" t="s">
        <v>531</v>
      </c>
      <c r="F257" s="387" t="s">
        <v>151</v>
      </c>
      <c r="G257" s="387" t="s">
        <v>244</v>
      </c>
      <c r="H257" s="288">
        <v>0</v>
      </c>
      <c r="I257" s="288">
        <v>0</v>
      </c>
      <c r="J257" s="288">
        <v>0</v>
      </c>
    </row>
    <row r="258" spans="1:10" ht="15">
      <c r="A258" s="413" t="s">
        <v>532</v>
      </c>
      <c r="B258" s="401" t="s">
        <v>350</v>
      </c>
      <c r="C258" s="387" t="s">
        <v>193</v>
      </c>
      <c r="D258" s="387" t="s">
        <v>179</v>
      </c>
      <c r="E258" s="387" t="s">
        <v>531</v>
      </c>
      <c r="F258" s="387" t="s">
        <v>151</v>
      </c>
      <c r="G258" s="387" t="s">
        <v>252</v>
      </c>
      <c r="H258" s="288"/>
      <c r="I258" s="288"/>
      <c r="J258" s="288"/>
    </row>
    <row r="259" spans="1:10" ht="15">
      <c r="A259" s="414" t="s">
        <v>533</v>
      </c>
      <c r="B259" s="415" t="s">
        <v>350</v>
      </c>
      <c r="C259" s="416" t="s">
        <v>193</v>
      </c>
      <c r="D259" s="416" t="s">
        <v>179</v>
      </c>
      <c r="E259" s="416" t="s">
        <v>531</v>
      </c>
      <c r="F259" s="416" t="s">
        <v>151</v>
      </c>
      <c r="G259" s="416" t="s">
        <v>248</v>
      </c>
      <c r="H259" s="338"/>
      <c r="I259" s="338"/>
      <c r="J259" s="338"/>
    </row>
    <row r="260" spans="1:10" ht="15">
      <c r="A260" s="413" t="s">
        <v>393</v>
      </c>
      <c r="B260" s="401" t="s">
        <v>350</v>
      </c>
      <c r="C260" s="387" t="s">
        <v>193</v>
      </c>
      <c r="D260" s="387" t="s">
        <v>179</v>
      </c>
      <c r="E260" s="387" t="s">
        <v>531</v>
      </c>
      <c r="F260" s="387" t="s">
        <v>151</v>
      </c>
      <c r="G260" s="387" t="s">
        <v>249</v>
      </c>
      <c r="H260" s="403">
        <v>2</v>
      </c>
      <c r="I260" s="403">
        <v>2</v>
      </c>
      <c r="J260" s="403">
        <v>2</v>
      </c>
    </row>
    <row r="261" spans="1:10" ht="15">
      <c r="A261" s="413" t="s">
        <v>534</v>
      </c>
      <c r="B261" s="401" t="s">
        <v>350</v>
      </c>
      <c r="C261" s="387" t="s">
        <v>193</v>
      </c>
      <c r="D261" s="387" t="s">
        <v>179</v>
      </c>
      <c r="E261" s="387" t="s">
        <v>531</v>
      </c>
      <c r="F261" s="387" t="s">
        <v>151</v>
      </c>
      <c r="G261" s="387" t="s">
        <v>249</v>
      </c>
      <c r="H261" s="403">
        <v>8</v>
      </c>
      <c r="I261" s="403">
        <v>8</v>
      </c>
      <c r="J261" s="403">
        <v>8</v>
      </c>
    </row>
    <row r="262" spans="1:10" ht="15">
      <c r="A262" s="413" t="s">
        <v>380</v>
      </c>
      <c r="B262" s="401" t="s">
        <v>350</v>
      </c>
      <c r="C262" s="387" t="s">
        <v>193</v>
      </c>
      <c r="D262" s="387" t="s">
        <v>179</v>
      </c>
      <c r="E262" s="387" t="s">
        <v>531</v>
      </c>
      <c r="F262" s="387"/>
      <c r="G262" s="387"/>
      <c r="H262" s="288"/>
      <c r="I262" s="288"/>
      <c r="J262" s="288"/>
    </row>
    <row r="263" spans="1:10" ht="30">
      <c r="A263" s="417" t="s">
        <v>535</v>
      </c>
      <c r="B263" s="409" t="s">
        <v>350</v>
      </c>
      <c r="C263" s="405" t="s">
        <v>123</v>
      </c>
      <c r="D263" s="405" t="s">
        <v>168</v>
      </c>
      <c r="E263" s="405" t="s">
        <v>536</v>
      </c>
      <c r="F263" s="405" t="s">
        <v>238</v>
      </c>
      <c r="G263" s="405" t="s">
        <v>238</v>
      </c>
      <c r="H263" s="406">
        <f>H264</f>
        <v>1</v>
      </c>
      <c r="I263" s="406">
        <f>I264</f>
        <v>1</v>
      </c>
      <c r="J263" s="406">
        <f>J264</f>
        <v>1</v>
      </c>
    </row>
    <row r="264" spans="1:10" ht="15">
      <c r="A264" s="413" t="s">
        <v>537</v>
      </c>
      <c r="B264" s="401" t="s">
        <v>350</v>
      </c>
      <c r="C264" s="387" t="s">
        <v>123</v>
      </c>
      <c r="D264" s="387" t="s">
        <v>168</v>
      </c>
      <c r="E264" s="387" t="s">
        <v>538</v>
      </c>
      <c r="F264" s="387" t="s">
        <v>151</v>
      </c>
      <c r="G264" s="387" t="s">
        <v>249</v>
      </c>
      <c r="H264" s="403">
        <v>1</v>
      </c>
      <c r="I264" s="403">
        <v>1</v>
      </c>
      <c r="J264" s="403">
        <v>1</v>
      </c>
    </row>
    <row r="265" spans="1:10" ht="15">
      <c r="A265" s="413" t="s">
        <v>380</v>
      </c>
      <c r="B265" s="401"/>
      <c r="C265" s="387"/>
      <c r="D265" s="387"/>
      <c r="E265" s="387"/>
      <c r="F265" s="387"/>
      <c r="G265" s="387"/>
      <c r="H265" s="288"/>
      <c r="I265" s="288"/>
      <c r="J265" s="288"/>
    </row>
    <row r="266" spans="1:10" ht="15.75">
      <c r="A266" s="418" t="s">
        <v>232</v>
      </c>
      <c r="B266" s="419" t="s">
        <v>350</v>
      </c>
      <c r="C266" s="420"/>
      <c r="D266" s="420"/>
      <c r="E266" s="420"/>
      <c r="F266" s="420"/>
      <c r="G266" s="420"/>
      <c r="H266" s="421">
        <f>H8</f>
        <v>3075.6000000000004</v>
      </c>
      <c r="I266" s="421">
        <f t="shared" ref="I266" si="1">I8</f>
        <v>3087.6</v>
      </c>
      <c r="J266" s="421">
        <f>J8</f>
        <v>3098.7</v>
      </c>
    </row>
    <row r="267" spans="1:10" ht="15.75">
      <c r="A267" s="418" t="s">
        <v>539</v>
      </c>
      <c r="B267" s="419" t="s">
        <v>350</v>
      </c>
      <c r="C267" s="420"/>
      <c r="D267" s="420"/>
      <c r="E267" s="420"/>
      <c r="F267" s="420"/>
      <c r="G267" s="420"/>
      <c r="H267" s="421">
        <f>H8-H113-H218</f>
        <v>2749.2000000000003</v>
      </c>
      <c r="I267" s="421">
        <f>I8-I113-I218</f>
        <v>2754.7</v>
      </c>
      <c r="J267" s="421">
        <f>J8-J113-J218</f>
        <v>2727.6</v>
      </c>
    </row>
    <row r="268" spans="1:10" ht="15">
      <c r="A268" s="422"/>
      <c r="B268" s="423"/>
      <c r="C268" s="424"/>
      <c r="D268" s="424"/>
      <c r="E268" s="424"/>
      <c r="F268" s="424"/>
      <c r="G268" s="424"/>
      <c r="H268" s="425">
        <f>+H13+H15+H22+H24+H26+H33+H38+H39+H45+H46+H48+H54+H59+H63+H70+H73+H74+H84+H89+H92+H93+H96+H97+H98+H107+H115+H117+H120+H123+H126+H129+H211+H216+H220+H221+H228+H230+H233+H236+H242+H247+H248+H253+H261+H260+H264</f>
        <v>3017.8</v>
      </c>
      <c r="I268" s="263"/>
      <c r="J268" s="263"/>
    </row>
    <row r="269" spans="1:10" ht="15">
      <c r="A269" s="422"/>
      <c r="B269" s="423"/>
      <c r="C269" s="424"/>
      <c r="D269" s="424"/>
      <c r="E269" s="424"/>
      <c r="F269" s="424"/>
      <c r="G269" s="424"/>
      <c r="H269" s="425"/>
      <c r="I269" s="263"/>
      <c r="J269" s="263"/>
    </row>
    <row r="270" spans="1:10" ht="15">
      <c r="A270" s="422"/>
      <c r="B270" s="423"/>
      <c r="C270" s="424"/>
      <c r="D270" s="424"/>
      <c r="E270" s="424"/>
    </row>
    <row r="271" spans="1:10" ht="15">
      <c r="A271" s="422"/>
      <c r="B271" s="423"/>
      <c r="C271" s="424"/>
      <c r="D271" s="424"/>
      <c r="E271" s="424"/>
    </row>
    <row r="272" spans="1:10" ht="15">
      <c r="A272" s="422"/>
      <c r="B272" s="423"/>
      <c r="C272" s="424"/>
      <c r="D272" s="424"/>
      <c r="E272" s="424"/>
    </row>
    <row r="273" spans="1:5" ht="15">
      <c r="A273" s="422"/>
      <c r="B273" s="423"/>
      <c r="C273" s="424"/>
      <c r="D273" s="424"/>
      <c r="E273" s="424"/>
    </row>
    <row r="274" spans="1:5" ht="15">
      <c r="A274" s="422"/>
      <c r="B274" s="423"/>
      <c r="C274" s="424"/>
      <c r="D274" s="424"/>
      <c r="E274" s="424"/>
    </row>
    <row r="275" spans="1:5" ht="15">
      <c r="A275" s="422"/>
      <c r="B275" s="423"/>
      <c r="C275" s="424"/>
      <c r="D275" s="424"/>
      <c r="E275" s="424"/>
    </row>
    <row r="276" spans="1:5" ht="15">
      <c r="A276" s="422"/>
      <c r="B276" s="423"/>
      <c r="C276" s="424"/>
      <c r="D276" s="424"/>
      <c r="E276" s="424"/>
    </row>
    <row r="277" spans="1:5" ht="15">
      <c r="A277" s="422"/>
      <c r="B277" s="423"/>
      <c r="C277" s="424"/>
      <c r="D277" s="424"/>
      <c r="E277" s="424"/>
    </row>
    <row r="278" spans="1:5" ht="14.25">
      <c r="A278" s="263"/>
      <c r="B278" s="263"/>
      <c r="C278" s="263"/>
      <c r="D278" s="263"/>
      <c r="E278" s="263"/>
    </row>
    <row r="279" spans="1:5" ht="14.25">
      <c r="A279" s="263"/>
      <c r="B279" s="263"/>
      <c r="C279" s="263"/>
      <c r="D279" s="263"/>
      <c r="E279" s="263"/>
    </row>
    <row r="280" spans="1:5" ht="14.25">
      <c r="A280" s="263"/>
      <c r="B280" s="263"/>
      <c r="C280" s="263"/>
      <c r="D280" s="263"/>
      <c r="E280" s="263"/>
    </row>
    <row r="281" spans="1:5" ht="14.25">
      <c r="A281" s="263"/>
      <c r="B281" s="263"/>
      <c r="C281" s="263"/>
      <c r="D281" s="263"/>
      <c r="E281" s="263"/>
    </row>
    <row r="282" spans="1:5" ht="14.25">
      <c r="A282" s="263"/>
      <c r="B282" s="263"/>
      <c r="C282" s="263"/>
      <c r="D282" s="263"/>
      <c r="E282" s="263"/>
    </row>
    <row r="283" spans="1:5" ht="14.25">
      <c r="A283" s="263"/>
      <c r="B283" s="263"/>
      <c r="C283" s="263"/>
      <c r="D283" s="263"/>
      <c r="E283" s="263"/>
    </row>
    <row r="284" spans="1:5" ht="14.25">
      <c r="A284" s="263"/>
      <c r="B284" s="263"/>
      <c r="C284" s="263"/>
      <c r="D284" s="263"/>
      <c r="E284" s="263"/>
    </row>
    <row r="285" spans="1:5" ht="14.25">
      <c r="A285" s="263"/>
      <c r="B285" s="263"/>
      <c r="C285" s="263"/>
      <c r="D285" s="263"/>
      <c r="E285" s="263"/>
    </row>
    <row r="286" spans="1:5" ht="14.25">
      <c r="A286" s="263"/>
      <c r="B286" s="263"/>
      <c r="C286" s="263"/>
      <c r="D286" s="263"/>
      <c r="E286" s="263"/>
    </row>
    <row r="287" spans="1:5" ht="14.25"/>
    <row r="289" spans="11:12" ht="14.25">
      <c r="K289" s="336"/>
      <c r="L289" s="336"/>
    </row>
    <row r="290" spans="11:12" ht="14.25">
      <c r="K290" s="336"/>
      <c r="L290" s="336"/>
    </row>
    <row r="291" spans="11:12" ht="14.25">
      <c r="K291" s="426"/>
      <c r="L291" s="336"/>
    </row>
    <row r="292" spans="11:12" ht="14.25">
      <c r="K292" s="336"/>
      <c r="L292" s="427"/>
    </row>
    <row r="293" spans="11:12" ht="14.25">
      <c r="K293" s="336"/>
      <c r="L293" s="336"/>
    </row>
    <row r="294" spans="11:12" ht="14.25">
      <c r="K294" s="336"/>
      <c r="L294" s="336"/>
    </row>
    <row r="295" spans="11:12" ht="14.25">
      <c r="K295" s="336"/>
      <c r="L295" s="336"/>
    </row>
    <row r="296" spans="11:12" ht="14.25">
      <c r="K296" s="336"/>
      <c r="L296" s="336"/>
    </row>
    <row r="297" spans="11:12" ht="14.25">
      <c r="K297" s="336"/>
      <c r="L297" s="336"/>
    </row>
    <row r="298" spans="11:12" ht="14.25">
      <c r="K298" s="336"/>
      <c r="L298" s="336"/>
    </row>
    <row r="299" spans="11:12" ht="14.25">
      <c r="K299" s="336"/>
      <c r="L299" s="336"/>
    </row>
    <row r="300" spans="11:12" ht="14.25">
      <c r="K300" s="271"/>
      <c r="L300" s="271"/>
    </row>
    <row r="301" spans="11:12" ht="14.25">
      <c r="K301" s="271"/>
      <c r="L301" s="271"/>
    </row>
    <row r="302" spans="11:12" ht="14.25">
      <c r="K302" s="271"/>
      <c r="L302" s="271"/>
    </row>
    <row r="303" spans="11:12" ht="14.25">
      <c r="K303" s="271"/>
      <c r="L303" s="271"/>
    </row>
    <row r="304" spans="11:12" ht="14.25">
      <c r="K304" s="271"/>
      <c r="L304" s="271"/>
    </row>
    <row r="305" spans="11:12" ht="14.25">
      <c r="K305" s="271"/>
      <c r="L305" s="271"/>
    </row>
    <row r="306" spans="11:12" ht="14.25">
      <c r="K306" s="271"/>
      <c r="L306" s="271"/>
    </row>
    <row r="307" spans="11:12" ht="14.25">
      <c r="K307" s="271"/>
      <c r="L307" s="271"/>
    </row>
    <row r="308" spans="11:12" ht="14.25">
      <c r="K308" s="271"/>
      <c r="L308" s="271"/>
    </row>
    <row r="309" spans="11:12" ht="14.25">
      <c r="K309" s="271"/>
      <c r="L309" s="271"/>
    </row>
    <row r="310" spans="11:12" ht="14.25">
      <c r="K310" s="271"/>
      <c r="L310" s="271"/>
    </row>
    <row r="311" spans="11:12" ht="14.25">
      <c r="K311" s="271"/>
      <c r="L311" s="271"/>
    </row>
    <row r="312" spans="11:12" ht="14.25">
      <c r="K312" s="271"/>
      <c r="L312" s="271"/>
    </row>
    <row r="313" spans="11:12" ht="14.25">
      <c r="K313" s="271"/>
      <c r="L313" s="271"/>
    </row>
    <row r="314" spans="11:12" ht="14.25">
      <c r="K314" s="271"/>
      <c r="L314" s="271"/>
    </row>
    <row r="315" spans="11:12" ht="14.25">
      <c r="K315" s="271"/>
      <c r="L315" s="271"/>
    </row>
    <row r="316" spans="11:12" ht="14.25">
      <c r="K316" s="271"/>
      <c r="L316" s="271"/>
    </row>
    <row r="317" spans="11:12" ht="14.25">
      <c r="K317" s="271"/>
      <c r="L317" s="271"/>
    </row>
    <row r="318" spans="11:12" ht="14.25">
      <c r="K318" s="271"/>
      <c r="L318" s="271"/>
    </row>
    <row r="319" spans="11:12" ht="14.25">
      <c r="K319" s="271"/>
      <c r="L319" s="271"/>
    </row>
    <row r="320" spans="11:12" ht="14.25">
      <c r="K320" s="271"/>
      <c r="L320" s="271"/>
    </row>
    <row r="321" spans="11:12" ht="14.25">
      <c r="K321" s="271"/>
      <c r="L321" s="271"/>
    </row>
    <row r="322" spans="11:12" ht="14.25">
      <c r="K322" s="271"/>
      <c r="L322" s="271"/>
    </row>
    <row r="323" spans="11:12" ht="14.25">
      <c r="K323" s="271"/>
      <c r="L323" s="271"/>
    </row>
    <row r="324" spans="11:12" ht="14.25">
      <c r="K324" s="271"/>
      <c r="L324" s="271"/>
    </row>
    <row r="325" spans="11:12" ht="14.25">
      <c r="K325" s="271"/>
      <c r="L325" s="271"/>
    </row>
    <row r="326" spans="11:12" ht="14.25">
      <c r="K326" s="336"/>
      <c r="L326" s="336"/>
    </row>
    <row r="327" spans="11:12" ht="14.25">
      <c r="K327" s="336"/>
      <c r="L327" s="336"/>
    </row>
    <row r="328" spans="11:12" ht="14.25">
      <c r="K328" s="336"/>
      <c r="L328" s="336"/>
    </row>
    <row r="329" spans="11:12" ht="14.25">
      <c r="K329" s="336"/>
      <c r="L329" s="336"/>
    </row>
    <row r="330" spans="11:12" ht="14.25">
      <c r="K330" s="336"/>
      <c r="L330" s="336"/>
    </row>
    <row r="331" spans="11:12" ht="14.25">
      <c r="K331" s="336"/>
      <c r="L331" s="336"/>
    </row>
    <row r="332" spans="11:12" ht="14.25">
      <c r="K332" s="427"/>
      <c r="L332" s="427"/>
    </row>
    <row r="333" spans="11:12" ht="14.25">
      <c r="K333" s="271"/>
      <c r="L333" s="271"/>
    </row>
    <row r="334" spans="11:12" ht="14.25">
      <c r="K334" s="271"/>
      <c r="L334" s="271"/>
    </row>
    <row r="335" spans="11:12" ht="14.25">
      <c r="K335" s="336"/>
      <c r="L335" s="336"/>
    </row>
    <row r="336" spans="11:12" ht="14.25">
      <c r="K336" s="336"/>
      <c r="L336" s="336"/>
    </row>
    <row r="337" spans="11:12" ht="14.25">
      <c r="K337" s="336"/>
      <c r="L337" s="336"/>
    </row>
    <row r="338" spans="11:12" ht="14.25">
      <c r="K338" s="336"/>
      <c r="L338" s="336"/>
    </row>
    <row r="339" spans="11:12" ht="14.25">
      <c r="K339" s="336"/>
      <c r="L339" s="336"/>
    </row>
    <row r="340" spans="11:12" ht="14.25">
      <c r="K340" s="336"/>
      <c r="L340" s="336"/>
    </row>
    <row r="341" spans="11:12" ht="14.25">
      <c r="K341" s="336"/>
      <c r="L341" s="427"/>
    </row>
    <row r="342" spans="11:12" ht="14.25">
      <c r="K342" s="336"/>
      <c r="L342" s="427"/>
    </row>
    <row r="343" spans="11:12" ht="14.25">
      <c r="K343" s="336"/>
      <c r="L343" s="427"/>
    </row>
    <row r="344" spans="11:12" ht="14.25">
      <c r="K344" s="336"/>
      <c r="L344" s="427"/>
    </row>
    <row r="345" spans="11:12" ht="14.25">
      <c r="K345" s="336"/>
      <c r="L345" s="427"/>
    </row>
    <row r="346" spans="11:12" ht="14.25">
      <c r="K346" s="336"/>
      <c r="L346" s="427"/>
    </row>
    <row r="347" spans="11:12" ht="14.25">
      <c r="K347" s="336"/>
      <c r="L347" s="427"/>
    </row>
    <row r="348" spans="11:12" ht="14.25">
      <c r="K348" s="336"/>
      <c r="L348" s="336"/>
    </row>
    <row r="349" spans="11:12" ht="14.25">
      <c r="K349" s="336"/>
      <c r="L349" s="336"/>
    </row>
    <row r="350" spans="11:12" ht="14.25">
      <c r="K350" s="336"/>
      <c r="L350" s="336"/>
    </row>
    <row r="351" spans="11:12" ht="14.25">
      <c r="K351" s="336"/>
      <c r="L351" s="336"/>
    </row>
    <row r="352" spans="11:12" ht="14.25">
      <c r="K352" s="336"/>
      <c r="L352" s="336"/>
    </row>
    <row r="353" spans="1:12" ht="14.25">
      <c r="K353" s="336"/>
      <c r="L353" s="336"/>
    </row>
    <row r="354" spans="1:12" ht="14.25">
      <c r="K354" s="336"/>
      <c r="L354" s="336"/>
    </row>
    <row r="355" spans="1:12" ht="14.25">
      <c r="K355" s="336"/>
      <c r="L355" s="336"/>
    </row>
    <row r="356" spans="1:12" ht="14.25">
      <c r="K356" s="336"/>
      <c r="L356" s="336"/>
    </row>
    <row r="357" spans="1:12" ht="14.25">
      <c r="K357" s="336"/>
      <c r="L357" s="336"/>
    </row>
    <row r="358" spans="1:12" ht="14.25">
      <c r="K358" s="336"/>
      <c r="L358" s="336"/>
    </row>
    <row r="359" spans="1:12" ht="14.25">
      <c r="K359" s="271"/>
      <c r="L359" s="271"/>
    </row>
    <row r="360" spans="1:12" ht="14.25">
      <c r="K360" s="336"/>
      <c r="L360" s="336"/>
    </row>
    <row r="361" spans="1:12" ht="14.25">
      <c r="K361" s="336"/>
      <c r="L361" s="336"/>
    </row>
    <row r="362" spans="1:12" ht="14.25">
      <c r="K362" s="336"/>
      <c r="L362" s="336"/>
    </row>
    <row r="363" spans="1:12" ht="14.25">
      <c r="K363" s="336"/>
      <c r="L363" s="336"/>
    </row>
    <row r="364" spans="1:12" ht="14.25">
      <c r="K364" s="336"/>
      <c r="L364" s="336"/>
    </row>
    <row r="365" spans="1:12" ht="14.25">
      <c r="K365" s="336"/>
      <c r="L365" s="336"/>
    </row>
    <row r="366" spans="1:12" ht="14.25">
      <c r="K366" s="336"/>
      <c r="L366" s="336"/>
    </row>
    <row r="367" spans="1:12" ht="14.25">
      <c r="A367" s="263"/>
      <c r="B367" s="263"/>
      <c r="C367" s="263"/>
      <c r="D367" s="263"/>
      <c r="E367" s="263"/>
      <c r="F367" s="263"/>
      <c r="G367" s="263"/>
      <c r="H367" s="263"/>
      <c r="I367" s="263"/>
      <c r="J367" s="263"/>
      <c r="K367" s="428"/>
      <c r="L367" s="428"/>
    </row>
    <row r="368" spans="1:12" ht="14.25">
      <c r="A368" s="263"/>
      <c r="B368" s="263"/>
      <c r="C368" s="263"/>
      <c r="D368" s="263"/>
      <c r="E368" s="263"/>
      <c r="F368" s="263"/>
      <c r="G368" s="263"/>
      <c r="H368" s="263"/>
      <c r="I368" s="263"/>
      <c r="J368" s="263"/>
      <c r="K368" s="427"/>
      <c r="L368" s="427"/>
    </row>
    <row r="369" spans="1:12" ht="14.25">
      <c r="A369" s="263"/>
      <c r="B369" s="263"/>
      <c r="C369" s="263"/>
      <c r="D369" s="263"/>
      <c r="E369" s="263"/>
      <c r="F369" s="263"/>
      <c r="G369" s="263"/>
      <c r="H369" s="263"/>
      <c r="I369" s="263"/>
      <c r="J369" s="263"/>
      <c r="K369" s="336"/>
      <c r="L369" s="336"/>
    </row>
    <row r="370" spans="1:12" ht="14.25">
      <c r="A370" s="263"/>
      <c r="B370" s="263"/>
      <c r="C370" s="263"/>
      <c r="D370" s="263"/>
      <c r="E370" s="263"/>
      <c r="F370" s="263"/>
      <c r="G370" s="263"/>
      <c r="H370" s="263"/>
      <c r="I370" s="263"/>
      <c r="J370" s="263"/>
      <c r="K370" s="336"/>
      <c r="L370" s="336"/>
    </row>
    <row r="371" spans="1:12" ht="14.25">
      <c r="A371" s="263"/>
      <c r="B371" s="263"/>
      <c r="C371" s="263"/>
      <c r="D371" s="263"/>
      <c r="E371" s="263"/>
      <c r="F371" s="263"/>
      <c r="G371" s="263"/>
      <c r="H371" s="263"/>
      <c r="I371" s="263"/>
      <c r="J371" s="263"/>
      <c r="K371" s="427"/>
      <c r="L371" s="427"/>
    </row>
    <row r="372" spans="1:12" ht="14.25">
      <c r="A372" s="263"/>
      <c r="B372" s="263"/>
      <c r="C372" s="263"/>
      <c r="D372" s="263"/>
      <c r="E372" s="263"/>
      <c r="F372" s="263"/>
      <c r="G372" s="263"/>
      <c r="H372" s="263"/>
      <c r="I372" s="263"/>
      <c r="J372" s="263"/>
      <c r="K372" s="428"/>
      <c r="L372" s="428"/>
    </row>
    <row r="373" spans="1:12" ht="14.25">
      <c r="A373" s="263"/>
      <c r="B373" s="263"/>
      <c r="C373" s="263"/>
      <c r="D373" s="263"/>
      <c r="E373" s="263"/>
      <c r="F373" s="263"/>
      <c r="G373" s="263"/>
      <c r="H373" s="263"/>
      <c r="I373" s="263"/>
      <c r="J373" s="263"/>
      <c r="K373" s="336"/>
      <c r="L373" s="336"/>
    </row>
    <row r="374" spans="1:12" ht="14.25">
      <c r="A374" s="263"/>
      <c r="B374" s="263"/>
      <c r="C374" s="263"/>
      <c r="D374" s="263"/>
      <c r="E374" s="263"/>
      <c r="F374" s="263"/>
      <c r="G374" s="263"/>
      <c r="H374" s="263"/>
      <c r="I374" s="263"/>
      <c r="J374" s="263"/>
      <c r="K374" s="336"/>
      <c r="L374" s="336"/>
    </row>
    <row r="375" spans="1:12" ht="14.25">
      <c r="A375" s="263"/>
      <c r="B375" s="263"/>
      <c r="C375" s="263"/>
      <c r="D375" s="263"/>
      <c r="E375" s="263"/>
      <c r="F375" s="263"/>
      <c r="G375" s="263"/>
      <c r="H375" s="263"/>
      <c r="I375" s="263"/>
      <c r="J375" s="263"/>
      <c r="K375" s="427"/>
      <c r="L375" s="427"/>
    </row>
    <row r="376" spans="1:12" ht="14.25">
      <c r="A376" s="263"/>
      <c r="B376" s="263"/>
      <c r="C376" s="263"/>
      <c r="D376" s="263"/>
      <c r="E376" s="263"/>
      <c r="F376" s="263"/>
      <c r="G376" s="263"/>
      <c r="H376" s="263"/>
      <c r="I376" s="263"/>
      <c r="J376" s="263"/>
      <c r="K376" s="336"/>
      <c r="L376" s="336"/>
    </row>
    <row r="377" spans="1:12" ht="14.25">
      <c r="A377" s="263"/>
      <c r="B377" s="263"/>
      <c r="C377" s="263"/>
      <c r="D377" s="263"/>
      <c r="E377" s="263"/>
      <c r="F377" s="263"/>
      <c r="G377" s="263"/>
      <c r="H377" s="263"/>
      <c r="I377" s="263"/>
      <c r="J377" s="263"/>
      <c r="K377" s="427"/>
      <c r="L377" s="427"/>
    </row>
    <row r="378" spans="1:12" ht="14.25">
      <c r="A378" s="263"/>
      <c r="B378" s="263"/>
      <c r="C378" s="263"/>
      <c r="D378" s="263"/>
      <c r="E378" s="263"/>
      <c r="F378" s="263"/>
      <c r="G378" s="263"/>
      <c r="H378" s="263"/>
      <c r="I378" s="263"/>
      <c r="J378" s="263"/>
      <c r="K378" s="427"/>
      <c r="L378" s="427"/>
    </row>
    <row r="379" spans="1:12" ht="14.25">
      <c r="A379" s="263"/>
      <c r="B379" s="263"/>
      <c r="C379" s="263"/>
      <c r="D379" s="263"/>
      <c r="E379" s="263"/>
      <c r="F379" s="263"/>
      <c r="G379" s="263"/>
      <c r="H379" s="263"/>
      <c r="I379" s="263"/>
      <c r="J379" s="263"/>
    </row>
    <row r="380" spans="1:12" ht="14.25">
      <c r="A380" s="263"/>
      <c r="B380" s="263"/>
      <c r="C380" s="263"/>
      <c r="D380" s="263"/>
      <c r="E380" s="263"/>
      <c r="F380" s="263"/>
      <c r="G380" s="263"/>
      <c r="H380" s="263"/>
      <c r="I380" s="263"/>
      <c r="J380" s="263"/>
    </row>
    <row r="381" spans="1:12" ht="15">
      <c r="A381" s="429"/>
      <c r="B381" s="430"/>
      <c r="C381" s="431"/>
      <c r="D381" s="431"/>
      <c r="E381" s="431"/>
      <c r="F381" s="431"/>
      <c r="G381" s="431"/>
      <c r="H381" s="432"/>
      <c r="I381" s="432"/>
      <c r="J381" s="432"/>
    </row>
    <row r="382" spans="1:12" ht="14.25">
      <c r="A382" s="263"/>
      <c r="B382" s="263"/>
      <c r="C382" s="263"/>
      <c r="D382" s="263"/>
      <c r="E382" s="263"/>
      <c r="F382" s="263"/>
      <c r="G382" s="263"/>
      <c r="H382" s="263"/>
      <c r="I382" s="263"/>
      <c r="J382" s="263"/>
    </row>
    <row r="383" spans="1:12" ht="14.25">
      <c r="A383" s="263"/>
      <c r="B383" s="263"/>
      <c r="C383" s="263"/>
      <c r="D383" s="263"/>
      <c r="E383" s="263"/>
      <c r="F383" s="263"/>
      <c r="G383" s="263"/>
      <c r="H383" s="263"/>
      <c r="I383" s="263"/>
      <c r="J383" s="263"/>
    </row>
    <row r="384" spans="1:12" ht="14.25">
      <c r="A384" s="263"/>
      <c r="B384" s="263"/>
      <c r="C384" s="263"/>
      <c r="D384" s="263"/>
      <c r="E384" s="263"/>
      <c r="F384" s="263"/>
      <c r="G384" s="263"/>
      <c r="H384" s="263"/>
      <c r="I384" s="263"/>
      <c r="J384" s="263"/>
    </row>
    <row r="385" spans="1:12" ht="15">
      <c r="A385" s="429"/>
      <c r="B385" s="430"/>
      <c r="C385" s="431"/>
      <c r="D385" s="431"/>
      <c r="E385" s="431"/>
      <c r="F385" s="431"/>
      <c r="G385" s="431"/>
      <c r="H385" s="432"/>
      <c r="I385" s="432"/>
      <c r="J385" s="432"/>
    </row>
    <row r="386" spans="1:12" ht="15">
      <c r="A386" s="429"/>
      <c r="B386" s="430"/>
      <c r="C386" s="431"/>
      <c r="D386" s="431"/>
      <c r="E386" s="431"/>
      <c r="F386" s="431"/>
      <c r="G386" s="431"/>
      <c r="H386" s="432"/>
      <c r="I386" s="432"/>
      <c r="J386" s="432"/>
      <c r="K386" s="433"/>
      <c r="L386" s="433"/>
    </row>
    <row r="387" spans="1:12" ht="15">
      <c r="A387" s="429"/>
      <c r="B387" s="430"/>
      <c r="C387" s="431"/>
      <c r="D387" s="431"/>
      <c r="E387" s="431"/>
      <c r="F387" s="431"/>
      <c r="G387" s="431"/>
      <c r="H387" s="432"/>
      <c r="I387" s="432"/>
      <c r="J387" s="432"/>
      <c r="K387" s="434"/>
      <c r="L387" s="434"/>
    </row>
    <row r="388" spans="1:12" ht="14.25">
      <c r="A388" s="263"/>
      <c r="B388" s="263"/>
      <c r="C388" s="263"/>
      <c r="D388" s="263"/>
      <c r="E388" s="263"/>
      <c r="F388" s="263"/>
      <c r="G388" s="263"/>
      <c r="H388" s="263"/>
      <c r="I388" s="263"/>
      <c r="J388" s="263"/>
      <c r="K388" s="271"/>
      <c r="L388" s="271"/>
    </row>
    <row r="389" spans="1:12" ht="14.25">
      <c r="A389" s="263"/>
      <c r="B389" s="263"/>
      <c r="C389" s="263"/>
      <c r="D389" s="263"/>
      <c r="E389" s="263"/>
      <c r="F389" s="263"/>
      <c r="G389" s="263"/>
      <c r="H389" s="263"/>
      <c r="I389" s="263"/>
      <c r="J389" s="263"/>
      <c r="K389" s="271"/>
      <c r="L389" s="271"/>
    </row>
    <row r="390" spans="1:12" ht="14.25">
      <c r="A390" s="263"/>
      <c r="B390" s="263"/>
      <c r="C390" s="263"/>
      <c r="D390" s="263"/>
      <c r="E390" s="263"/>
      <c r="F390" s="263"/>
      <c r="G390" s="263"/>
      <c r="H390" s="263"/>
      <c r="I390" s="263"/>
      <c r="J390" s="263"/>
      <c r="K390" s="271"/>
      <c r="L390" s="271"/>
    </row>
    <row r="391" spans="1:12" ht="14.25">
      <c r="A391" s="263"/>
      <c r="B391" s="263"/>
      <c r="C391" s="263"/>
      <c r="D391" s="263"/>
      <c r="E391" s="263"/>
      <c r="F391" s="263"/>
      <c r="G391" s="263"/>
      <c r="H391" s="263"/>
      <c r="I391" s="263"/>
      <c r="J391" s="263"/>
      <c r="K391" s="271"/>
      <c r="L391" s="271"/>
    </row>
    <row r="392" spans="1:12" ht="14.25">
      <c r="A392" s="263"/>
      <c r="B392" s="263"/>
      <c r="C392" s="263"/>
      <c r="D392" s="263"/>
      <c r="E392" s="263"/>
      <c r="F392" s="263"/>
      <c r="G392" s="263"/>
      <c r="H392" s="263"/>
      <c r="I392" s="263"/>
      <c r="J392" s="263"/>
      <c r="K392" s="271"/>
      <c r="L392" s="271"/>
    </row>
    <row r="393" spans="1:12" ht="14.25">
      <c r="A393" s="263"/>
      <c r="B393" s="263"/>
      <c r="C393" s="263"/>
      <c r="D393" s="263"/>
      <c r="E393" s="263"/>
      <c r="F393" s="263"/>
      <c r="G393" s="263"/>
      <c r="H393" s="263"/>
      <c r="I393" s="263"/>
      <c r="J393" s="263"/>
      <c r="K393" s="271"/>
      <c r="L393" s="271"/>
    </row>
    <row r="394" spans="1:12" ht="14.25">
      <c r="A394" s="263"/>
      <c r="B394" s="263"/>
      <c r="C394" s="263"/>
      <c r="D394" s="263"/>
      <c r="E394" s="263"/>
      <c r="F394" s="263"/>
      <c r="G394" s="263"/>
      <c r="H394" s="263"/>
      <c r="I394" s="263"/>
      <c r="J394" s="263"/>
      <c r="K394" s="271"/>
      <c r="L394" s="271"/>
    </row>
    <row r="395" spans="1:12" ht="14.25">
      <c r="A395" s="263"/>
      <c r="B395" s="263"/>
      <c r="C395" s="263"/>
      <c r="D395" s="263"/>
      <c r="E395" s="263"/>
      <c r="F395" s="263"/>
      <c r="G395" s="263"/>
      <c r="H395" s="263"/>
      <c r="I395" s="263"/>
      <c r="J395" s="263"/>
      <c r="K395" s="271"/>
      <c r="L395" s="271"/>
    </row>
    <row r="396" spans="1:12" ht="14.25">
      <c r="A396" s="263"/>
      <c r="B396" s="263"/>
      <c r="C396" s="263"/>
      <c r="D396" s="263"/>
      <c r="E396" s="263"/>
      <c r="F396" s="263"/>
      <c r="G396" s="263"/>
      <c r="H396" s="263"/>
      <c r="I396" s="263"/>
      <c r="J396" s="263"/>
      <c r="K396" s="271"/>
      <c r="L396" s="271"/>
    </row>
    <row r="397" spans="1:12" ht="14.25">
      <c r="A397" s="263"/>
      <c r="B397" s="263"/>
      <c r="C397" s="263"/>
      <c r="D397" s="263"/>
      <c r="E397" s="263"/>
      <c r="F397" s="263"/>
      <c r="G397" s="263"/>
      <c r="H397" s="263"/>
      <c r="I397" s="263"/>
      <c r="J397" s="263"/>
      <c r="K397" s="271"/>
      <c r="L397" s="271"/>
    </row>
    <row r="398" spans="1:12" ht="14.25">
      <c r="A398" s="263"/>
      <c r="B398" s="263"/>
      <c r="C398" s="263"/>
      <c r="D398" s="263"/>
      <c r="E398" s="263"/>
      <c r="F398" s="263"/>
      <c r="G398" s="263"/>
      <c r="H398" s="263"/>
      <c r="I398" s="263"/>
      <c r="J398" s="263"/>
      <c r="K398" s="271"/>
      <c r="L398" s="271"/>
    </row>
    <row r="399" spans="1:12" ht="14.25">
      <c r="K399" s="271"/>
      <c r="L399" s="271"/>
    </row>
    <row r="400" spans="1:12" ht="14.25">
      <c r="K400" s="271"/>
      <c r="L400" s="271"/>
    </row>
    <row r="401" spans="11:12" ht="14.25">
      <c r="K401" s="271"/>
      <c r="L401" s="271"/>
    </row>
    <row r="402" spans="11:12" ht="14.25">
      <c r="K402" s="271"/>
      <c r="L402" s="271"/>
    </row>
    <row r="403" spans="11:12" ht="14.25">
      <c r="K403" s="271"/>
      <c r="L403" s="271"/>
    </row>
    <row r="404" spans="11:12" ht="14.25">
      <c r="K404" s="271"/>
      <c r="L404" s="271"/>
    </row>
    <row r="405" spans="11:12" ht="14.25">
      <c r="K405" s="271"/>
      <c r="L405" s="271"/>
    </row>
    <row r="406" spans="11:12" ht="14.25">
      <c r="K406" s="271"/>
      <c r="L406" s="271"/>
    </row>
    <row r="407" spans="11:12" ht="14.25">
      <c r="K407" s="271"/>
      <c r="L407" s="271"/>
    </row>
    <row r="408" spans="11:12" ht="14.25">
      <c r="K408" s="271"/>
      <c r="L408" s="271"/>
    </row>
    <row r="409" spans="11:12" ht="14.25">
      <c r="K409" s="271"/>
      <c r="L409" s="271"/>
    </row>
    <row r="410" spans="11:12" ht="14.25">
      <c r="K410" s="271"/>
      <c r="L410" s="271"/>
    </row>
    <row r="411" spans="11:12" ht="14.25">
      <c r="K411" s="271"/>
      <c r="L411" s="271"/>
    </row>
    <row r="412" spans="11:12" ht="14.25">
      <c r="K412" s="271"/>
      <c r="L412" s="271"/>
    </row>
    <row r="413" spans="11:12" ht="14.25">
      <c r="K413" s="271"/>
      <c r="L413" s="271"/>
    </row>
    <row r="414" spans="11:12" ht="14.25">
      <c r="K414" s="271"/>
      <c r="L414" s="271"/>
    </row>
    <row r="415" spans="11:12" ht="14.25">
      <c r="K415" s="271"/>
      <c r="L415" s="271"/>
    </row>
    <row r="416" spans="11:12" ht="14.25">
      <c r="K416" s="271"/>
      <c r="L416" s="271"/>
    </row>
    <row r="417" spans="1:12" ht="14.25">
      <c r="K417" s="271"/>
      <c r="L417" s="271"/>
    </row>
    <row r="418" spans="1:12" ht="14.25">
      <c r="K418" s="271"/>
      <c r="L418" s="271"/>
    </row>
    <row r="431" spans="1:12" ht="14.25">
      <c r="A431" s="263"/>
      <c r="B431" s="263"/>
      <c r="C431" s="263"/>
      <c r="D431" s="263"/>
      <c r="E431" s="263"/>
      <c r="F431" s="263"/>
      <c r="G431" s="263"/>
      <c r="H431" s="263"/>
      <c r="I431" s="263"/>
    </row>
    <row r="432" spans="1:12" ht="14.25">
      <c r="A432" s="263"/>
      <c r="B432" s="263"/>
      <c r="C432" s="263"/>
      <c r="D432" s="263"/>
      <c r="E432" s="263"/>
      <c r="F432" s="263"/>
      <c r="G432" s="263"/>
      <c r="H432" s="263"/>
      <c r="I432" s="263"/>
    </row>
    <row r="433" spans="1:12" ht="14.25">
      <c r="A433" s="263"/>
      <c r="B433" s="263"/>
      <c r="C433" s="263"/>
      <c r="D433" s="263"/>
      <c r="E433" s="263"/>
      <c r="F433" s="263"/>
      <c r="G433" s="263"/>
      <c r="H433" s="263"/>
      <c r="I433" s="263"/>
    </row>
    <row r="434" spans="1:12" ht="14.25">
      <c r="A434" s="263"/>
      <c r="B434" s="263"/>
      <c r="C434" s="263"/>
      <c r="D434" s="263"/>
      <c r="E434" s="263"/>
      <c r="F434" s="263"/>
      <c r="G434" s="263"/>
      <c r="H434" s="263"/>
      <c r="I434" s="263"/>
    </row>
    <row r="435" spans="1:12" ht="15">
      <c r="A435" s="429"/>
      <c r="B435" s="430"/>
      <c r="C435" s="431"/>
      <c r="D435" s="431"/>
      <c r="E435" s="431"/>
      <c r="F435" s="431"/>
      <c r="G435" s="431"/>
      <c r="H435" s="432"/>
      <c r="I435" s="432"/>
      <c r="J435" s="432"/>
      <c r="K435" s="425"/>
      <c r="L435" s="425"/>
    </row>
    <row r="436" spans="1:12" ht="15">
      <c r="A436" s="429"/>
      <c r="B436" s="430"/>
      <c r="C436" s="431"/>
      <c r="D436" s="431"/>
      <c r="E436" s="431"/>
      <c r="F436" s="431"/>
      <c r="G436" s="431"/>
      <c r="H436" s="432"/>
      <c r="I436" s="432"/>
      <c r="J436" s="432"/>
      <c r="K436" s="425"/>
      <c r="L436" s="425"/>
    </row>
    <row r="437" spans="1:12" ht="15">
      <c r="A437" s="429"/>
      <c r="B437" s="430"/>
      <c r="C437" s="431"/>
      <c r="D437" s="431"/>
      <c r="E437" s="431"/>
      <c r="F437" s="431"/>
      <c r="G437" s="431"/>
      <c r="H437" s="432"/>
      <c r="I437" s="432"/>
      <c r="J437" s="432"/>
      <c r="K437" s="425"/>
      <c r="L437" s="425"/>
    </row>
    <row r="438" spans="1:12" ht="15">
      <c r="A438" s="429"/>
      <c r="B438" s="430"/>
      <c r="C438" s="431"/>
      <c r="D438" s="431"/>
      <c r="E438" s="431"/>
      <c r="F438" s="431"/>
      <c r="G438" s="431"/>
      <c r="H438" s="432"/>
      <c r="I438" s="432"/>
      <c r="J438" s="432"/>
      <c r="K438" s="432"/>
      <c r="L438" s="425"/>
    </row>
    <row r="439" spans="1:12" ht="15">
      <c r="A439" s="429"/>
      <c r="B439" s="430"/>
      <c r="C439" s="431"/>
      <c r="D439" s="431"/>
      <c r="E439" s="431"/>
      <c r="F439" s="431"/>
      <c r="G439" s="431"/>
      <c r="H439" s="432"/>
      <c r="I439" s="432"/>
      <c r="J439" s="432"/>
      <c r="K439" s="432"/>
      <c r="L439" s="432"/>
    </row>
    <row r="440" spans="1:12" ht="15">
      <c r="A440" s="429"/>
      <c r="B440" s="430"/>
      <c r="C440" s="431"/>
      <c r="D440" s="431"/>
      <c r="E440" s="431"/>
      <c r="F440" s="431"/>
      <c r="G440" s="431"/>
      <c r="H440" s="432"/>
      <c r="I440" s="432"/>
      <c r="J440" s="432"/>
      <c r="K440" s="432"/>
      <c r="L440" s="432"/>
    </row>
    <row r="441" spans="1:12" ht="15">
      <c r="A441" s="429"/>
      <c r="B441" s="430"/>
      <c r="C441" s="431"/>
      <c r="D441" s="431"/>
      <c r="E441" s="431"/>
      <c r="F441" s="431"/>
      <c r="G441" s="431"/>
      <c r="H441" s="432"/>
      <c r="I441" s="432"/>
      <c r="J441" s="432"/>
      <c r="K441" s="432"/>
      <c r="L441" s="432"/>
    </row>
    <row r="442" spans="1:12" ht="15">
      <c r="A442" s="429"/>
      <c r="B442" s="430"/>
      <c r="C442" s="431"/>
      <c r="D442" s="431"/>
      <c r="E442" s="431"/>
      <c r="F442" s="431"/>
      <c r="G442" s="431"/>
      <c r="H442" s="432"/>
      <c r="I442" s="432"/>
      <c r="J442" s="432"/>
      <c r="K442" s="432"/>
      <c r="L442" s="432"/>
    </row>
    <row r="443" spans="1:12" ht="15">
      <c r="A443" s="429"/>
      <c r="B443" s="430"/>
      <c r="C443" s="431"/>
      <c r="D443" s="431"/>
      <c r="E443" s="431"/>
      <c r="F443" s="431"/>
      <c r="G443" s="431"/>
      <c r="H443" s="432"/>
      <c r="I443" s="432"/>
      <c r="J443" s="432"/>
      <c r="K443" s="432"/>
      <c r="L443" s="432"/>
    </row>
    <row r="444" spans="1:12" ht="15">
      <c r="A444" s="429"/>
      <c r="B444" s="430"/>
      <c r="C444" s="431"/>
      <c r="D444" s="431"/>
      <c r="E444" s="431"/>
      <c r="F444" s="431"/>
      <c r="G444" s="431"/>
      <c r="H444" s="432"/>
      <c r="I444" s="432"/>
      <c r="J444" s="432"/>
      <c r="K444" s="432"/>
      <c r="L444" s="432"/>
    </row>
    <row r="445" spans="1:12" ht="15">
      <c r="A445" s="429"/>
      <c r="B445" s="430"/>
      <c r="C445" s="431"/>
      <c r="D445" s="431"/>
      <c r="E445" s="431"/>
      <c r="F445" s="431"/>
      <c r="G445" s="431"/>
      <c r="H445" s="432"/>
      <c r="I445" s="432"/>
      <c r="J445" s="432"/>
      <c r="K445" s="432"/>
      <c r="L445" s="432"/>
    </row>
  </sheetData>
  <autoFilter ref="G1:G445"/>
  <mergeCells count="4">
    <mergeCell ref="A1:I1"/>
    <mergeCell ref="A2:J2"/>
    <mergeCell ref="A3:J3"/>
    <mergeCell ref="A4:J4"/>
  </mergeCells>
  <pageMargins left="0.70866141732283472" right="0.70866141732283472" top="0.74803149606299213" bottom="0.74803149606299213" header="0.31496062992125984" footer="0.31496062992125984"/>
  <pageSetup paperSize="9" scale="47" fitToHeight="4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I13" sqref="I13"/>
    </sheetView>
  </sheetViews>
  <sheetFormatPr defaultColWidth="9.125" defaultRowHeight="15.75"/>
  <cols>
    <col min="1" max="1" width="59.25" style="33" customWidth="1"/>
    <col min="2" max="2" width="31.375" style="33" customWidth="1"/>
    <col min="3" max="3" width="18.25" style="33" customWidth="1"/>
    <col min="4" max="4" width="17.125" style="33" customWidth="1"/>
    <col min="5" max="5" width="16.875" style="33" customWidth="1"/>
    <col min="6" max="6" width="26.25" style="33" customWidth="1"/>
    <col min="7" max="16384" width="9.125" style="33"/>
  </cols>
  <sheetData>
    <row r="1" spans="1:5">
      <c r="A1" s="435"/>
      <c r="B1" s="436"/>
      <c r="C1" s="437"/>
      <c r="D1" s="438"/>
      <c r="E1" s="438"/>
    </row>
    <row r="2" spans="1:5">
      <c r="A2" s="439"/>
      <c r="B2" s="440" t="s">
        <v>679</v>
      </c>
      <c r="C2" s="437"/>
      <c r="D2" s="438"/>
      <c r="E2" s="438"/>
    </row>
    <row r="3" spans="1:5">
      <c r="A3" s="660" t="s">
        <v>695</v>
      </c>
      <c r="B3" s="660"/>
      <c r="C3" s="441"/>
      <c r="D3" s="442" t="s">
        <v>337</v>
      </c>
      <c r="E3" s="438"/>
    </row>
    <row r="4" spans="1:5">
      <c r="A4" s="443"/>
      <c r="B4" s="443"/>
      <c r="C4" s="441"/>
      <c r="D4" s="438"/>
      <c r="E4" s="438"/>
    </row>
    <row r="5" spans="1:5">
      <c r="A5" s="661" t="s">
        <v>540</v>
      </c>
      <c r="B5" s="661" t="s">
        <v>541</v>
      </c>
      <c r="C5" s="659" t="s">
        <v>696</v>
      </c>
      <c r="D5" s="659" t="s">
        <v>697</v>
      </c>
      <c r="E5" s="659" t="s">
        <v>698</v>
      </c>
    </row>
    <row r="6" spans="1:5">
      <c r="A6" s="661"/>
      <c r="B6" s="661"/>
      <c r="C6" s="659"/>
      <c r="D6" s="659"/>
      <c r="E6" s="659"/>
    </row>
    <row r="7" spans="1:5">
      <c r="A7" s="661"/>
      <c r="B7" s="661"/>
      <c r="C7" s="659"/>
      <c r="D7" s="659"/>
      <c r="E7" s="659"/>
    </row>
    <row r="8" spans="1:5">
      <c r="A8" s="444">
        <v>1</v>
      </c>
      <c r="B8" s="445">
        <v>3</v>
      </c>
      <c r="C8" s="446" t="s">
        <v>542</v>
      </c>
      <c r="D8" s="446" t="s">
        <v>543</v>
      </c>
      <c r="E8" s="446" t="s">
        <v>543</v>
      </c>
    </row>
    <row r="9" spans="1:5">
      <c r="A9" s="447" t="s">
        <v>544</v>
      </c>
      <c r="B9" s="448" t="s">
        <v>545</v>
      </c>
      <c r="C9" s="449">
        <f>C11+C32</f>
        <v>4422.6000000000004</v>
      </c>
      <c r="D9" s="449">
        <f t="shared" ref="D9:E9" si="0">D11+D32</f>
        <v>3291.6</v>
      </c>
      <c r="E9" s="449">
        <f t="shared" si="0"/>
        <v>3418</v>
      </c>
    </row>
    <row r="10" spans="1:5">
      <c r="A10" s="450" t="s">
        <v>73</v>
      </c>
      <c r="B10" s="451"/>
      <c r="C10" s="452"/>
      <c r="D10" s="452"/>
      <c r="E10" s="452"/>
    </row>
    <row r="11" spans="1:5">
      <c r="A11" s="453" t="s">
        <v>546</v>
      </c>
      <c r="B11" s="454" t="s">
        <v>547</v>
      </c>
      <c r="C11" s="455">
        <f>C13+C15+C18+C24+C26+C29</f>
        <v>125</v>
      </c>
      <c r="D11" s="455">
        <f t="shared" ref="D11:E11" si="1">D13+D15+D18+D24+D26+D29</f>
        <v>132.5</v>
      </c>
      <c r="E11" s="455">
        <f t="shared" si="1"/>
        <v>140</v>
      </c>
    </row>
    <row r="12" spans="1:5">
      <c r="A12" s="456" t="s">
        <v>548</v>
      </c>
      <c r="B12" s="457" t="s">
        <v>549</v>
      </c>
      <c r="C12" s="458">
        <f>C13</f>
        <v>57</v>
      </c>
      <c r="D12" s="458">
        <f t="shared" ref="D12:E13" si="2">D13</f>
        <v>62</v>
      </c>
      <c r="E12" s="458">
        <f t="shared" si="2"/>
        <v>67</v>
      </c>
    </row>
    <row r="13" spans="1:5">
      <c r="A13" s="459" t="s">
        <v>550</v>
      </c>
      <c r="B13" s="454" t="s">
        <v>551</v>
      </c>
      <c r="C13" s="455">
        <f>C14</f>
        <v>57</v>
      </c>
      <c r="D13" s="455">
        <f t="shared" si="2"/>
        <v>62</v>
      </c>
      <c r="E13" s="455">
        <f t="shared" si="2"/>
        <v>67</v>
      </c>
    </row>
    <row r="14" spans="1:5" ht="78.75">
      <c r="A14" s="460" t="s">
        <v>552</v>
      </c>
      <c r="B14" s="461" t="s">
        <v>553</v>
      </c>
      <c r="C14" s="462">
        <v>57</v>
      </c>
      <c r="D14" s="462">
        <v>62</v>
      </c>
      <c r="E14" s="462">
        <v>67</v>
      </c>
    </row>
    <row r="15" spans="1:5">
      <c r="A15" s="459" t="s">
        <v>554</v>
      </c>
      <c r="B15" s="454" t="s">
        <v>555</v>
      </c>
      <c r="C15" s="455">
        <f>C16</f>
        <v>1</v>
      </c>
      <c r="D15" s="455">
        <f t="shared" ref="D15:E15" si="3">D16</f>
        <v>1.5</v>
      </c>
      <c r="E15" s="455">
        <f t="shared" si="3"/>
        <v>2</v>
      </c>
    </row>
    <row r="16" spans="1:5" ht="47.25">
      <c r="A16" s="463" t="s">
        <v>556</v>
      </c>
      <c r="B16" s="461" t="s">
        <v>557</v>
      </c>
      <c r="C16" s="462">
        <v>1</v>
      </c>
      <c r="D16" s="462">
        <v>1.5</v>
      </c>
      <c r="E16" s="462">
        <v>2</v>
      </c>
    </row>
    <row r="17" spans="1:9" ht="47.25">
      <c r="A17" s="460" t="s">
        <v>558</v>
      </c>
      <c r="B17" s="461" t="s">
        <v>559</v>
      </c>
      <c r="C17" s="464"/>
      <c r="D17" s="464"/>
      <c r="E17" s="464"/>
    </row>
    <row r="18" spans="1:9">
      <c r="A18" s="459" t="s">
        <v>560</v>
      </c>
      <c r="B18" s="454" t="s">
        <v>561</v>
      </c>
      <c r="C18" s="455">
        <f>C19+C23</f>
        <v>55</v>
      </c>
      <c r="D18" s="455">
        <f t="shared" ref="D18:E18" si="4">D19+D23</f>
        <v>57</v>
      </c>
      <c r="E18" s="455">
        <f t="shared" si="4"/>
        <v>59</v>
      </c>
    </row>
    <row r="19" spans="1:9">
      <c r="A19" s="465" t="s">
        <v>562</v>
      </c>
      <c r="B19" s="457" t="s">
        <v>563</v>
      </c>
      <c r="C19" s="458">
        <f>C20</f>
        <v>27.5</v>
      </c>
      <c r="D19" s="458">
        <f t="shared" ref="D19:E19" si="5">D20</f>
        <v>28</v>
      </c>
      <c r="E19" s="458">
        <f t="shared" si="5"/>
        <v>29</v>
      </c>
    </row>
    <row r="20" spans="1:9" ht="31.5">
      <c r="A20" s="460" t="s">
        <v>564</v>
      </c>
      <c r="B20" s="461" t="s">
        <v>565</v>
      </c>
      <c r="C20" s="462">
        <v>27.5</v>
      </c>
      <c r="D20" s="462">
        <v>28</v>
      </c>
      <c r="E20" s="462">
        <v>29</v>
      </c>
    </row>
    <row r="21" spans="1:9" ht="31.5">
      <c r="A21" s="460" t="s">
        <v>566</v>
      </c>
      <c r="B21" s="461" t="s">
        <v>567</v>
      </c>
      <c r="C21" s="464"/>
      <c r="D21" s="464"/>
      <c r="E21" s="464"/>
    </row>
    <row r="22" spans="1:9">
      <c r="A22" s="465" t="s">
        <v>568</v>
      </c>
      <c r="B22" s="457" t="s">
        <v>569</v>
      </c>
      <c r="C22" s="458">
        <f>C23</f>
        <v>27.5</v>
      </c>
      <c r="D22" s="458">
        <f t="shared" ref="D22:E22" si="6">D23</f>
        <v>29</v>
      </c>
      <c r="E22" s="458">
        <f t="shared" si="6"/>
        <v>30</v>
      </c>
    </row>
    <row r="23" spans="1:9" ht="31.5">
      <c r="A23" s="460" t="s">
        <v>570</v>
      </c>
      <c r="B23" s="461" t="s">
        <v>571</v>
      </c>
      <c r="C23" s="462">
        <v>27.5</v>
      </c>
      <c r="D23" s="462">
        <v>29</v>
      </c>
      <c r="E23" s="462">
        <v>30</v>
      </c>
    </row>
    <row r="24" spans="1:9">
      <c r="A24" s="459" t="s">
        <v>572</v>
      </c>
      <c r="B24" s="454" t="s">
        <v>573</v>
      </c>
      <c r="C24" s="455">
        <f>C25</f>
        <v>0</v>
      </c>
      <c r="D24" s="455">
        <f t="shared" ref="D24:E24" si="7">D25</f>
        <v>0</v>
      </c>
      <c r="E24" s="455">
        <f t="shared" si="7"/>
        <v>0</v>
      </c>
    </row>
    <row r="25" spans="1:9" ht="78.75">
      <c r="A25" s="460" t="s">
        <v>574</v>
      </c>
      <c r="B25" s="461" t="s">
        <v>575</v>
      </c>
      <c r="C25" s="462">
        <v>0</v>
      </c>
      <c r="D25" s="462"/>
      <c r="E25" s="462"/>
    </row>
    <row r="26" spans="1:9" ht="47.25">
      <c r="A26" s="459" t="s">
        <v>576</v>
      </c>
      <c r="B26" s="454" t="s">
        <v>577</v>
      </c>
      <c r="C26" s="455">
        <f>C27</f>
        <v>0</v>
      </c>
      <c r="D26" s="455">
        <f t="shared" ref="D26:E27" si="8">D27</f>
        <v>0</v>
      </c>
      <c r="E26" s="455">
        <f t="shared" si="8"/>
        <v>0</v>
      </c>
    </row>
    <row r="27" spans="1:9" ht="94.5">
      <c r="A27" s="465" t="s">
        <v>578</v>
      </c>
      <c r="B27" s="457" t="s">
        <v>579</v>
      </c>
      <c r="C27" s="458">
        <f>C28</f>
        <v>0</v>
      </c>
      <c r="D27" s="458">
        <f t="shared" si="8"/>
        <v>0</v>
      </c>
      <c r="E27" s="458">
        <f t="shared" si="8"/>
        <v>0</v>
      </c>
    </row>
    <row r="28" spans="1:9" ht="78.75">
      <c r="A28" s="460" t="s">
        <v>580</v>
      </c>
      <c r="B28" s="461" t="s">
        <v>581</v>
      </c>
      <c r="C28" s="464"/>
      <c r="D28" s="464"/>
      <c r="E28" s="464"/>
    </row>
    <row r="29" spans="1:9">
      <c r="A29" s="459" t="s">
        <v>582</v>
      </c>
      <c r="B29" s="454" t="s">
        <v>583</v>
      </c>
      <c r="C29" s="455">
        <f>C31+C30</f>
        <v>12</v>
      </c>
      <c r="D29" s="455">
        <f t="shared" ref="D29:E29" si="9">D31+D30</f>
        <v>12</v>
      </c>
      <c r="E29" s="455">
        <f t="shared" si="9"/>
        <v>12</v>
      </c>
    </row>
    <row r="30" spans="1:9">
      <c r="A30" s="460" t="s">
        <v>584</v>
      </c>
      <c r="B30" s="461" t="s">
        <v>585</v>
      </c>
      <c r="C30" s="462">
        <v>5</v>
      </c>
      <c r="D30" s="462">
        <v>5</v>
      </c>
      <c r="E30" s="462">
        <v>5</v>
      </c>
    </row>
    <row r="31" spans="1:9" ht="31.5">
      <c r="A31" s="460" t="s">
        <v>586</v>
      </c>
      <c r="B31" s="461" t="s">
        <v>587</v>
      </c>
      <c r="C31" s="462">
        <v>7</v>
      </c>
      <c r="D31" s="462">
        <v>7</v>
      </c>
      <c r="E31" s="462">
        <v>7</v>
      </c>
      <c r="F31" s="466"/>
      <c r="G31" s="438"/>
      <c r="H31" s="438"/>
      <c r="I31" s="438"/>
    </row>
    <row r="32" spans="1:9">
      <c r="A32" s="467" t="s">
        <v>588</v>
      </c>
      <c r="B32" s="468" t="s">
        <v>589</v>
      </c>
      <c r="C32" s="469">
        <f>C33+C39+C42</f>
        <v>4297.6000000000004</v>
      </c>
      <c r="D32" s="469">
        <f t="shared" ref="D32:E32" si="10">D33+D39+D42</f>
        <v>3159.1</v>
      </c>
      <c r="E32" s="469">
        <f t="shared" si="10"/>
        <v>3278</v>
      </c>
      <c r="F32" s="438"/>
      <c r="G32" s="438"/>
      <c r="H32" s="438"/>
      <c r="I32" s="438"/>
    </row>
    <row r="33" spans="1:9">
      <c r="A33" s="467" t="s">
        <v>590</v>
      </c>
      <c r="B33" s="468" t="s">
        <v>591</v>
      </c>
      <c r="C33" s="455">
        <f>C34+C35</f>
        <v>3972.4</v>
      </c>
      <c r="D33" s="455">
        <f t="shared" ref="D33:E33" si="11">D34+D35</f>
        <v>2826.2</v>
      </c>
      <c r="E33" s="455">
        <f t="shared" si="11"/>
        <v>2906.9</v>
      </c>
      <c r="F33" s="470"/>
      <c r="G33" s="470"/>
      <c r="H33" s="470"/>
      <c r="I33" s="470"/>
    </row>
    <row r="34" spans="1:9" ht="31.5">
      <c r="A34" s="460" t="s">
        <v>592</v>
      </c>
      <c r="B34" s="461" t="s">
        <v>680</v>
      </c>
      <c r="C34" s="462">
        <v>758.5</v>
      </c>
      <c r="D34" s="462">
        <v>758.5</v>
      </c>
      <c r="E34" s="462">
        <v>758.5</v>
      </c>
      <c r="F34" s="438"/>
      <c r="G34" s="438"/>
      <c r="H34" s="438"/>
      <c r="I34" s="471"/>
    </row>
    <row r="35" spans="1:9" ht="31.5">
      <c r="A35" s="460" t="s">
        <v>682</v>
      </c>
      <c r="B35" s="461" t="s">
        <v>681</v>
      </c>
      <c r="C35" s="464">
        <v>3213.9</v>
      </c>
      <c r="D35" s="464">
        <v>2067.6999999999998</v>
      </c>
      <c r="E35" s="464">
        <v>2148.4</v>
      </c>
      <c r="F35" s="438"/>
      <c r="G35" s="438"/>
      <c r="H35" s="438"/>
      <c r="I35" s="438"/>
    </row>
    <row r="36" spans="1:9" ht="31.5">
      <c r="A36" s="472" t="s">
        <v>593</v>
      </c>
      <c r="B36" s="473" t="s">
        <v>594</v>
      </c>
      <c r="C36" s="458">
        <v>0</v>
      </c>
      <c r="D36" s="458">
        <v>0</v>
      </c>
      <c r="E36" s="458">
        <v>0</v>
      </c>
      <c r="F36" s="470"/>
      <c r="G36" s="470"/>
      <c r="H36" s="470"/>
      <c r="I36" s="470"/>
    </row>
    <row r="37" spans="1:9" ht="78.75">
      <c r="A37" s="474" t="s">
        <v>595</v>
      </c>
      <c r="B37" s="473" t="s">
        <v>596</v>
      </c>
      <c r="C37" s="458">
        <v>0</v>
      </c>
      <c r="D37" s="458">
        <v>0</v>
      </c>
      <c r="E37" s="458">
        <v>0</v>
      </c>
      <c r="F37" s="470"/>
      <c r="G37" s="470"/>
      <c r="H37" s="470"/>
      <c r="I37" s="470"/>
    </row>
    <row r="38" spans="1:9" ht="47.25">
      <c r="A38" s="460" t="s">
        <v>597</v>
      </c>
      <c r="B38" s="461" t="s">
        <v>598</v>
      </c>
      <c r="C38" s="464"/>
      <c r="D38" s="464"/>
      <c r="E38" s="464"/>
      <c r="F38" s="438"/>
      <c r="G38" s="438"/>
      <c r="H38" s="438"/>
      <c r="I38" s="438"/>
    </row>
    <row r="39" spans="1:9" ht="31.5">
      <c r="A39" s="472" t="s">
        <v>599</v>
      </c>
      <c r="B39" s="473" t="s">
        <v>600</v>
      </c>
      <c r="C39" s="458">
        <f>C40</f>
        <v>92.2</v>
      </c>
      <c r="D39" s="458">
        <f t="shared" ref="D39:E40" si="12">D40</f>
        <v>97.9</v>
      </c>
      <c r="E39" s="458">
        <f t="shared" si="12"/>
        <v>134.1</v>
      </c>
      <c r="F39" s="470"/>
      <c r="G39" s="470"/>
      <c r="H39" s="470"/>
      <c r="I39" s="470"/>
    </row>
    <row r="40" spans="1:9" ht="47.25">
      <c r="A40" s="474" t="s">
        <v>601</v>
      </c>
      <c r="B40" s="473" t="s">
        <v>602</v>
      </c>
      <c r="C40" s="458">
        <f>C41</f>
        <v>92.2</v>
      </c>
      <c r="D40" s="458">
        <f t="shared" si="12"/>
        <v>97.9</v>
      </c>
      <c r="E40" s="458">
        <f t="shared" si="12"/>
        <v>134.1</v>
      </c>
    </row>
    <row r="41" spans="1:9" ht="47.25">
      <c r="A41" s="460" t="s">
        <v>603</v>
      </c>
      <c r="B41" s="461" t="s">
        <v>604</v>
      </c>
      <c r="C41" s="462">
        <v>92.2</v>
      </c>
      <c r="D41" s="462">
        <f>+'прил 13'!I113</f>
        <v>97.9</v>
      </c>
      <c r="E41" s="462">
        <f>+'прил 13'!J113</f>
        <v>134.1</v>
      </c>
    </row>
    <row r="42" spans="1:9">
      <c r="A42" s="472" t="s">
        <v>605</v>
      </c>
      <c r="B42" s="473" t="s">
        <v>606</v>
      </c>
      <c r="C42" s="458">
        <f>C43+C44</f>
        <v>233</v>
      </c>
      <c r="D42" s="458">
        <f t="shared" ref="D42:E42" si="13">D43+D44</f>
        <v>235</v>
      </c>
      <c r="E42" s="458">
        <f t="shared" si="13"/>
        <v>237</v>
      </c>
    </row>
    <row r="43" spans="1:9" ht="78.75">
      <c r="A43" s="460" t="s">
        <v>607</v>
      </c>
      <c r="B43" s="461" t="s">
        <v>608</v>
      </c>
      <c r="C43" s="462">
        <f>+'прил 13'!H131+'прил 13'!H178+'прил 13'!H218</f>
        <v>233</v>
      </c>
      <c r="D43" s="462">
        <f>+'прил 13'!I131+'прил 13'!I178+'прил 13'!I218</f>
        <v>235</v>
      </c>
      <c r="E43" s="462">
        <f>+'прил 13'!J131+'прил 13'!J178+'прил 13'!J218</f>
        <v>237</v>
      </c>
    </row>
    <row r="44" spans="1:9" ht="47.25">
      <c r="A44" s="460" t="s">
        <v>609</v>
      </c>
      <c r="B44" s="461" t="s">
        <v>610</v>
      </c>
      <c r="C44" s="462"/>
      <c r="D44" s="462"/>
      <c r="E44" s="462"/>
    </row>
    <row r="45" spans="1:9">
      <c r="A45" s="475"/>
      <c r="B45" s="475"/>
      <c r="C45" s="475"/>
      <c r="D45" s="438"/>
      <c r="E45" s="438"/>
    </row>
  </sheetData>
  <mergeCells count="6">
    <mergeCell ref="E5:E7"/>
    <mergeCell ref="A3:B3"/>
    <mergeCell ref="A5:A7"/>
    <mergeCell ref="B5:B7"/>
    <mergeCell ref="C5:C7"/>
    <mergeCell ref="D5:D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opLeftCell="A24" workbookViewId="0">
      <selection activeCell="B10" sqref="B10:D10"/>
    </sheetView>
  </sheetViews>
  <sheetFormatPr defaultColWidth="9.125" defaultRowHeight="12.75"/>
  <cols>
    <col min="1" max="1" width="7" style="18" customWidth="1"/>
    <col min="2" max="2" width="10" style="18" customWidth="1"/>
    <col min="3" max="3" width="23.75" style="18" customWidth="1"/>
    <col min="4" max="4" width="74" style="18" customWidth="1"/>
    <col min="5" max="16384" width="9.125" style="18"/>
  </cols>
  <sheetData>
    <row r="1" spans="1:9" ht="15" customHeight="1">
      <c r="A1" s="16"/>
      <c r="B1" s="16"/>
      <c r="C1" s="16"/>
      <c r="D1" s="2" t="s">
        <v>13</v>
      </c>
      <c r="I1" s="19"/>
    </row>
    <row r="2" spans="1:9" ht="15" customHeight="1">
      <c r="A2" s="521" t="s">
        <v>611</v>
      </c>
      <c r="B2" s="521"/>
      <c r="C2" s="521"/>
      <c r="D2" s="521"/>
      <c r="E2" s="20"/>
      <c r="F2" s="20"/>
      <c r="G2" s="20"/>
    </row>
    <row r="3" spans="1:9" ht="15" customHeight="1">
      <c r="A3" s="521" t="s">
        <v>685</v>
      </c>
      <c r="B3" s="521"/>
      <c r="C3" s="521"/>
      <c r="D3" s="521"/>
    </row>
    <row r="4" spans="1:9" ht="15" customHeight="1">
      <c r="A4" s="521" t="s">
        <v>12</v>
      </c>
      <c r="B4" s="521"/>
      <c r="C4" s="521"/>
      <c r="D4" s="521"/>
    </row>
    <row r="5" spans="1:9" ht="15" customHeight="1">
      <c r="A5" s="521" t="s">
        <v>686</v>
      </c>
      <c r="B5" s="521"/>
      <c r="C5" s="521"/>
      <c r="D5" s="521"/>
    </row>
    <row r="6" spans="1:9" ht="15" customHeight="1">
      <c r="A6" s="521" t="s">
        <v>658</v>
      </c>
      <c r="B6" s="521"/>
      <c r="C6" s="521"/>
      <c r="D6" s="521"/>
      <c r="E6" s="20"/>
      <c r="F6" s="20"/>
      <c r="G6" s="20"/>
    </row>
    <row r="7" spans="1:9" ht="15" customHeight="1">
      <c r="A7" s="521"/>
      <c r="B7" s="521"/>
      <c r="C7" s="521"/>
      <c r="D7" s="521"/>
      <c r="E7" s="20"/>
      <c r="F7" s="20"/>
      <c r="G7" s="20"/>
    </row>
    <row r="8" spans="1:9" ht="15" customHeight="1">
      <c r="A8" s="16"/>
      <c r="B8" s="16"/>
      <c r="C8" s="16"/>
      <c r="D8" s="16"/>
      <c r="E8" s="20"/>
      <c r="F8" s="20"/>
      <c r="G8" s="20"/>
    </row>
    <row r="9" spans="1:9" ht="15" customHeight="1">
      <c r="A9" s="521"/>
      <c r="B9" s="521"/>
      <c r="C9" s="521"/>
      <c r="D9" s="521"/>
    </row>
    <row r="10" spans="1:9" ht="44.25" customHeight="1">
      <c r="B10" s="524" t="s">
        <v>687</v>
      </c>
      <c r="C10" s="524"/>
      <c r="D10" s="524"/>
      <c r="E10" s="3"/>
    </row>
    <row r="11" spans="1:9" ht="15.75" customHeight="1">
      <c r="B11" s="525" t="s">
        <v>14</v>
      </c>
      <c r="C11" s="526"/>
      <c r="D11" s="527" t="s">
        <v>15</v>
      </c>
    </row>
    <row r="12" spans="1:9" ht="126">
      <c r="B12" s="21" t="s">
        <v>16</v>
      </c>
      <c r="C12" s="21" t="s">
        <v>3</v>
      </c>
      <c r="D12" s="528"/>
      <c r="G12" s="22"/>
    </row>
    <row r="13" spans="1:9" ht="15.75">
      <c r="B13" s="7">
        <v>1</v>
      </c>
      <c r="C13" s="7">
        <v>2</v>
      </c>
      <c r="D13" s="7">
        <v>3</v>
      </c>
    </row>
    <row r="14" spans="1:9" ht="31.5">
      <c r="B14" s="10">
        <v>802</v>
      </c>
      <c r="C14" s="10" t="s">
        <v>17</v>
      </c>
      <c r="D14" s="23" t="s">
        <v>18</v>
      </c>
    </row>
    <row r="15" spans="1:9" ht="15.75">
      <c r="B15" s="10">
        <v>802</v>
      </c>
      <c r="C15" s="10" t="s">
        <v>19</v>
      </c>
      <c r="D15" s="23" t="s">
        <v>20</v>
      </c>
    </row>
    <row r="16" spans="1:9" ht="15.75">
      <c r="B16" s="10">
        <v>802</v>
      </c>
      <c r="C16" s="24" t="s">
        <v>21</v>
      </c>
      <c r="D16" s="23" t="s">
        <v>22</v>
      </c>
    </row>
    <row r="17" spans="2:4" ht="15.75">
      <c r="B17" s="10">
        <v>802</v>
      </c>
      <c r="C17" s="24" t="s">
        <v>23</v>
      </c>
      <c r="D17" s="25" t="s">
        <v>24</v>
      </c>
    </row>
    <row r="18" spans="2:4" ht="31.5">
      <c r="B18" s="10">
        <v>802</v>
      </c>
      <c r="C18" s="24" t="s">
        <v>662</v>
      </c>
      <c r="D18" s="25" t="s">
        <v>25</v>
      </c>
    </row>
    <row r="19" spans="2:4" ht="36.75" customHeight="1">
      <c r="B19" s="10">
        <v>802</v>
      </c>
      <c r="C19" s="24" t="s">
        <v>660</v>
      </c>
      <c r="D19" s="25" t="s">
        <v>661</v>
      </c>
    </row>
    <row r="20" spans="2:4" ht="15.75">
      <c r="B20" s="10">
        <v>802</v>
      </c>
      <c r="C20" s="24" t="s">
        <v>26</v>
      </c>
      <c r="D20" s="25" t="s">
        <v>27</v>
      </c>
    </row>
    <row r="21" spans="2:4" ht="39.75" customHeight="1">
      <c r="B21" s="10">
        <v>802</v>
      </c>
      <c r="C21" s="24" t="s">
        <v>28</v>
      </c>
      <c r="D21" s="25" t="s">
        <v>29</v>
      </c>
    </row>
    <row r="22" spans="2:4" ht="63">
      <c r="B22" s="10">
        <v>802</v>
      </c>
      <c r="C22" s="24" t="s">
        <v>30</v>
      </c>
      <c r="D22" s="25" t="s">
        <v>31</v>
      </c>
    </row>
    <row r="23" spans="2:4" ht="15.75">
      <c r="B23" s="10"/>
      <c r="C23" s="24"/>
      <c r="D23" s="25"/>
    </row>
    <row r="24" spans="2:4" ht="15.75">
      <c r="B24" s="10"/>
      <c r="C24" s="24"/>
      <c r="D24" s="25"/>
    </row>
    <row r="25" spans="2:4" ht="15.75">
      <c r="B25" s="10"/>
      <c r="C25" s="24"/>
      <c r="D25" s="25"/>
    </row>
    <row r="26" spans="2:4" ht="15.75">
      <c r="B26" s="10"/>
      <c r="C26" s="24"/>
      <c r="D26" s="25"/>
    </row>
    <row r="27" spans="2:4" ht="15.75">
      <c r="B27" s="10"/>
      <c r="C27" s="24"/>
      <c r="D27" s="25"/>
    </row>
    <row r="28" spans="2:4" ht="15.75">
      <c r="B28" s="10"/>
      <c r="C28" s="24"/>
      <c r="D28" s="25"/>
    </row>
    <row r="29" spans="2:4" ht="15.75">
      <c r="B29" s="26"/>
      <c r="C29" s="27"/>
      <c r="D29" s="28"/>
    </row>
    <row r="30" spans="2:4" ht="15">
      <c r="B30" s="29" t="s">
        <v>32</v>
      </c>
      <c r="C30" s="29"/>
      <c r="D30" s="30"/>
    </row>
    <row r="31" spans="2:4">
      <c r="B31" s="31"/>
      <c r="D31" s="32"/>
    </row>
  </sheetData>
  <mergeCells count="10">
    <mergeCell ref="A9:D9"/>
    <mergeCell ref="B10:D10"/>
    <mergeCell ref="B11:C11"/>
    <mergeCell ref="D11:D12"/>
    <mergeCell ref="A2:D2"/>
    <mergeCell ref="A3:D3"/>
    <mergeCell ref="A4:D4"/>
    <mergeCell ref="A5:D5"/>
    <mergeCell ref="A6:D6"/>
    <mergeCell ref="A7:D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9"/>
  <sheetViews>
    <sheetView topLeftCell="A24" workbookViewId="0">
      <selection activeCell="F13" sqref="F13"/>
    </sheetView>
  </sheetViews>
  <sheetFormatPr defaultRowHeight="14.25"/>
  <cols>
    <col min="2" max="2" width="20.875" customWidth="1"/>
    <col min="3" max="3" width="57.75" customWidth="1"/>
    <col min="4" max="4" width="42.25" customWidth="1"/>
  </cols>
  <sheetData>
    <row r="1" spans="2:4" ht="15.75">
      <c r="D1" s="41" t="s">
        <v>41</v>
      </c>
    </row>
    <row r="2" spans="2:4" ht="15.75">
      <c r="D2" s="40" t="s">
        <v>612</v>
      </c>
    </row>
    <row r="3" spans="2:4" ht="15.75">
      <c r="D3" s="40" t="s">
        <v>685</v>
      </c>
    </row>
    <row r="4" spans="2:4" ht="15.75">
      <c r="D4" s="40" t="s">
        <v>42</v>
      </c>
    </row>
    <row r="5" spans="2:4" ht="15.75">
      <c r="D5" s="40" t="s">
        <v>688</v>
      </c>
    </row>
    <row r="6" spans="2:4" ht="15.75">
      <c r="D6" s="40" t="s">
        <v>658</v>
      </c>
    </row>
    <row r="7" spans="2:4" ht="15.75">
      <c r="D7" s="40"/>
    </row>
    <row r="9" spans="2:4" ht="53.25" customHeight="1">
      <c r="B9" s="529" t="s">
        <v>689</v>
      </c>
      <c r="C9" s="529"/>
      <c r="D9" s="529"/>
    </row>
    <row r="10" spans="2:4" ht="15" thickBot="1"/>
    <row r="11" spans="2:4" ht="46.5" customHeight="1">
      <c r="B11" s="533" t="s">
        <v>33</v>
      </c>
      <c r="C11" s="534"/>
      <c r="D11" s="530" t="s">
        <v>34</v>
      </c>
    </row>
    <row r="12" spans="2:4" ht="24.75" customHeight="1" thickBot="1">
      <c r="B12" s="535"/>
      <c r="C12" s="536"/>
      <c r="D12" s="532"/>
    </row>
    <row r="13" spans="2:4" ht="96.75" customHeight="1" thickBot="1">
      <c r="B13" s="36" t="s">
        <v>35</v>
      </c>
      <c r="C13" s="35" t="s">
        <v>36</v>
      </c>
      <c r="D13" s="531"/>
    </row>
    <row r="14" spans="2:4" ht="16.5" thickBot="1">
      <c r="B14" s="36">
        <v>1</v>
      </c>
      <c r="C14" s="35">
        <v>2</v>
      </c>
      <c r="D14" s="35">
        <v>3</v>
      </c>
    </row>
    <row r="15" spans="2:4" ht="47.25" customHeight="1" thickBot="1">
      <c r="B15" s="37"/>
      <c r="C15" s="38"/>
      <c r="D15" s="39" t="s">
        <v>699</v>
      </c>
    </row>
    <row r="16" spans="2:4" ht="60" customHeight="1">
      <c r="B16" s="530">
        <v>3</v>
      </c>
      <c r="C16" s="530" t="s">
        <v>37</v>
      </c>
      <c r="D16" s="530" t="s">
        <v>38</v>
      </c>
    </row>
    <row r="17" spans="2:4" ht="15" thickBot="1">
      <c r="B17" s="531"/>
      <c r="C17" s="531"/>
      <c r="D17" s="531"/>
    </row>
    <row r="18" spans="2:4" ht="60" customHeight="1">
      <c r="B18" s="530">
        <v>3</v>
      </c>
      <c r="C18" s="530" t="s">
        <v>39</v>
      </c>
      <c r="D18" s="530" t="s">
        <v>40</v>
      </c>
    </row>
    <row r="19" spans="2:4" ht="15" thickBot="1">
      <c r="B19" s="531"/>
      <c r="C19" s="531"/>
      <c r="D19" s="531"/>
    </row>
  </sheetData>
  <mergeCells count="9">
    <mergeCell ref="B9:D9"/>
    <mergeCell ref="B16:B17"/>
    <mergeCell ref="C16:C17"/>
    <mergeCell ref="D16:D17"/>
    <mergeCell ref="B18:B19"/>
    <mergeCell ref="C18:C19"/>
    <mergeCell ref="D18:D19"/>
    <mergeCell ref="D11:D13"/>
    <mergeCell ref="B11:C12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opLeftCell="A18" workbookViewId="0">
      <selection activeCell="A11" sqref="A11:D11"/>
    </sheetView>
  </sheetViews>
  <sheetFormatPr defaultColWidth="9.125" defaultRowHeight="18.75"/>
  <cols>
    <col min="1" max="1" width="18.875" style="34" customWidth="1"/>
    <col min="2" max="2" width="33" style="34" customWidth="1"/>
    <col min="3" max="3" width="57" style="34" customWidth="1"/>
    <col min="4" max="4" width="24.75" style="34" customWidth="1"/>
    <col min="5" max="5" width="9.125" style="34"/>
    <col min="6" max="6" width="15.375" style="34" customWidth="1"/>
    <col min="7" max="16384" width="9.125" style="34"/>
  </cols>
  <sheetData>
    <row r="1" spans="1:9">
      <c r="A1" s="542"/>
      <c r="B1" s="542"/>
      <c r="C1" s="542"/>
      <c r="D1" s="542"/>
      <c r="E1" s="42"/>
      <c r="F1" s="42"/>
      <c r="G1" s="42"/>
    </row>
    <row r="2" spans="1:9" s="18" customFormat="1" ht="15" customHeight="1">
      <c r="A2" s="543" t="s">
        <v>43</v>
      </c>
      <c r="B2" s="543"/>
      <c r="C2" s="543"/>
      <c r="D2" s="543"/>
      <c r="I2" s="19"/>
    </row>
    <row r="3" spans="1:9" s="18" customFormat="1" ht="13.5" customHeight="1">
      <c r="A3" s="521" t="s">
        <v>611</v>
      </c>
      <c r="B3" s="521"/>
      <c r="C3" s="521"/>
      <c r="D3" s="521"/>
      <c r="E3" s="20"/>
      <c r="F3" s="20"/>
      <c r="G3" s="20"/>
    </row>
    <row r="4" spans="1:9" s="18" customFormat="1" ht="13.5" customHeight="1">
      <c r="A4" s="521" t="s">
        <v>685</v>
      </c>
      <c r="B4" s="521"/>
      <c r="C4" s="521"/>
      <c r="D4" s="521"/>
    </row>
    <row r="5" spans="1:9" s="18" customFormat="1" ht="12.75" customHeight="1">
      <c r="A5" s="521" t="s">
        <v>12</v>
      </c>
      <c r="B5" s="521"/>
      <c r="C5" s="521"/>
      <c r="D5" s="521"/>
    </row>
    <row r="6" spans="1:9" s="18" customFormat="1" ht="12.75" customHeight="1">
      <c r="A6" s="521" t="s">
        <v>686</v>
      </c>
      <c r="B6" s="521"/>
      <c r="C6" s="521"/>
      <c r="D6" s="521"/>
    </row>
    <row r="7" spans="1:9" s="18" customFormat="1" ht="13.5" customHeight="1">
      <c r="A7" s="521" t="s">
        <v>658</v>
      </c>
      <c r="B7" s="521"/>
      <c r="C7" s="521"/>
      <c r="D7" s="521"/>
    </row>
    <row r="8" spans="1:9" s="18" customFormat="1" ht="11.25" customHeight="1">
      <c r="A8" s="521"/>
      <c r="B8" s="521"/>
      <c r="C8" s="521"/>
      <c r="D8" s="521"/>
    </row>
    <row r="9" spans="1:9" s="18" customFormat="1" ht="13.5" customHeight="1">
      <c r="A9" s="17"/>
      <c r="B9" s="17"/>
      <c r="C9" s="17"/>
      <c r="D9" s="17"/>
    </row>
    <row r="10" spans="1:9" s="18" customFormat="1" ht="12.75" customHeight="1">
      <c r="A10" s="17"/>
      <c r="B10" s="17"/>
      <c r="C10" s="17"/>
      <c r="D10" s="17"/>
    </row>
    <row r="11" spans="1:9">
      <c r="A11" s="537" t="s">
        <v>690</v>
      </c>
      <c r="B11" s="537"/>
      <c r="C11" s="537"/>
      <c r="D11" s="537"/>
      <c r="E11" s="42"/>
      <c r="F11" s="42"/>
      <c r="G11" s="42"/>
    </row>
    <row r="12" spans="1:9" ht="13.5" customHeight="1">
      <c r="A12" s="33"/>
      <c r="B12" s="33"/>
      <c r="C12" s="33"/>
      <c r="D12" s="33"/>
    </row>
    <row r="13" spans="1:9" ht="44.25" customHeight="1">
      <c r="A13" s="538" t="s">
        <v>44</v>
      </c>
      <c r="B13" s="538"/>
      <c r="C13" s="539" t="s">
        <v>34</v>
      </c>
      <c r="D13" s="541" t="s">
        <v>45</v>
      </c>
      <c r="E13" s="43"/>
      <c r="F13" s="43"/>
      <c r="G13" s="43"/>
      <c r="H13" s="43"/>
    </row>
    <row r="14" spans="1:9" ht="150.75" customHeight="1">
      <c r="A14" s="476" t="s">
        <v>46</v>
      </c>
      <c r="B14" s="476" t="s">
        <v>36</v>
      </c>
      <c r="C14" s="540"/>
      <c r="D14" s="541"/>
      <c r="E14" s="43"/>
      <c r="F14" s="43"/>
      <c r="G14" s="43"/>
      <c r="H14" s="43"/>
    </row>
    <row r="15" spans="1:9">
      <c r="A15" s="477">
        <v>1</v>
      </c>
      <c r="B15" s="477">
        <v>2</v>
      </c>
      <c r="C15" s="478">
        <v>3</v>
      </c>
      <c r="D15" s="478">
        <v>4</v>
      </c>
      <c r="E15" s="43"/>
      <c r="F15" s="43"/>
      <c r="G15" s="43"/>
      <c r="H15" s="43"/>
    </row>
    <row r="16" spans="1:9" ht="32.25">
      <c r="A16" s="477"/>
      <c r="B16" s="477"/>
      <c r="C16" s="479" t="s">
        <v>47</v>
      </c>
      <c r="D16" s="480">
        <f>D17</f>
        <v>0</v>
      </c>
      <c r="E16" s="43"/>
      <c r="F16" s="43"/>
      <c r="G16" s="43"/>
      <c r="H16" s="43"/>
    </row>
    <row r="17" spans="1:8" ht="32.25">
      <c r="A17" s="481">
        <v>802</v>
      </c>
      <c r="B17" s="481" t="s">
        <v>48</v>
      </c>
      <c r="C17" s="479" t="s">
        <v>49</v>
      </c>
      <c r="D17" s="480">
        <f>D18+D22</f>
        <v>0</v>
      </c>
      <c r="E17" s="43"/>
      <c r="F17" s="43"/>
      <c r="G17" s="43"/>
      <c r="H17" s="43"/>
    </row>
    <row r="18" spans="1:8">
      <c r="A18" s="477">
        <v>802</v>
      </c>
      <c r="B18" s="477" t="s">
        <v>50</v>
      </c>
      <c r="C18" s="482" t="s">
        <v>51</v>
      </c>
      <c r="D18" s="483">
        <f>-D22</f>
        <v>-3075.6000000000004</v>
      </c>
      <c r="E18" s="43"/>
      <c r="F18" s="43"/>
      <c r="G18" s="43"/>
      <c r="H18" s="43"/>
    </row>
    <row r="19" spans="1:8" ht="18.75" customHeight="1">
      <c r="A19" s="477">
        <v>802</v>
      </c>
      <c r="B19" s="484" t="s">
        <v>52</v>
      </c>
      <c r="C19" s="482" t="s">
        <v>53</v>
      </c>
      <c r="D19" s="483"/>
      <c r="E19" s="43"/>
      <c r="F19" s="43"/>
      <c r="G19" s="43"/>
      <c r="H19" s="43"/>
    </row>
    <row r="20" spans="1:8">
      <c r="A20" s="477">
        <v>802</v>
      </c>
      <c r="B20" s="477" t="s">
        <v>54</v>
      </c>
      <c r="C20" s="485" t="s">
        <v>55</v>
      </c>
      <c r="D20" s="483"/>
      <c r="E20" s="43"/>
      <c r="F20" s="43"/>
      <c r="G20" s="43"/>
      <c r="H20" s="43"/>
    </row>
    <row r="21" spans="1:8" ht="32.25">
      <c r="A21" s="477">
        <v>802</v>
      </c>
      <c r="B21" s="477" t="s">
        <v>56</v>
      </c>
      <c r="C21" s="482" t="s">
        <v>57</v>
      </c>
      <c r="D21" s="483"/>
      <c r="E21" s="43"/>
      <c r="F21" s="43"/>
      <c r="G21" s="43"/>
      <c r="H21" s="43"/>
    </row>
    <row r="22" spans="1:8">
      <c r="A22" s="477">
        <v>802</v>
      </c>
      <c r="B22" s="477" t="s">
        <v>58</v>
      </c>
      <c r="C22" s="482" t="s">
        <v>59</v>
      </c>
      <c r="D22" s="483">
        <f>'прил 13'!H8</f>
        <v>3075.6000000000004</v>
      </c>
      <c r="E22" s="43"/>
      <c r="F22" s="43"/>
      <c r="G22" s="43"/>
      <c r="H22" s="43"/>
    </row>
  </sheetData>
  <mergeCells count="12">
    <mergeCell ref="A6:D6"/>
    <mergeCell ref="A1:D1"/>
    <mergeCell ref="A2:D2"/>
    <mergeCell ref="A3:D3"/>
    <mergeCell ref="A4:D4"/>
    <mergeCell ref="A5:D5"/>
    <mergeCell ref="A7:D7"/>
    <mergeCell ref="A8:D8"/>
    <mergeCell ref="A11:D11"/>
    <mergeCell ref="A13:B13"/>
    <mergeCell ref="C13:C14"/>
    <mergeCell ref="D13:D14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opLeftCell="A15" workbookViewId="0">
      <selection activeCell="A5" sqref="A5:E5"/>
    </sheetView>
  </sheetViews>
  <sheetFormatPr defaultColWidth="9.125" defaultRowHeight="18"/>
  <cols>
    <col min="1" max="1" width="18.375" style="44" customWidth="1"/>
    <col min="2" max="2" width="29.625" style="44" customWidth="1"/>
    <col min="3" max="3" width="63.875" style="44" customWidth="1"/>
    <col min="4" max="5" width="17" style="44" customWidth="1"/>
    <col min="6" max="6" width="9.125" style="44"/>
    <col min="7" max="7" width="15.375" style="44" customWidth="1"/>
    <col min="8" max="16384" width="9.125" style="44"/>
  </cols>
  <sheetData>
    <row r="1" spans="1:9" ht="12" customHeight="1">
      <c r="A1" s="542"/>
      <c r="B1" s="542"/>
      <c r="C1" s="542"/>
      <c r="D1" s="542"/>
      <c r="E1" s="542"/>
      <c r="F1" s="42"/>
      <c r="G1" s="42"/>
      <c r="H1" s="42"/>
    </row>
    <row r="2" spans="1:9" ht="15" customHeight="1">
      <c r="A2" s="544" t="s">
        <v>60</v>
      </c>
      <c r="B2" s="544"/>
      <c r="C2" s="544"/>
      <c r="D2" s="544"/>
      <c r="E2" s="544"/>
      <c r="F2" s="42"/>
      <c r="G2" s="42"/>
      <c r="H2" s="42"/>
    </row>
    <row r="3" spans="1:9" s="45" customFormat="1" ht="15" customHeight="1">
      <c r="A3" s="521" t="s">
        <v>611</v>
      </c>
      <c r="B3" s="521"/>
      <c r="C3" s="521"/>
      <c r="D3" s="521"/>
      <c r="E3" s="521"/>
    </row>
    <row r="4" spans="1:9" ht="14.25" customHeight="1">
      <c r="A4" s="542" t="s">
        <v>692</v>
      </c>
      <c r="B4" s="542"/>
      <c r="C4" s="542"/>
      <c r="D4" s="542"/>
      <c r="E4" s="542"/>
      <c r="F4" s="46"/>
      <c r="G4" s="46"/>
      <c r="H4" s="46"/>
    </row>
    <row r="5" spans="1:9" ht="14.25" customHeight="1">
      <c r="A5" s="542" t="s">
        <v>61</v>
      </c>
      <c r="B5" s="542"/>
      <c r="C5" s="542"/>
      <c r="D5" s="542"/>
      <c r="E5" s="542"/>
    </row>
    <row r="6" spans="1:9" ht="15.75" customHeight="1">
      <c r="A6" s="542" t="s">
        <v>686</v>
      </c>
      <c r="B6" s="542"/>
      <c r="C6" s="542"/>
      <c r="D6" s="542"/>
      <c r="E6" s="542"/>
    </row>
    <row r="7" spans="1:9" ht="15" customHeight="1">
      <c r="A7" s="542" t="s">
        <v>658</v>
      </c>
      <c r="B7" s="542"/>
      <c r="C7" s="542"/>
      <c r="D7" s="542"/>
      <c r="E7" s="542"/>
    </row>
    <row r="8" spans="1:9" ht="14.25" customHeight="1">
      <c r="A8" s="542"/>
      <c r="B8" s="542"/>
      <c r="C8" s="542"/>
      <c r="D8" s="542"/>
      <c r="E8" s="542"/>
    </row>
    <row r="9" spans="1:9" ht="13.5" customHeight="1">
      <c r="A9" s="40"/>
      <c r="B9" s="40"/>
      <c r="C9" s="40"/>
      <c r="D9" s="545"/>
      <c r="E9" s="545"/>
    </row>
    <row r="10" spans="1:9" ht="14.25" customHeight="1">
      <c r="A10" s="33"/>
      <c r="B10" s="33"/>
      <c r="C10" s="33"/>
      <c r="D10" s="33"/>
      <c r="E10" s="33"/>
    </row>
    <row r="11" spans="1:9">
      <c r="A11" s="546" t="s">
        <v>62</v>
      </c>
      <c r="B11" s="546"/>
      <c r="C11" s="546"/>
      <c r="D11" s="546"/>
      <c r="E11" s="546"/>
      <c r="F11" s="46"/>
      <c r="G11" s="46"/>
      <c r="H11" s="46"/>
    </row>
    <row r="12" spans="1:9">
      <c r="A12" s="546" t="s">
        <v>691</v>
      </c>
      <c r="B12" s="546"/>
      <c r="C12" s="546"/>
      <c r="D12" s="546"/>
      <c r="E12" s="546"/>
      <c r="F12" s="46"/>
      <c r="G12" s="46"/>
      <c r="H12" s="46"/>
    </row>
    <row r="13" spans="1:9" ht="12" customHeight="1">
      <c r="A13" s="33"/>
      <c r="B13" s="33"/>
      <c r="C13" s="33"/>
      <c r="D13" s="33"/>
      <c r="E13" s="33"/>
    </row>
    <row r="14" spans="1:9" ht="44.25" customHeight="1">
      <c r="A14" s="538" t="s">
        <v>44</v>
      </c>
      <c r="B14" s="538"/>
      <c r="C14" s="539" t="s">
        <v>34</v>
      </c>
      <c r="D14" s="541" t="s">
        <v>45</v>
      </c>
      <c r="E14" s="541"/>
      <c r="F14" s="47"/>
      <c r="G14" s="47"/>
      <c r="H14" s="47"/>
      <c r="I14" s="47"/>
    </row>
    <row r="15" spans="1:9" ht="149.25" customHeight="1">
      <c r="A15" s="476" t="s">
        <v>46</v>
      </c>
      <c r="B15" s="476" t="s">
        <v>36</v>
      </c>
      <c r="C15" s="540"/>
      <c r="D15" s="476" t="s">
        <v>613</v>
      </c>
      <c r="E15" s="476" t="s">
        <v>663</v>
      </c>
      <c r="F15" s="47"/>
      <c r="G15" s="47"/>
      <c r="H15" s="47"/>
      <c r="I15" s="47"/>
    </row>
    <row r="16" spans="1:9">
      <c r="A16" s="477">
        <v>1</v>
      </c>
      <c r="B16" s="477">
        <v>2</v>
      </c>
      <c r="C16" s="478">
        <v>3</v>
      </c>
      <c r="D16" s="478">
        <v>4</v>
      </c>
      <c r="E16" s="478">
        <v>5</v>
      </c>
      <c r="F16" s="47"/>
      <c r="G16" s="47"/>
      <c r="H16" s="47"/>
      <c r="I16" s="47"/>
    </row>
    <row r="17" spans="1:9" ht="31.5">
      <c r="A17" s="477"/>
      <c r="B17" s="477"/>
      <c r="C17" s="479" t="s">
        <v>47</v>
      </c>
      <c r="D17" s="480">
        <f>D18</f>
        <v>0</v>
      </c>
      <c r="E17" s="480">
        <f>E18</f>
        <v>0</v>
      </c>
      <c r="F17" s="47"/>
      <c r="G17" s="47"/>
      <c r="H17" s="47"/>
      <c r="I17" s="47"/>
    </row>
    <row r="18" spans="1:9">
      <c r="A18" s="481">
        <v>802</v>
      </c>
      <c r="B18" s="481" t="s">
        <v>48</v>
      </c>
      <c r="C18" s="479" t="s">
        <v>49</v>
      </c>
      <c r="D18" s="480">
        <f>D19+D20</f>
        <v>0</v>
      </c>
      <c r="E18" s="480">
        <f>E19+E20</f>
        <v>0</v>
      </c>
      <c r="F18" s="47"/>
      <c r="G18" s="47"/>
      <c r="H18" s="47"/>
      <c r="I18" s="47"/>
    </row>
    <row r="19" spans="1:9">
      <c r="A19" s="477">
        <v>802</v>
      </c>
      <c r="B19" s="477" t="s">
        <v>50</v>
      </c>
      <c r="C19" s="482" t="s">
        <v>51</v>
      </c>
      <c r="D19" s="483">
        <f>-D20</f>
        <v>-3087.6</v>
      </c>
      <c r="E19" s="483">
        <f>-E20</f>
        <v>-3098.7</v>
      </c>
      <c r="F19" s="47"/>
      <c r="G19" s="47"/>
      <c r="H19" s="47"/>
      <c r="I19" s="47"/>
    </row>
    <row r="20" spans="1:9">
      <c r="A20" s="477">
        <v>802</v>
      </c>
      <c r="B20" s="477" t="s">
        <v>58</v>
      </c>
      <c r="C20" s="482" t="s">
        <v>59</v>
      </c>
      <c r="D20" s="483">
        <f>'прил 13'!I8</f>
        <v>3087.6</v>
      </c>
      <c r="E20" s="483">
        <f>'прил 13'!J8</f>
        <v>3098.7</v>
      </c>
      <c r="F20" s="47"/>
      <c r="G20" s="47"/>
      <c r="H20" s="47"/>
      <c r="I20" s="47"/>
    </row>
    <row r="21" spans="1:9">
      <c r="A21" s="477">
        <v>802</v>
      </c>
      <c r="B21" s="477" t="s">
        <v>63</v>
      </c>
      <c r="C21" s="482" t="s">
        <v>64</v>
      </c>
      <c r="D21" s="483"/>
      <c r="E21" s="483"/>
      <c r="F21" s="47"/>
      <c r="G21" s="47"/>
      <c r="H21" s="47"/>
      <c r="I21" s="47"/>
    </row>
  </sheetData>
  <mergeCells count="14">
    <mergeCell ref="A14:B14"/>
    <mergeCell ref="C14:C15"/>
    <mergeCell ref="D14:E14"/>
    <mergeCell ref="A1:E1"/>
    <mergeCell ref="A2:E2"/>
    <mergeCell ref="A3:E3"/>
    <mergeCell ref="A4:E4"/>
    <mergeCell ref="A5:E5"/>
    <mergeCell ref="A6:E6"/>
    <mergeCell ref="A7:E7"/>
    <mergeCell ref="A8:E8"/>
    <mergeCell ref="D9:E9"/>
    <mergeCell ref="A11:E11"/>
    <mergeCell ref="A12:E1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opLeftCell="A29" workbookViewId="0">
      <selection activeCell="C13" sqref="C13"/>
    </sheetView>
  </sheetViews>
  <sheetFormatPr defaultColWidth="9.125" defaultRowHeight="15"/>
  <cols>
    <col min="1" max="1" width="26.875" style="51" customWidth="1"/>
    <col min="2" max="2" width="59.625" style="51" customWidth="1"/>
    <col min="3" max="3" width="24.25" style="51" customWidth="1"/>
    <col min="4" max="5" width="34.25" style="48" customWidth="1"/>
    <col min="6" max="16384" width="9.125" style="48"/>
  </cols>
  <sheetData>
    <row r="1" spans="1:8" ht="15.75">
      <c r="A1" s="543" t="s">
        <v>65</v>
      </c>
      <c r="B1" s="543"/>
      <c r="C1" s="543"/>
    </row>
    <row r="2" spans="1:8" s="45" customFormat="1" ht="18" customHeight="1">
      <c r="A2" s="521" t="s">
        <v>626</v>
      </c>
      <c r="B2" s="521"/>
      <c r="C2" s="521"/>
      <c r="D2" s="20"/>
      <c r="E2" s="20"/>
    </row>
    <row r="3" spans="1:8" s="44" customFormat="1" ht="15.75" customHeight="1">
      <c r="A3" s="521" t="s">
        <v>692</v>
      </c>
      <c r="B3" s="521"/>
      <c r="C3" s="521"/>
      <c r="D3" s="49"/>
      <c r="E3" s="49"/>
      <c r="F3" s="46"/>
      <c r="G3" s="46"/>
      <c r="H3" s="46"/>
    </row>
    <row r="4" spans="1:8" s="44" customFormat="1" ht="16.5" customHeight="1">
      <c r="A4" s="521" t="s">
        <v>61</v>
      </c>
      <c r="B4" s="521"/>
      <c r="C4" s="521"/>
      <c r="D4" s="20"/>
      <c r="E4" s="20"/>
    </row>
    <row r="5" spans="1:8" ht="13.5" customHeight="1">
      <c r="A5" s="20"/>
      <c r="B5" s="521" t="s">
        <v>693</v>
      </c>
      <c r="C5" s="521"/>
    </row>
    <row r="6" spans="1:8" ht="15.75">
      <c r="A6" s="50"/>
      <c r="B6" s="547" t="s">
        <v>664</v>
      </c>
      <c r="C6" s="547"/>
    </row>
    <row r="7" spans="1:8" ht="15.75">
      <c r="A7" s="50"/>
      <c r="B7" s="547"/>
      <c r="C7" s="547"/>
    </row>
    <row r="8" spans="1:8" ht="15.75">
      <c r="B8" s="548"/>
      <c r="C8" s="548"/>
    </row>
    <row r="9" spans="1:8" ht="15.75">
      <c r="A9" s="549" t="s">
        <v>665</v>
      </c>
      <c r="B9" s="549"/>
      <c r="C9" s="549"/>
    </row>
    <row r="10" spans="1:8" ht="15.75">
      <c r="A10" s="550"/>
      <c r="B10" s="550"/>
      <c r="C10" s="550"/>
    </row>
    <row r="11" spans="1:8" ht="31.5">
      <c r="A11" s="15" t="s">
        <v>66</v>
      </c>
      <c r="B11" s="10" t="s">
        <v>67</v>
      </c>
      <c r="C11" s="10" t="s">
        <v>68</v>
      </c>
    </row>
    <row r="12" spans="1:8" ht="15.75">
      <c r="A12" s="11">
        <v>1</v>
      </c>
      <c r="B12" s="11">
        <v>2</v>
      </c>
      <c r="C12" s="11">
        <v>3</v>
      </c>
    </row>
    <row r="13" spans="1:8" ht="15.75">
      <c r="A13" s="52" t="s">
        <v>69</v>
      </c>
      <c r="B13" s="53" t="s">
        <v>70</v>
      </c>
      <c r="C13" s="54">
        <f>C14+C17+C22+C24+C26</f>
        <v>125</v>
      </c>
    </row>
    <row r="14" spans="1:8" ht="15.75">
      <c r="A14" s="52" t="s">
        <v>71</v>
      </c>
      <c r="B14" s="53" t="s">
        <v>72</v>
      </c>
      <c r="C14" s="54">
        <f>C16</f>
        <v>57</v>
      </c>
    </row>
    <row r="15" spans="1:8" ht="15.75">
      <c r="A15" s="52"/>
      <c r="B15" s="55" t="s">
        <v>73</v>
      </c>
      <c r="C15" s="54"/>
    </row>
    <row r="16" spans="1:8" ht="15.75">
      <c r="A16" s="56" t="s">
        <v>74</v>
      </c>
      <c r="B16" s="55" t="s">
        <v>6</v>
      </c>
      <c r="C16" s="57">
        <f>доходы!C14</f>
        <v>57</v>
      </c>
    </row>
    <row r="17" spans="1:3" ht="15.75">
      <c r="A17" s="58" t="s">
        <v>75</v>
      </c>
      <c r="B17" s="53" t="s">
        <v>76</v>
      </c>
      <c r="C17" s="54">
        <f>C18+C19</f>
        <v>56</v>
      </c>
    </row>
    <row r="18" spans="1:3" ht="15.75">
      <c r="A18" s="24" t="s">
        <v>77</v>
      </c>
      <c r="B18" s="59" t="s">
        <v>8</v>
      </c>
      <c r="C18" s="57">
        <f>доходы!C16</f>
        <v>1</v>
      </c>
    </row>
    <row r="19" spans="1:3" ht="15.75">
      <c r="A19" s="24" t="s">
        <v>9</v>
      </c>
      <c r="B19" s="59" t="s">
        <v>10</v>
      </c>
      <c r="C19" s="57">
        <f>C20+C21</f>
        <v>55</v>
      </c>
    </row>
    <row r="20" spans="1:3" ht="15.75">
      <c r="A20" s="24" t="s">
        <v>78</v>
      </c>
      <c r="B20" s="59" t="s">
        <v>79</v>
      </c>
      <c r="C20" s="57">
        <f>доходы!C20</f>
        <v>27.5</v>
      </c>
    </row>
    <row r="21" spans="1:3" ht="15.75">
      <c r="A21" s="24" t="s">
        <v>80</v>
      </c>
      <c r="B21" s="59" t="s">
        <v>81</v>
      </c>
      <c r="C21" s="57">
        <f>доходы!C23</f>
        <v>27.5</v>
      </c>
    </row>
    <row r="22" spans="1:3" ht="15.75">
      <c r="A22" s="52" t="s">
        <v>82</v>
      </c>
      <c r="B22" s="53" t="s">
        <v>83</v>
      </c>
      <c r="C22" s="54">
        <f>C23</f>
        <v>0</v>
      </c>
    </row>
    <row r="23" spans="1:3" ht="47.25">
      <c r="A23" s="60" t="s">
        <v>84</v>
      </c>
      <c r="B23" s="61" t="s">
        <v>18</v>
      </c>
      <c r="C23" s="57">
        <f>доходы!C25</f>
        <v>0</v>
      </c>
    </row>
    <row r="24" spans="1:3" ht="47.25">
      <c r="A24" s="52" t="s">
        <v>85</v>
      </c>
      <c r="B24" s="62" t="s">
        <v>86</v>
      </c>
      <c r="C24" s="54">
        <f>C25</f>
        <v>0</v>
      </c>
    </row>
    <row r="25" spans="1:3" ht="78.75">
      <c r="A25" s="56" t="s">
        <v>87</v>
      </c>
      <c r="B25" s="23" t="s">
        <v>88</v>
      </c>
      <c r="C25" s="57">
        <f>доходы!C28</f>
        <v>0</v>
      </c>
    </row>
    <row r="26" spans="1:3" ht="15.75">
      <c r="A26" s="63" t="s">
        <v>89</v>
      </c>
      <c r="B26" s="64" t="s">
        <v>90</v>
      </c>
      <c r="C26" s="54">
        <f>C28+C27</f>
        <v>12</v>
      </c>
    </row>
    <row r="27" spans="1:3" ht="15.75">
      <c r="A27" s="24" t="s">
        <v>656</v>
      </c>
      <c r="B27" s="25" t="s">
        <v>657</v>
      </c>
      <c r="C27" s="54">
        <v>5</v>
      </c>
    </row>
    <row r="28" spans="1:3" ht="15.75">
      <c r="A28" s="24" t="s">
        <v>23</v>
      </c>
      <c r="B28" s="25" t="s">
        <v>24</v>
      </c>
      <c r="C28" s="54">
        <f>доходы!C31</f>
        <v>7</v>
      </c>
    </row>
    <row r="29" spans="1:3" ht="30" customHeight="1">
      <c r="A29" s="65"/>
    </row>
    <row r="33" spans="4:7" ht="26.25" customHeight="1">
      <c r="D33" s="66"/>
      <c r="E33" s="66"/>
      <c r="F33" s="66"/>
      <c r="G33" s="66"/>
    </row>
  </sheetData>
  <mergeCells count="10">
    <mergeCell ref="B7:C7"/>
    <mergeCell ref="B8:C8"/>
    <mergeCell ref="A9:C9"/>
    <mergeCell ref="A10:C10"/>
    <mergeCell ref="A1:C1"/>
    <mergeCell ref="A2:C2"/>
    <mergeCell ref="A3:C3"/>
    <mergeCell ref="A4:C4"/>
    <mergeCell ref="B5:C5"/>
    <mergeCell ref="B6:C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opLeftCell="A33" workbookViewId="0">
      <selection activeCell="D15" sqref="D15"/>
    </sheetView>
  </sheetViews>
  <sheetFormatPr defaultColWidth="9.125" defaultRowHeight="12.75"/>
  <cols>
    <col min="1" max="1" width="29" style="1" customWidth="1"/>
    <col min="2" max="2" width="0.125" style="1" hidden="1" customWidth="1"/>
    <col min="3" max="3" width="62.75" style="1" customWidth="1"/>
    <col min="4" max="4" width="17.375" style="1" customWidth="1"/>
    <col min="5" max="5" width="16.125" style="1" customWidth="1"/>
    <col min="6" max="6" width="10.25" style="1" customWidth="1"/>
    <col min="7" max="16384" width="9.125" style="1"/>
  </cols>
  <sheetData>
    <row r="1" spans="1:8" s="68" customFormat="1" ht="15.75">
      <c r="A1" s="544" t="s">
        <v>91</v>
      </c>
      <c r="B1" s="544"/>
      <c r="C1" s="544"/>
      <c r="D1" s="544"/>
      <c r="E1" s="544"/>
      <c r="F1" s="67"/>
      <c r="G1" s="67"/>
      <c r="H1" s="67"/>
    </row>
    <row r="2" spans="1:8" s="68" customFormat="1" ht="15.75">
      <c r="A2" s="521" t="s">
        <v>625</v>
      </c>
      <c r="B2" s="521"/>
      <c r="C2" s="521"/>
      <c r="D2" s="521"/>
      <c r="E2" s="521"/>
      <c r="F2" s="67"/>
      <c r="G2" s="67"/>
      <c r="H2" s="67"/>
    </row>
    <row r="3" spans="1:8" s="45" customFormat="1" ht="21" customHeight="1">
      <c r="A3" s="542" t="s">
        <v>692</v>
      </c>
      <c r="B3" s="542"/>
      <c r="C3" s="542"/>
      <c r="D3" s="542"/>
      <c r="E3" s="542"/>
    </row>
    <row r="4" spans="1:8" s="45" customFormat="1" ht="21" customHeight="1">
      <c r="A4" s="542" t="s">
        <v>61</v>
      </c>
      <c r="B4" s="542"/>
      <c r="C4" s="542"/>
      <c r="D4" s="542"/>
      <c r="E4" s="542"/>
    </row>
    <row r="5" spans="1:8" s="45" customFormat="1" ht="21" customHeight="1">
      <c r="A5" s="542" t="s">
        <v>686</v>
      </c>
      <c r="B5" s="542"/>
      <c r="C5" s="542"/>
      <c r="D5" s="542"/>
      <c r="E5" s="542"/>
    </row>
    <row r="6" spans="1:8" s="45" customFormat="1" ht="21" customHeight="1">
      <c r="A6" s="542" t="s">
        <v>658</v>
      </c>
      <c r="B6" s="542"/>
      <c r="C6" s="542"/>
      <c r="D6" s="542"/>
      <c r="E6" s="542"/>
    </row>
    <row r="7" spans="1:8" ht="18.75">
      <c r="A7" s="553"/>
      <c r="B7" s="553"/>
      <c r="C7" s="553"/>
      <c r="D7" s="553"/>
      <c r="E7" s="553"/>
      <c r="F7" s="49"/>
      <c r="G7" s="49"/>
      <c r="H7" s="49"/>
    </row>
    <row r="8" spans="1:8" ht="15.75">
      <c r="C8" s="521"/>
      <c r="D8" s="521"/>
      <c r="E8" s="521"/>
      <c r="F8" s="16"/>
    </row>
    <row r="9" spans="1:8" ht="15.75">
      <c r="C9" s="50"/>
      <c r="D9" s="547"/>
      <c r="E9" s="547"/>
    </row>
    <row r="10" spans="1:8" ht="15" customHeight="1">
      <c r="A10" s="554" t="s">
        <v>666</v>
      </c>
      <c r="B10" s="554"/>
      <c r="C10" s="554"/>
      <c r="D10" s="554"/>
      <c r="E10" s="554"/>
    </row>
    <row r="11" spans="1:8">
      <c r="A11" s="555"/>
      <c r="B11" s="555"/>
      <c r="C11" s="555"/>
      <c r="D11" s="555"/>
    </row>
    <row r="12" spans="1:8" ht="29.25" customHeight="1">
      <c r="A12" s="551" t="s">
        <v>66</v>
      </c>
      <c r="B12" s="69"/>
      <c r="C12" s="552" t="s">
        <v>67</v>
      </c>
      <c r="D12" s="552" t="s">
        <v>68</v>
      </c>
      <c r="E12" s="552"/>
    </row>
    <row r="13" spans="1:8" ht="15">
      <c r="A13" s="551"/>
      <c r="B13" s="69"/>
      <c r="C13" s="552"/>
      <c r="D13" s="70" t="s">
        <v>613</v>
      </c>
      <c r="E13" s="70" t="s">
        <v>663</v>
      </c>
    </row>
    <row r="14" spans="1:8" ht="15">
      <c r="A14" s="71">
        <v>1</v>
      </c>
      <c r="B14" s="72"/>
      <c r="C14" s="71">
        <v>2</v>
      </c>
      <c r="D14" s="71">
        <v>3</v>
      </c>
      <c r="E14" s="73">
        <v>4</v>
      </c>
    </row>
    <row r="15" spans="1:8" ht="15.75">
      <c r="A15" s="53" t="s">
        <v>69</v>
      </c>
      <c r="B15" s="74"/>
      <c r="C15" s="53" t="s">
        <v>70</v>
      </c>
      <c r="D15" s="75">
        <f>D18+D19+D24+D26+D28</f>
        <v>132.5</v>
      </c>
      <c r="E15" s="75">
        <f>E18+E19+E24+E26+E28</f>
        <v>140</v>
      </c>
    </row>
    <row r="16" spans="1:8" ht="15.75">
      <c r="A16" s="53" t="s">
        <v>71</v>
      </c>
      <c r="B16" s="74"/>
      <c r="C16" s="53" t="s">
        <v>72</v>
      </c>
      <c r="D16" s="76">
        <f>D18</f>
        <v>62</v>
      </c>
      <c r="E16" s="76">
        <f>E18</f>
        <v>67</v>
      </c>
    </row>
    <row r="17" spans="1:8" ht="15.75">
      <c r="A17" s="53"/>
      <c r="B17" s="74"/>
      <c r="C17" s="55" t="s">
        <v>73</v>
      </c>
      <c r="D17" s="77"/>
      <c r="E17" s="78"/>
    </row>
    <row r="18" spans="1:8" ht="15.75">
      <c r="A18" s="55" t="s">
        <v>74</v>
      </c>
      <c r="B18" s="74"/>
      <c r="C18" s="55" t="s">
        <v>6</v>
      </c>
      <c r="D18" s="75">
        <f>доходы!D14</f>
        <v>62</v>
      </c>
      <c r="E18" s="75">
        <f>доходы!E14</f>
        <v>67</v>
      </c>
    </row>
    <row r="19" spans="1:8" ht="15.75">
      <c r="A19" s="79" t="s">
        <v>92</v>
      </c>
      <c r="B19" s="74"/>
      <c r="C19" s="53" t="s">
        <v>76</v>
      </c>
      <c r="D19" s="54">
        <f>D20+D21</f>
        <v>58.5</v>
      </c>
      <c r="E19" s="54">
        <f>E20+E21</f>
        <v>61</v>
      </c>
    </row>
    <row r="20" spans="1:8" ht="15.75">
      <c r="A20" s="24" t="s">
        <v>77</v>
      </c>
      <c r="B20" s="74"/>
      <c r="C20" s="59" t="s">
        <v>8</v>
      </c>
      <c r="D20" s="80">
        <f>доходы!D16</f>
        <v>1.5</v>
      </c>
      <c r="E20" s="80">
        <f>доходы!E16</f>
        <v>2</v>
      </c>
    </row>
    <row r="21" spans="1:8" ht="15.75">
      <c r="A21" s="25" t="s">
        <v>93</v>
      </c>
      <c r="B21" s="74"/>
      <c r="C21" s="59" t="s">
        <v>10</v>
      </c>
      <c r="D21" s="75">
        <f>D22+D23</f>
        <v>57</v>
      </c>
      <c r="E21" s="75">
        <f>E22+E23</f>
        <v>59</v>
      </c>
    </row>
    <row r="22" spans="1:8" ht="15.75">
      <c r="A22" s="24" t="s">
        <v>94</v>
      </c>
      <c r="B22" s="74"/>
      <c r="C22" s="59" t="s">
        <v>79</v>
      </c>
      <c r="D22" s="80">
        <f>доходы!D20</f>
        <v>28</v>
      </c>
      <c r="E22" s="80">
        <f>доходы!E20</f>
        <v>29</v>
      </c>
    </row>
    <row r="23" spans="1:8" ht="15.75">
      <c r="A23" s="24" t="s">
        <v>95</v>
      </c>
      <c r="B23" s="74"/>
      <c r="C23" s="59" t="s">
        <v>81</v>
      </c>
      <c r="D23" s="80">
        <f>доходы!D23</f>
        <v>29</v>
      </c>
      <c r="E23" s="80">
        <f>доходы!E23</f>
        <v>30</v>
      </c>
    </row>
    <row r="24" spans="1:8" ht="15.75">
      <c r="A24" s="53" t="s">
        <v>82</v>
      </c>
      <c r="B24" s="74"/>
      <c r="C24" s="53" t="s">
        <v>83</v>
      </c>
      <c r="D24" s="75">
        <f>D25</f>
        <v>0</v>
      </c>
      <c r="E24" s="75">
        <f>E25</f>
        <v>0</v>
      </c>
    </row>
    <row r="25" spans="1:8" ht="47.25">
      <c r="A25" s="60" t="s">
        <v>84</v>
      </c>
      <c r="B25" s="74"/>
      <c r="C25" s="61" t="s">
        <v>18</v>
      </c>
      <c r="D25" s="80">
        <f>доходы!D25</f>
        <v>0</v>
      </c>
      <c r="E25" s="80">
        <f>доходы!E25</f>
        <v>0</v>
      </c>
    </row>
    <row r="26" spans="1:8" ht="47.25">
      <c r="A26" s="53" t="s">
        <v>85</v>
      </c>
      <c r="B26" s="74"/>
      <c r="C26" s="62" t="s">
        <v>86</v>
      </c>
      <c r="D26" s="75">
        <f>D27</f>
        <v>0</v>
      </c>
      <c r="E26" s="75">
        <f>E27</f>
        <v>0</v>
      </c>
    </row>
    <row r="27" spans="1:8" ht="99.75" customHeight="1">
      <c r="A27" s="56" t="s">
        <v>87</v>
      </c>
      <c r="B27" s="74"/>
      <c r="C27" s="23" t="s">
        <v>88</v>
      </c>
      <c r="D27" s="80">
        <f>доходы!D28</f>
        <v>0</v>
      </c>
      <c r="E27" s="80">
        <f>доходы!E28</f>
        <v>0</v>
      </c>
    </row>
    <row r="28" spans="1:8" ht="47.25" customHeight="1">
      <c r="A28" s="64" t="s">
        <v>96</v>
      </c>
      <c r="B28" s="74"/>
      <c r="C28" s="64" t="s">
        <v>90</v>
      </c>
      <c r="D28" s="75">
        <f>D29+D30</f>
        <v>12</v>
      </c>
      <c r="E28" s="75">
        <f>E29+E30</f>
        <v>12</v>
      </c>
    </row>
    <row r="29" spans="1:8" ht="32.25" customHeight="1">
      <c r="A29" s="24" t="s">
        <v>656</v>
      </c>
      <c r="B29" s="74"/>
      <c r="C29" s="25" t="s">
        <v>657</v>
      </c>
      <c r="D29" s="75">
        <v>5</v>
      </c>
      <c r="E29" s="75">
        <v>5</v>
      </c>
    </row>
    <row r="30" spans="1:8" ht="31.5" customHeight="1">
      <c r="A30" s="24" t="s">
        <v>23</v>
      </c>
      <c r="B30" s="81"/>
      <c r="C30" s="25" t="s">
        <v>24</v>
      </c>
      <c r="D30" s="82">
        <f>доходы!C31</f>
        <v>7</v>
      </c>
      <c r="E30" s="82">
        <f>доходы!D31</f>
        <v>7</v>
      </c>
    </row>
    <row r="32" spans="1:8" ht="26.25" customHeight="1">
      <c r="E32" s="83"/>
      <c r="F32" s="83"/>
      <c r="G32" s="83"/>
      <c r="H32" s="83"/>
    </row>
  </sheetData>
  <mergeCells count="14">
    <mergeCell ref="A12:A13"/>
    <mergeCell ref="C12:C13"/>
    <mergeCell ref="D12:E12"/>
    <mergeCell ref="A1:E1"/>
    <mergeCell ref="A2:E2"/>
    <mergeCell ref="A3:E3"/>
    <mergeCell ref="A4:E4"/>
    <mergeCell ref="A5:E5"/>
    <mergeCell ref="A6:E6"/>
    <mergeCell ref="A7:E7"/>
    <mergeCell ref="C8:E8"/>
    <mergeCell ref="D9:E9"/>
    <mergeCell ref="A10:E10"/>
    <mergeCell ref="A11:D11"/>
  </mergeCells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topLeftCell="A28" workbookViewId="0">
      <selection activeCell="A12" sqref="A12"/>
    </sheetView>
  </sheetViews>
  <sheetFormatPr defaultColWidth="9.125" defaultRowHeight="18"/>
  <cols>
    <col min="1" max="1" width="5.375" style="91" customWidth="1"/>
    <col min="2" max="10" width="9.125" style="84"/>
    <col min="11" max="11" width="19.375" style="84" customWidth="1"/>
    <col min="12" max="12" width="15.875" style="84" customWidth="1"/>
    <col min="13" max="16384" width="9.125" style="84"/>
  </cols>
  <sheetData>
    <row r="1" spans="1:13">
      <c r="A1" s="570" t="s">
        <v>97</v>
      </c>
      <c r="B1" s="570"/>
      <c r="C1" s="570"/>
      <c r="D1" s="570"/>
      <c r="E1" s="570"/>
      <c r="F1" s="570"/>
      <c r="G1" s="570"/>
      <c r="H1" s="570"/>
      <c r="I1" s="570"/>
      <c r="J1" s="570"/>
      <c r="K1" s="570"/>
      <c r="L1" s="570"/>
    </row>
    <row r="2" spans="1:13">
      <c r="A2" s="563" t="s">
        <v>612</v>
      </c>
      <c r="B2" s="563"/>
      <c r="C2" s="563"/>
      <c r="D2" s="563"/>
      <c r="E2" s="563"/>
      <c r="F2" s="563"/>
      <c r="G2" s="563"/>
      <c r="H2" s="563"/>
      <c r="I2" s="563"/>
      <c r="J2" s="563"/>
      <c r="K2" s="563"/>
      <c r="L2" s="563"/>
    </row>
    <row r="3" spans="1:13">
      <c r="A3" s="563" t="s">
        <v>692</v>
      </c>
      <c r="B3" s="563"/>
      <c r="C3" s="563"/>
      <c r="D3" s="563"/>
      <c r="E3" s="563"/>
      <c r="F3" s="563"/>
      <c r="G3" s="563"/>
      <c r="H3" s="563"/>
      <c r="I3" s="563"/>
      <c r="J3" s="563"/>
      <c r="K3" s="563"/>
      <c r="L3" s="563"/>
    </row>
    <row r="4" spans="1:13">
      <c r="A4" s="563" t="s">
        <v>12</v>
      </c>
      <c r="B4" s="563"/>
      <c r="C4" s="563"/>
      <c r="D4" s="563"/>
      <c r="E4" s="563"/>
      <c r="F4" s="563"/>
      <c r="G4" s="563"/>
      <c r="H4" s="563"/>
      <c r="I4" s="563"/>
      <c r="J4" s="563"/>
      <c r="K4" s="563"/>
      <c r="L4" s="563"/>
    </row>
    <row r="5" spans="1:13">
      <c r="A5" s="563" t="s">
        <v>686</v>
      </c>
      <c r="B5" s="563"/>
      <c r="C5" s="563"/>
      <c r="D5" s="563"/>
      <c r="E5" s="563"/>
      <c r="F5" s="563"/>
      <c r="G5" s="563"/>
      <c r="H5" s="563"/>
      <c r="I5" s="563"/>
      <c r="J5" s="563"/>
      <c r="K5" s="563"/>
      <c r="L5" s="563"/>
    </row>
    <row r="6" spans="1:13">
      <c r="A6" s="563" t="s">
        <v>658</v>
      </c>
      <c r="B6" s="563"/>
      <c r="C6" s="563"/>
      <c r="D6" s="563"/>
      <c r="E6" s="563"/>
      <c r="F6" s="563"/>
      <c r="G6" s="563"/>
      <c r="H6" s="563"/>
      <c r="I6" s="563"/>
      <c r="J6" s="563"/>
      <c r="K6" s="563"/>
      <c r="L6" s="563"/>
    </row>
    <row r="7" spans="1:13" s="85" customFormat="1" ht="15.75" customHeight="1">
      <c r="A7" s="521"/>
      <c r="B7" s="521"/>
      <c r="C7" s="521"/>
      <c r="D7" s="521"/>
      <c r="E7" s="521"/>
      <c r="F7" s="521"/>
      <c r="G7" s="521"/>
      <c r="H7" s="521"/>
      <c r="I7" s="521"/>
      <c r="J7" s="521"/>
      <c r="K7" s="521"/>
      <c r="L7" s="521"/>
    </row>
    <row r="8" spans="1:13">
      <c r="A8" s="86"/>
      <c r="B8" s="87"/>
      <c r="C8" s="87"/>
      <c r="D8" s="87"/>
      <c r="E8" s="87"/>
      <c r="F8" s="87"/>
      <c r="G8" s="87"/>
      <c r="H8" s="87"/>
      <c r="I8" s="87"/>
      <c r="J8" s="87"/>
      <c r="K8" s="563"/>
      <c r="L8" s="563"/>
    </row>
    <row r="9" spans="1:13">
      <c r="A9" s="86"/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</row>
    <row r="10" spans="1:13">
      <c r="A10" s="564" t="s">
        <v>98</v>
      </c>
      <c r="B10" s="565"/>
      <c r="C10" s="565"/>
      <c r="D10" s="565"/>
      <c r="E10" s="565"/>
      <c r="F10" s="565"/>
      <c r="G10" s="565"/>
      <c r="H10" s="565"/>
      <c r="I10" s="565"/>
      <c r="J10" s="565"/>
      <c r="K10" s="565"/>
      <c r="L10" s="565"/>
    </row>
    <row r="11" spans="1:13">
      <c r="A11" s="564" t="s">
        <v>624</v>
      </c>
      <c r="B11" s="565"/>
      <c r="C11" s="565"/>
      <c r="D11" s="565"/>
      <c r="E11" s="565"/>
      <c r="F11" s="565"/>
      <c r="G11" s="565"/>
      <c r="H11" s="565"/>
      <c r="I11" s="565"/>
      <c r="J11" s="565"/>
      <c r="K11" s="565"/>
      <c r="L11" s="565"/>
    </row>
    <row r="12" spans="1:13">
      <c r="A12" s="88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</row>
    <row r="13" spans="1:13" ht="35.25" customHeight="1">
      <c r="A13" s="89" t="s">
        <v>99</v>
      </c>
      <c r="B13" s="566" t="s">
        <v>67</v>
      </c>
      <c r="C13" s="566"/>
      <c r="D13" s="566"/>
      <c r="E13" s="566"/>
      <c r="F13" s="566"/>
      <c r="G13" s="566"/>
      <c r="H13" s="566"/>
      <c r="I13" s="566"/>
      <c r="J13" s="566"/>
      <c r="K13" s="566"/>
      <c r="L13" s="89" t="s">
        <v>45</v>
      </c>
    </row>
    <row r="14" spans="1:13">
      <c r="A14" s="90">
        <v>1</v>
      </c>
      <c r="B14" s="567">
        <v>2</v>
      </c>
      <c r="C14" s="567"/>
      <c r="D14" s="567"/>
      <c r="E14" s="567"/>
      <c r="F14" s="567"/>
      <c r="G14" s="567"/>
      <c r="H14" s="567"/>
      <c r="I14" s="567"/>
      <c r="J14" s="567"/>
      <c r="K14" s="567"/>
      <c r="L14" s="90">
        <v>3</v>
      </c>
      <c r="M14" s="91"/>
    </row>
    <row r="15" spans="1:13">
      <c r="A15" s="92"/>
      <c r="B15" s="568" t="s">
        <v>100</v>
      </c>
      <c r="C15" s="568"/>
      <c r="D15" s="568"/>
      <c r="E15" s="568"/>
      <c r="F15" s="568"/>
      <c r="G15" s="568"/>
      <c r="H15" s="568"/>
      <c r="I15" s="568"/>
      <c r="J15" s="568"/>
      <c r="K15" s="568"/>
      <c r="L15" s="93">
        <f>L17</f>
        <v>4297.6000000000004</v>
      </c>
    </row>
    <row r="16" spans="1:13">
      <c r="A16" s="92"/>
      <c r="B16" s="562" t="s">
        <v>101</v>
      </c>
      <c r="C16" s="562"/>
      <c r="D16" s="562"/>
      <c r="E16" s="562"/>
      <c r="F16" s="562"/>
      <c r="G16" s="562"/>
      <c r="H16" s="562"/>
      <c r="I16" s="562"/>
      <c r="J16" s="562"/>
      <c r="K16" s="562"/>
      <c r="L16" s="94"/>
    </row>
    <row r="17" spans="1:12">
      <c r="A17" s="92"/>
      <c r="B17" s="569" t="s">
        <v>102</v>
      </c>
      <c r="C17" s="569"/>
      <c r="D17" s="569"/>
      <c r="E17" s="569"/>
      <c r="F17" s="569"/>
      <c r="G17" s="569"/>
      <c r="H17" s="569"/>
      <c r="I17" s="569"/>
      <c r="J17" s="569"/>
      <c r="K17" s="569"/>
      <c r="L17" s="93">
        <f>L19+L23+L25</f>
        <v>4297.6000000000004</v>
      </c>
    </row>
    <row r="18" spans="1:12">
      <c r="A18" s="92"/>
      <c r="B18" s="562" t="s">
        <v>101</v>
      </c>
      <c r="C18" s="562"/>
      <c r="D18" s="562"/>
      <c r="E18" s="562"/>
      <c r="F18" s="562"/>
      <c r="G18" s="562"/>
      <c r="H18" s="562"/>
      <c r="I18" s="562"/>
      <c r="J18" s="562"/>
      <c r="K18" s="562"/>
      <c r="L18" s="94"/>
    </row>
    <row r="19" spans="1:12">
      <c r="A19" s="95">
        <v>1</v>
      </c>
      <c r="B19" s="568" t="s">
        <v>103</v>
      </c>
      <c r="C19" s="562"/>
      <c r="D19" s="562"/>
      <c r="E19" s="562"/>
      <c r="F19" s="562"/>
      <c r="G19" s="562"/>
      <c r="H19" s="562"/>
      <c r="I19" s="562"/>
      <c r="J19" s="562"/>
      <c r="K19" s="562"/>
      <c r="L19" s="93">
        <f>L21+L22</f>
        <v>3972.4</v>
      </c>
    </row>
    <row r="20" spans="1:12">
      <c r="A20" s="96"/>
      <c r="B20" s="562" t="s">
        <v>101</v>
      </c>
      <c r="C20" s="562"/>
      <c r="D20" s="562"/>
      <c r="E20" s="562"/>
      <c r="F20" s="562"/>
      <c r="G20" s="562"/>
      <c r="H20" s="562"/>
      <c r="I20" s="562"/>
      <c r="J20" s="562"/>
      <c r="K20" s="562"/>
      <c r="L20" s="94"/>
    </row>
    <row r="21" spans="1:12">
      <c r="A21" s="96">
        <v>1</v>
      </c>
      <c r="B21" s="558" t="s">
        <v>104</v>
      </c>
      <c r="C21" s="559"/>
      <c r="D21" s="559"/>
      <c r="E21" s="559"/>
      <c r="F21" s="559"/>
      <c r="G21" s="559"/>
      <c r="H21" s="559"/>
      <c r="I21" s="559"/>
      <c r="J21" s="559"/>
      <c r="K21" s="560"/>
      <c r="L21" s="94">
        <f>доходы!C34</f>
        <v>758.5</v>
      </c>
    </row>
    <row r="22" spans="1:12">
      <c r="A22" s="96">
        <v>2</v>
      </c>
      <c r="B22" s="561" t="s">
        <v>105</v>
      </c>
      <c r="C22" s="561"/>
      <c r="D22" s="561"/>
      <c r="E22" s="561"/>
      <c r="F22" s="561"/>
      <c r="G22" s="561"/>
      <c r="H22" s="561"/>
      <c r="I22" s="561"/>
      <c r="J22" s="561"/>
      <c r="K22" s="561"/>
      <c r="L22" s="94">
        <f>доходы!C35</f>
        <v>3213.9</v>
      </c>
    </row>
    <row r="23" spans="1:12">
      <c r="A23" s="95">
        <v>2</v>
      </c>
      <c r="B23" s="556" t="s">
        <v>106</v>
      </c>
      <c r="C23" s="556"/>
      <c r="D23" s="556"/>
      <c r="E23" s="556"/>
      <c r="F23" s="556"/>
      <c r="G23" s="556"/>
      <c r="H23" s="556"/>
      <c r="I23" s="556"/>
      <c r="J23" s="556"/>
      <c r="K23" s="556"/>
      <c r="L23" s="93">
        <f>L24</f>
        <v>92.2</v>
      </c>
    </row>
    <row r="24" spans="1:12" ht="29.25" customHeight="1">
      <c r="A24" s="96">
        <v>1</v>
      </c>
      <c r="B24" s="561" t="s">
        <v>107</v>
      </c>
      <c r="C24" s="561"/>
      <c r="D24" s="561"/>
      <c r="E24" s="561"/>
      <c r="F24" s="561"/>
      <c r="G24" s="561"/>
      <c r="H24" s="561"/>
      <c r="I24" s="561"/>
      <c r="J24" s="561"/>
      <c r="K24" s="561"/>
      <c r="L24" s="94">
        <f>доходы!C41</f>
        <v>92.2</v>
      </c>
    </row>
    <row r="25" spans="1:12">
      <c r="A25" s="95">
        <v>3</v>
      </c>
      <c r="B25" s="556" t="s">
        <v>108</v>
      </c>
      <c r="C25" s="556"/>
      <c r="D25" s="556"/>
      <c r="E25" s="556"/>
      <c r="F25" s="556"/>
      <c r="G25" s="556"/>
      <c r="H25" s="556"/>
      <c r="I25" s="556"/>
      <c r="J25" s="556"/>
      <c r="K25" s="556"/>
      <c r="L25" s="93">
        <f>L26</f>
        <v>233</v>
      </c>
    </row>
    <row r="26" spans="1:12" ht="57" customHeight="1">
      <c r="A26" s="97">
        <v>1</v>
      </c>
      <c r="B26" s="557" t="s">
        <v>109</v>
      </c>
      <c r="C26" s="557"/>
      <c r="D26" s="557"/>
      <c r="E26" s="557"/>
      <c r="F26" s="557"/>
      <c r="G26" s="557"/>
      <c r="H26" s="557"/>
      <c r="I26" s="557"/>
      <c r="J26" s="557"/>
      <c r="K26" s="557"/>
      <c r="L26" s="94">
        <f>доходы!C42</f>
        <v>233</v>
      </c>
    </row>
    <row r="27" spans="1:12">
      <c r="A27" s="98"/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</row>
    <row r="28" spans="1:12">
      <c r="A28" s="98"/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</row>
    <row r="29" spans="1:12">
      <c r="A29" s="98"/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</row>
    <row r="30" spans="1:12">
      <c r="A30" s="98"/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</row>
    <row r="31" spans="1:12">
      <c r="A31" s="98"/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</row>
    <row r="32" spans="1:12">
      <c r="A32" s="98"/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</row>
    <row r="33" spans="1:12">
      <c r="A33" s="98"/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</row>
    <row r="34" spans="1:12">
      <c r="A34" s="98"/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</row>
    <row r="35" spans="1:12">
      <c r="A35" s="98"/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</row>
    <row r="36" spans="1:12">
      <c r="A36" s="98"/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</row>
  </sheetData>
  <mergeCells count="24">
    <mergeCell ref="A6:L6"/>
    <mergeCell ref="A1:L1"/>
    <mergeCell ref="A2:L2"/>
    <mergeCell ref="A3:L3"/>
    <mergeCell ref="A4:L4"/>
    <mergeCell ref="A5:L5"/>
    <mergeCell ref="B20:K20"/>
    <mergeCell ref="A7:L7"/>
    <mergeCell ref="K8:L8"/>
    <mergeCell ref="A10:L10"/>
    <mergeCell ref="A11:L11"/>
    <mergeCell ref="B13:K13"/>
    <mergeCell ref="B14:K14"/>
    <mergeCell ref="B15:K15"/>
    <mergeCell ref="B16:K16"/>
    <mergeCell ref="B17:K17"/>
    <mergeCell ref="B18:K18"/>
    <mergeCell ref="B19:K19"/>
    <mergeCell ref="B25:K25"/>
    <mergeCell ref="B26:K26"/>
    <mergeCell ref="B21:K21"/>
    <mergeCell ref="B22:K22"/>
    <mergeCell ref="B23:K23"/>
    <mergeCell ref="B24:K2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topLeftCell="A13" workbookViewId="0">
      <selection activeCell="A6" sqref="A6:M6"/>
    </sheetView>
  </sheetViews>
  <sheetFormatPr defaultColWidth="9.125" defaultRowHeight="18"/>
  <cols>
    <col min="1" max="1" width="5.375" style="91" customWidth="1"/>
    <col min="2" max="10" width="9.125" style="84"/>
    <col min="11" max="11" width="12.875" style="84" customWidth="1"/>
    <col min="12" max="12" width="15.875" style="84" customWidth="1"/>
    <col min="13" max="13" width="15.125" style="84" customWidth="1"/>
    <col min="14" max="14" width="9.125" style="84"/>
    <col min="15" max="15" width="11.375" style="84" customWidth="1"/>
    <col min="16" max="16" width="13.625" style="84" customWidth="1"/>
    <col min="17" max="16384" width="9.125" style="84"/>
  </cols>
  <sheetData>
    <row r="1" spans="1:13" ht="18.75">
      <c r="A1" s="586" t="s">
        <v>110</v>
      </c>
      <c r="B1" s="586"/>
      <c r="C1" s="586"/>
      <c r="D1" s="586"/>
      <c r="E1" s="586"/>
      <c r="F1" s="586"/>
      <c r="G1" s="586"/>
      <c r="H1" s="586"/>
      <c r="I1" s="586"/>
      <c r="J1" s="586"/>
      <c r="K1" s="586"/>
      <c r="L1" s="586"/>
      <c r="M1" s="586"/>
    </row>
    <row r="2" spans="1:13" ht="18.75">
      <c r="A2" s="580" t="s">
        <v>623</v>
      </c>
      <c r="B2" s="580"/>
      <c r="C2" s="580"/>
      <c r="D2" s="580"/>
      <c r="E2" s="580"/>
      <c r="F2" s="580"/>
      <c r="G2" s="580"/>
      <c r="H2" s="580"/>
      <c r="I2" s="580"/>
      <c r="J2" s="580"/>
      <c r="K2" s="580"/>
      <c r="L2" s="580"/>
      <c r="M2" s="580"/>
    </row>
    <row r="3" spans="1:13" s="85" customFormat="1" ht="18.75">
      <c r="A3" s="587" t="s">
        <v>692</v>
      </c>
      <c r="B3" s="587"/>
      <c r="C3" s="587"/>
      <c r="D3" s="587"/>
      <c r="E3" s="587"/>
      <c r="F3" s="587"/>
      <c r="G3" s="587"/>
      <c r="H3" s="587"/>
      <c r="I3" s="587"/>
      <c r="J3" s="587"/>
      <c r="K3" s="587"/>
      <c r="L3" s="587"/>
      <c r="M3" s="587"/>
    </row>
    <row r="4" spans="1:13" ht="18.75">
      <c r="A4" s="580" t="s">
        <v>61</v>
      </c>
      <c r="B4" s="580"/>
      <c r="C4" s="580"/>
      <c r="D4" s="580"/>
      <c r="E4" s="580"/>
      <c r="F4" s="580"/>
      <c r="G4" s="580"/>
      <c r="H4" s="580"/>
      <c r="I4" s="580"/>
      <c r="J4" s="580"/>
      <c r="K4" s="580"/>
      <c r="L4" s="580"/>
      <c r="M4" s="580"/>
    </row>
    <row r="5" spans="1:13" ht="18.75">
      <c r="A5" s="580" t="s">
        <v>686</v>
      </c>
      <c r="B5" s="580"/>
      <c r="C5" s="580"/>
      <c r="D5" s="580"/>
      <c r="E5" s="580"/>
      <c r="F5" s="580"/>
      <c r="G5" s="580"/>
      <c r="H5" s="580"/>
      <c r="I5" s="580"/>
      <c r="J5" s="580"/>
      <c r="K5" s="580"/>
      <c r="L5" s="580"/>
      <c r="M5" s="580"/>
    </row>
    <row r="6" spans="1:13" ht="18.75">
      <c r="A6" s="580" t="s">
        <v>658</v>
      </c>
      <c r="B6" s="580"/>
      <c r="C6" s="580"/>
      <c r="D6" s="580"/>
      <c r="E6" s="580"/>
      <c r="F6" s="580"/>
      <c r="G6" s="580"/>
      <c r="H6" s="580"/>
      <c r="I6" s="580"/>
      <c r="J6" s="580"/>
      <c r="K6" s="580"/>
      <c r="L6" s="580"/>
      <c r="M6" s="580"/>
    </row>
    <row r="7" spans="1:13" ht="18.75">
      <c r="A7" s="580"/>
      <c r="B7" s="580"/>
      <c r="C7" s="580"/>
      <c r="D7" s="580"/>
      <c r="E7" s="580"/>
      <c r="F7" s="580"/>
      <c r="G7" s="580"/>
      <c r="H7" s="580"/>
      <c r="I7" s="580"/>
      <c r="J7" s="580"/>
      <c r="K7" s="580"/>
      <c r="L7" s="580"/>
      <c r="M7" s="580"/>
    </row>
    <row r="8" spans="1:13" ht="18.75">
      <c r="A8" s="581"/>
      <c r="B8" s="581"/>
      <c r="C8" s="581"/>
      <c r="D8" s="581"/>
      <c r="E8" s="581"/>
      <c r="F8" s="581"/>
      <c r="G8" s="581"/>
      <c r="H8" s="581"/>
      <c r="I8" s="581"/>
      <c r="J8" s="581"/>
      <c r="K8" s="581"/>
      <c r="L8" s="581"/>
      <c r="M8" s="581"/>
    </row>
    <row r="9" spans="1:13" ht="18.75">
      <c r="A9" s="100"/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</row>
    <row r="10" spans="1:13" ht="18.75">
      <c r="A10" s="581"/>
      <c r="B10" s="581"/>
      <c r="C10" s="581"/>
      <c r="D10" s="581"/>
      <c r="E10" s="581"/>
      <c r="F10" s="581"/>
      <c r="G10" s="581"/>
      <c r="H10" s="581"/>
      <c r="I10" s="581"/>
      <c r="J10" s="581"/>
      <c r="K10" s="581"/>
      <c r="L10" s="581"/>
      <c r="M10" s="581"/>
    </row>
    <row r="11" spans="1:13" ht="18.75">
      <c r="A11" s="582" t="s">
        <v>98</v>
      </c>
      <c r="B11" s="581"/>
      <c r="C11" s="581"/>
      <c r="D11" s="581"/>
      <c r="E11" s="581"/>
      <c r="F11" s="581"/>
      <c r="G11" s="581"/>
      <c r="H11" s="581"/>
      <c r="I11" s="581"/>
      <c r="J11" s="581"/>
      <c r="K11" s="581"/>
      <c r="L11" s="581"/>
      <c r="M11" s="581"/>
    </row>
    <row r="12" spans="1:13" ht="18.75">
      <c r="A12" s="582" t="s">
        <v>621</v>
      </c>
      <c r="B12" s="581"/>
      <c r="C12" s="581"/>
      <c r="D12" s="581"/>
      <c r="E12" s="581"/>
      <c r="F12" s="581"/>
      <c r="G12" s="581"/>
      <c r="H12" s="581"/>
      <c r="I12" s="581"/>
      <c r="J12" s="581"/>
      <c r="K12" s="581"/>
      <c r="L12" s="581"/>
      <c r="M12" s="581"/>
    </row>
    <row r="13" spans="1:13" ht="18.75">
      <c r="A13" s="101"/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</row>
    <row r="14" spans="1:13" ht="37.5">
      <c r="A14" s="102" t="s">
        <v>99</v>
      </c>
      <c r="B14" s="583" t="s">
        <v>67</v>
      </c>
      <c r="C14" s="583"/>
      <c r="D14" s="583"/>
      <c r="E14" s="583"/>
      <c r="F14" s="583"/>
      <c r="G14" s="583"/>
      <c r="H14" s="583"/>
      <c r="I14" s="583"/>
      <c r="J14" s="583"/>
      <c r="K14" s="583"/>
      <c r="L14" s="102" t="s">
        <v>622</v>
      </c>
      <c r="M14" s="102" t="s">
        <v>667</v>
      </c>
    </row>
    <row r="15" spans="1:13" ht="18.75">
      <c r="A15" s="103">
        <v>1</v>
      </c>
      <c r="B15" s="584">
        <v>2</v>
      </c>
      <c r="C15" s="584"/>
      <c r="D15" s="584"/>
      <c r="E15" s="584"/>
      <c r="F15" s="584"/>
      <c r="G15" s="584"/>
      <c r="H15" s="584"/>
      <c r="I15" s="584"/>
      <c r="J15" s="584"/>
      <c r="K15" s="584"/>
      <c r="L15" s="103">
        <v>3</v>
      </c>
      <c r="M15" s="103">
        <v>4</v>
      </c>
    </row>
    <row r="16" spans="1:13" ht="18.75">
      <c r="A16" s="104"/>
      <c r="B16" s="579" t="s">
        <v>100</v>
      </c>
      <c r="C16" s="579"/>
      <c r="D16" s="579"/>
      <c r="E16" s="579"/>
      <c r="F16" s="579"/>
      <c r="G16" s="579"/>
      <c r="H16" s="579"/>
      <c r="I16" s="579"/>
      <c r="J16" s="579"/>
      <c r="K16" s="579"/>
      <c r="L16" s="105">
        <f>L18</f>
        <v>3157.1</v>
      </c>
      <c r="M16" s="105">
        <f>M18</f>
        <v>3276</v>
      </c>
    </row>
    <row r="17" spans="1:13" ht="18.75">
      <c r="A17" s="104"/>
      <c r="B17" s="573" t="s">
        <v>101</v>
      </c>
      <c r="C17" s="573"/>
      <c r="D17" s="573"/>
      <c r="E17" s="573"/>
      <c r="F17" s="573"/>
      <c r="G17" s="573"/>
      <c r="H17" s="573"/>
      <c r="I17" s="573"/>
      <c r="J17" s="573"/>
      <c r="K17" s="573"/>
      <c r="L17" s="106"/>
      <c r="M17" s="106"/>
    </row>
    <row r="18" spans="1:13" ht="18.75">
      <c r="A18" s="104"/>
      <c r="B18" s="585" t="s">
        <v>102</v>
      </c>
      <c r="C18" s="585"/>
      <c r="D18" s="585"/>
      <c r="E18" s="585"/>
      <c r="F18" s="585"/>
      <c r="G18" s="585"/>
      <c r="H18" s="585"/>
      <c r="I18" s="585"/>
      <c r="J18" s="585"/>
      <c r="K18" s="585"/>
      <c r="L18" s="105">
        <f>L20+L24+L26</f>
        <v>3157.1</v>
      </c>
      <c r="M18" s="105">
        <f>M20+M24+M26</f>
        <v>3276</v>
      </c>
    </row>
    <row r="19" spans="1:13" ht="18.75">
      <c r="A19" s="104"/>
      <c r="B19" s="573" t="s">
        <v>101</v>
      </c>
      <c r="C19" s="573"/>
      <c r="D19" s="573"/>
      <c r="E19" s="573"/>
      <c r="F19" s="573"/>
      <c r="G19" s="573"/>
      <c r="H19" s="573"/>
      <c r="I19" s="573"/>
      <c r="J19" s="573"/>
      <c r="K19" s="573"/>
      <c r="L19" s="106"/>
      <c r="M19" s="106"/>
    </row>
    <row r="20" spans="1:13" ht="18.75">
      <c r="A20" s="107">
        <v>1</v>
      </c>
      <c r="B20" s="579" t="s">
        <v>103</v>
      </c>
      <c r="C20" s="573"/>
      <c r="D20" s="573"/>
      <c r="E20" s="573"/>
      <c r="F20" s="573"/>
      <c r="G20" s="573"/>
      <c r="H20" s="573"/>
      <c r="I20" s="573"/>
      <c r="J20" s="573"/>
      <c r="K20" s="573"/>
      <c r="L20" s="105">
        <f>L22+L23</f>
        <v>2826.2</v>
      </c>
      <c r="M20" s="105">
        <f>M22+M23</f>
        <v>2906.9</v>
      </c>
    </row>
    <row r="21" spans="1:13" ht="18.75">
      <c r="A21" s="108"/>
      <c r="B21" s="573" t="s">
        <v>101</v>
      </c>
      <c r="C21" s="573"/>
      <c r="D21" s="573"/>
      <c r="E21" s="573"/>
      <c r="F21" s="573"/>
      <c r="G21" s="573"/>
      <c r="H21" s="573"/>
      <c r="I21" s="573"/>
      <c r="J21" s="573"/>
      <c r="K21" s="573"/>
      <c r="L21" s="106"/>
      <c r="M21" s="106"/>
    </row>
    <row r="22" spans="1:13" ht="18.75">
      <c r="A22" s="108">
        <v>1</v>
      </c>
      <c r="B22" s="574" t="s">
        <v>104</v>
      </c>
      <c r="C22" s="575"/>
      <c r="D22" s="575"/>
      <c r="E22" s="575"/>
      <c r="F22" s="575"/>
      <c r="G22" s="575"/>
      <c r="H22" s="575"/>
      <c r="I22" s="575"/>
      <c r="J22" s="575"/>
      <c r="K22" s="576"/>
      <c r="L22" s="106">
        <f>доходы!D34</f>
        <v>758.5</v>
      </c>
      <c r="M22" s="106">
        <f>доходы!E34</f>
        <v>758.5</v>
      </c>
    </row>
    <row r="23" spans="1:13" ht="18.75">
      <c r="A23" s="108">
        <v>2</v>
      </c>
      <c r="B23" s="577" t="s">
        <v>105</v>
      </c>
      <c r="C23" s="577"/>
      <c r="D23" s="577"/>
      <c r="E23" s="577"/>
      <c r="F23" s="577"/>
      <c r="G23" s="577"/>
      <c r="H23" s="577"/>
      <c r="I23" s="577"/>
      <c r="J23" s="577"/>
      <c r="K23" s="577"/>
      <c r="L23" s="106">
        <f>доходы!D35</f>
        <v>2067.6999999999998</v>
      </c>
      <c r="M23" s="106">
        <f>доходы!E35</f>
        <v>2148.4</v>
      </c>
    </row>
    <row r="24" spans="1:13" ht="18.75">
      <c r="A24" s="107">
        <v>2</v>
      </c>
      <c r="B24" s="578" t="s">
        <v>106</v>
      </c>
      <c r="C24" s="578"/>
      <c r="D24" s="578"/>
      <c r="E24" s="578"/>
      <c r="F24" s="578"/>
      <c r="G24" s="578"/>
      <c r="H24" s="578"/>
      <c r="I24" s="578"/>
      <c r="J24" s="578"/>
      <c r="K24" s="578"/>
      <c r="L24" s="105">
        <f>L25</f>
        <v>97.9</v>
      </c>
      <c r="M24" s="105">
        <f>M25</f>
        <v>134.1</v>
      </c>
    </row>
    <row r="25" spans="1:13" ht="18.75">
      <c r="A25" s="108">
        <v>1</v>
      </c>
      <c r="B25" s="577" t="s">
        <v>107</v>
      </c>
      <c r="C25" s="577"/>
      <c r="D25" s="577"/>
      <c r="E25" s="577"/>
      <c r="F25" s="577"/>
      <c r="G25" s="577"/>
      <c r="H25" s="577"/>
      <c r="I25" s="577"/>
      <c r="J25" s="577"/>
      <c r="K25" s="577"/>
      <c r="L25" s="106">
        <f>доходы!D41</f>
        <v>97.9</v>
      </c>
      <c r="M25" s="106">
        <f>доходы!E41</f>
        <v>134.1</v>
      </c>
    </row>
    <row r="26" spans="1:13" ht="18.75">
      <c r="A26" s="107">
        <v>3</v>
      </c>
      <c r="B26" s="578" t="s">
        <v>108</v>
      </c>
      <c r="C26" s="578"/>
      <c r="D26" s="578"/>
      <c r="E26" s="578"/>
      <c r="F26" s="578"/>
      <c r="G26" s="578"/>
      <c r="H26" s="578"/>
      <c r="I26" s="578"/>
      <c r="J26" s="578"/>
      <c r="K26" s="578"/>
      <c r="L26" s="105">
        <f>L27+L28</f>
        <v>233</v>
      </c>
      <c r="M26" s="105">
        <f>M27+M28</f>
        <v>235</v>
      </c>
    </row>
    <row r="27" spans="1:13" ht="18.75">
      <c r="A27" s="109"/>
      <c r="B27" s="571" t="s">
        <v>111</v>
      </c>
      <c r="C27" s="571"/>
      <c r="D27" s="571"/>
      <c r="E27" s="571"/>
      <c r="F27" s="571"/>
      <c r="G27" s="571"/>
      <c r="H27" s="571"/>
      <c r="I27" s="571"/>
      <c r="J27" s="571"/>
      <c r="K27" s="571"/>
      <c r="L27" s="106"/>
      <c r="M27" s="106"/>
    </row>
    <row r="28" spans="1:13" ht="18.75">
      <c r="A28" s="109">
        <v>1</v>
      </c>
      <c r="B28" s="572" t="s">
        <v>109</v>
      </c>
      <c r="C28" s="572"/>
      <c r="D28" s="572"/>
      <c r="E28" s="572"/>
      <c r="F28" s="572"/>
      <c r="G28" s="572"/>
      <c r="H28" s="572"/>
      <c r="I28" s="572"/>
      <c r="J28" s="572"/>
      <c r="K28" s="572"/>
      <c r="L28" s="106">
        <f>доходы!C42</f>
        <v>233</v>
      </c>
      <c r="M28" s="106">
        <f>доходы!D42</f>
        <v>235</v>
      </c>
    </row>
    <row r="29" spans="1:13">
      <c r="A29" s="98"/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</row>
    <row r="30" spans="1:13">
      <c r="A30" s="98"/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</row>
    <row r="31" spans="1:13">
      <c r="A31" s="98"/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</row>
    <row r="32" spans="1:13">
      <c r="A32" s="98"/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</row>
    <row r="33" spans="1:12">
      <c r="A33" s="98"/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</row>
    <row r="34" spans="1:12">
      <c r="A34" s="98"/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</row>
    <row r="35" spans="1:12">
      <c r="A35" s="98"/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</row>
    <row r="36" spans="1:12">
      <c r="A36" s="98"/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</row>
    <row r="37" spans="1:12">
      <c r="A37" s="98"/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</row>
    <row r="38" spans="1:12">
      <c r="A38" s="98"/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</row>
  </sheetData>
  <mergeCells count="26">
    <mergeCell ref="A6:M6"/>
    <mergeCell ref="A1:M1"/>
    <mergeCell ref="A2:M2"/>
    <mergeCell ref="A3:M3"/>
    <mergeCell ref="A4:M4"/>
    <mergeCell ref="A5:M5"/>
    <mergeCell ref="B20:K20"/>
    <mergeCell ref="A7:M7"/>
    <mergeCell ref="A8:M8"/>
    <mergeCell ref="A10:M10"/>
    <mergeCell ref="A11:M11"/>
    <mergeCell ref="A12:M12"/>
    <mergeCell ref="B14:K14"/>
    <mergeCell ref="B15:K15"/>
    <mergeCell ref="B16:K16"/>
    <mergeCell ref="B17:K17"/>
    <mergeCell ref="B18:K18"/>
    <mergeCell ref="B19:K19"/>
    <mergeCell ref="B27:K27"/>
    <mergeCell ref="B28:K28"/>
    <mergeCell ref="B21:K21"/>
    <mergeCell ref="B22:K22"/>
    <mergeCell ref="B23:K23"/>
    <mergeCell ref="B24:K24"/>
    <mergeCell ref="B25:K25"/>
    <mergeCell ref="B26:K2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1</vt:i4>
      </vt:variant>
    </vt:vector>
  </HeadingPairs>
  <TitlesOfParts>
    <vt:vector size="15" baseType="lpstr">
      <vt:lpstr>прил 1</vt:lpstr>
      <vt:lpstr>прил 2</vt:lpstr>
      <vt:lpstr>прил 3</vt:lpstr>
      <vt:lpstr>прил 4</vt:lpstr>
      <vt:lpstr>прил 5</vt:lpstr>
      <vt:lpstr>прил 6</vt:lpstr>
      <vt:lpstr>прил 7</vt:lpstr>
      <vt:lpstr>прил 8</vt:lpstr>
      <vt:lpstr>прил 9</vt:lpstr>
      <vt:lpstr>прил 10</vt:lpstr>
      <vt:lpstr>прил 11</vt:lpstr>
      <vt:lpstr>прил 12</vt:lpstr>
      <vt:lpstr>прил 13</vt:lpstr>
      <vt:lpstr>доходы</vt:lpstr>
      <vt:lpstr>'прил 13'!Область_печати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фин</dc:creator>
  <cp:lastModifiedBy>admin</cp:lastModifiedBy>
  <cp:lastPrinted>2022-10-26T23:53:04Z</cp:lastPrinted>
  <dcterms:created xsi:type="dcterms:W3CDTF">2012-12-19T23:50:59Z</dcterms:created>
  <dcterms:modified xsi:type="dcterms:W3CDTF">2022-11-24T06:49:08Z</dcterms:modified>
</cp:coreProperties>
</file>