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Таблица 1" sheetId="1" r:id="rId1"/>
    <sheet name="Таблица 2" sheetId="2" r:id="rId2"/>
    <sheet name="Таблица 3" sheetId="3" r:id="rId3"/>
  </sheets>
  <definedNames>
    <definedName name="JR_PAGE_ANCHOR_0_1" localSheetId="2">#REF!</definedName>
    <definedName name="JR_PAGE_ANCHOR_0_1">#REF!</definedName>
    <definedName name="а" localSheetId="2">#REF!</definedName>
    <definedName name="а">#REF!</definedName>
    <definedName name="_xlnm.Print_Titles" localSheetId="0">'Таблица 1'!$12:$12</definedName>
    <definedName name="_xlnm.Print_Titles" localSheetId="1">'Таблица 2'!$8:$8</definedName>
    <definedName name="_xlnm.Print_Titles" localSheetId="2">'Таблица 3'!$9:$9</definedName>
    <definedName name="_xlnm.Print_Area" localSheetId="0">'Таблица 1'!$A$1:$W$26</definedName>
    <definedName name="_xlnm.Print_Area" localSheetId="1">'Таблица 2'!$A$1:$N$21</definedName>
    <definedName name="_xlnm.Print_Area" localSheetId="2">'Таблица 3'!$A$1:$T$29</definedName>
  </definedNames>
  <calcPr fullCalcOnLoad="1"/>
</workbook>
</file>

<file path=xl/sharedStrings.xml><?xml version="1.0" encoding="utf-8"?>
<sst xmlns="http://schemas.openxmlformats.org/spreadsheetml/2006/main" count="226" uniqueCount="94">
  <si>
    <t>№ п/п</t>
  </si>
  <si>
    <t>Адрес МКД</t>
  </si>
  <si>
    <t>Виды, установленные частью 1 статьи 166 Жилищного Кодекса Российской Федерации</t>
  </si>
  <si>
    <t>руб.</t>
  </si>
  <si>
    <t>Примечание:</t>
  </si>
  <si>
    <t>(1) - разработка проектной документации на ремонт крыши</t>
  </si>
  <si>
    <t>Стоимость капитального ремонта ВСЕГО</t>
  </si>
  <si>
    <t>Виды, установленные нормативным правовым актом Забайкальского края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</si>
  <si>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</si>
  <si>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</si>
  <si>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</si>
  <si>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</si>
  <si>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услуги и (или) работы по переустройству невентилируемой крыши на вентилируемую крышу, устройству выходов на кровлю</t>
  </si>
  <si>
    <t>ед.</t>
  </si>
  <si>
    <t>кв.м.</t>
  </si>
  <si>
    <t>Способ формирования фонда капитального ремонта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</si>
  <si>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</si>
  <si>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</si>
  <si>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</si>
  <si>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</si>
  <si>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</si>
  <si>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Стоимость капитального ремонта</t>
  </si>
  <si>
    <t>Предельная стоимость капитального ремонта 1 кв. м. общей площади помещений МКД</t>
  </si>
  <si>
    <t>ввода в эксплуатацию</t>
  </si>
  <si>
    <t>за счет средств бюджета субъекта Российской Федерации</t>
  </si>
  <si>
    <t>за счет средств местного бюджета</t>
  </si>
  <si>
    <t>кв.м</t>
  </si>
  <si>
    <t>чел.</t>
  </si>
  <si>
    <t>руб./кв.м</t>
  </si>
  <si>
    <t>X</t>
  </si>
  <si>
    <t>общий счет регионального оператора</t>
  </si>
  <si>
    <t>Каменные, кирпичные</t>
  </si>
  <si>
    <t>2021 год</t>
  </si>
  <si>
    <t>2022 год</t>
  </si>
  <si>
    <t>12.2021</t>
  </si>
  <si>
    <t>12.2022</t>
  </si>
  <si>
    <t>Х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</si>
  <si>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</si>
  <si>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</si>
  <si>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</si>
  <si>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</si>
  <si>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>I квартал</t>
  </si>
  <si>
    <t>II квартал</t>
  </si>
  <si>
    <t>III квартал</t>
  </si>
  <si>
    <t>IV квартал</t>
  </si>
  <si>
    <t>Всего :</t>
  </si>
  <si>
    <t>Плановая дата завершения работ</t>
  </si>
  <si>
    <t>завершение последнего капитального ремонта</t>
  </si>
  <si>
    <t>за счет средств бюджета Российской Федерации</t>
  </si>
  <si>
    <t>Деревянные</t>
  </si>
  <si>
    <t>ремонт внутридомовых инженерных систем электро-, тепло-, газо-, водоснабжения, водоотведения</t>
  </si>
  <si>
    <t>ремонт, замена, модернизация лифтов, ремонт лифтовых шахт, машинных и блочных помещений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</si>
  <si>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в том числе на  ремонт, замену, модернизацию лифтов, ремонт лифтовых шахт, машинных и блочных помещений</t>
  </si>
  <si>
    <t>услуги по осуществлению строительного  контроля</t>
  </si>
  <si>
    <t>Итого по муниципальному району "Хилокский район":</t>
  </si>
  <si>
    <t>в том числе по сельскому поселению "Жипхегенское":</t>
  </si>
  <si>
    <t>в том числе по сельскому поселению "Бадинское":</t>
  </si>
  <si>
    <t>с. Бада, ул. Почтовая, д. 15</t>
  </si>
  <si>
    <t>с. Бада, ул. Почтовая, д. 17</t>
  </si>
  <si>
    <t>п/ст. Жипхеген, ул. Таежная, д. 15</t>
  </si>
  <si>
    <t>с. Бада, ул. 1-я Сенная, д. 3</t>
  </si>
  <si>
    <t>с. Бада, ул. Привокзальная, д. 26</t>
  </si>
  <si>
    <t>Итого по муниципальному району "Хилокскому район", в том числе:</t>
  </si>
  <si>
    <t>сельское поселение "Бадинское"</t>
  </si>
  <si>
    <t>".</t>
  </si>
  <si>
    <r>
      <t>с. Бада, ул. Почтовая, д. 17</t>
    </r>
    <r>
      <rPr>
        <vertAlign val="superscript"/>
        <sz val="11"/>
        <rFont val="Times New Roman"/>
        <family val="1"/>
      </rPr>
      <t>(1)</t>
    </r>
  </si>
  <si>
    <t>сельское поселению "Бадинское"</t>
  </si>
  <si>
    <t>Количество жителей, зарегистрированных в МКД                                     на дату утверждения краткосрочного плана</t>
  </si>
  <si>
    <t>в том числе жилых помещений, находящихся                              в собственности граждан</t>
  </si>
  <si>
    <t>в том числе</t>
  </si>
  <si>
    <t>Площадь помещений МКД</t>
  </si>
  <si>
    <t>Удельная стоимость капитального ремонта 1 кв. м.                       общей площади помещений МКД</t>
  </si>
  <si>
    <t>за счет средств собственников                                                помещений в МКД</t>
  </si>
  <si>
    <t>горячего водоснабжения</t>
  </si>
  <si>
    <t>холодного водоснабжения</t>
  </si>
  <si>
    <t>водоотведения</t>
  </si>
  <si>
    <t>электроснабжения</t>
  </si>
  <si>
    <t xml:space="preserve"> теплоснабжения</t>
  </si>
  <si>
    <t>в том числе:</t>
  </si>
  <si>
    <t>сельское поселению "Жипхегенское"</t>
  </si>
  <si>
    <t>всего:</t>
  </si>
  <si>
    <t>за счет взносов собственников помещений в МКД, уплачиваемых исходя из установленного минимального размера взноса</t>
  </si>
  <si>
    <t>за счет взносов собственников помещений в МКД, уплачиваемых в  размере, превышающим устновленный  минимальный размер взноса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</si>
  <si>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наследия, в том числе на  ремонт, замену, модернизацию лифтов, ремонт лифтовых шахт, машинных и блочных помещений</t>
  </si>
  <si>
    <t>Виды, установленные частью 3 статьи 166 Жилищного Кодекса Российской Федерации</t>
  </si>
  <si>
    <t xml:space="preserve">Таблица 3. Адресный перечень многоквартирных домов, расположенных на территории муниципального района "Хилокский район", в отношении которых на период 2020-2022 годов планируется проведение капитального ремонта общего имущества, по видам работ по капитальному ремонту </t>
  </si>
  <si>
    <t xml:space="preserve"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Забайкальского края,                                                                                                   в муниципальном районе "Хилокский район" на период 2020-2022 годов </t>
  </si>
  <si>
    <t>Таблица 1. Адресный перечень и характеристика многоквартирных домов, расположенных на территории муниципального района "Хилокский район", в отношении которых на период 2020-2022 годов планируется проведение капитального ремонта общего имущества в многоквартирных домах</t>
  </si>
  <si>
    <t>Итого муниципальному району "Хилокский район":</t>
  </si>
  <si>
    <t xml:space="preserve">Таблица 2. Планируемые показатели выполнения Муниципального краткосрочного плана реализации Региональной программы капитального ремонта общего имущества в многоквартирных домах, расположенных  на территории Забайкальского края, в муниципальном районе "Хилокский район" на период 2020-2022 годов </t>
  </si>
  <si>
    <t>Приложение № 1</t>
  </si>
  <si>
    <t>Приложение № 3</t>
  </si>
  <si>
    <t>Приложение № 2</t>
  </si>
  <si>
    <t xml:space="preserve"> к постановлению главы муниципального района «Хилокский район»
от «    » декабря 2022 года № 
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</si>
</sst>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###\ ###\ ###\ ##0"/>
    <numFmt numFmtId="174" formatCode="#,##0.00;[Red]#,##0.00"/>
    <numFmt numFmtId="175" formatCode="[$-419]General"/>
    <numFmt numFmtId="176" formatCode="#,##0.00&quot; &quot;[$руб.-419];[Red]&quot;-&quot;#,##0.00&quot; &quot;[$руб.-419]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0.000"/>
    <numFmt numFmtId="184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5" fontId="40" fillId="0" borderId="0">
      <alignment/>
      <protection/>
    </xf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0">
      <alignment/>
      <protection/>
    </xf>
    <xf numFmtId="176" fontId="4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3" fillId="0" borderId="0" xfId="77" applyFont="1" applyFill="1" applyBorder="1">
      <alignment/>
      <protection/>
    </xf>
    <xf numFmtId="0" fontId="59" fillId="0" borderId="0" xfId="0" applyFont="1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61" fillId="0" borderId="0" xfId="0" applyFont="1" applyAlignment="1">
      <alignment wrapText="1"/>
    </xf>
    <xf numFmtId="3" fontId="3" fillId="33" borderId="10" xfId="0" applyNumberFormat="1" applyFont="1" applyFill="1" applyBorder="1" applyAlignment="1">
      <alignment horizontal="right" wrapText="1"/>
    </xf>
    <xf numFmtId="0" fontId="3" fillId="33" borderId="10" xfId="90" applyNumberFormat="1" applyFont="1" applyFill="1" applyBorder="1" applyAlignment="1" applyProtection="1">
      <alignment horizontal="left" wrapText="1"/>
      <protection/>
    </xf>
    <xf numFmtId="0" fontId="62" fillId="33" borderId="0" xfId="0" applyFont="1" applyFill="1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" fillId="33" borderId="0" xfId="0" applyFont="1" applyFill="1" applyAlignment="1">
      <alignment horizontal="right" vertical="center"/>
    </xf>
    <xf numFmtId="0" fontId="3" fillId="33" borderId="10" xfId="90" applyNumberFormat="1" applyFont="1" applyFill="1" applyBorder="1" applyAlignment="1">
      <alignment horizontal="center" wrapText="1"/>
      <protection/>
    </xf>
    <xf numFmtId="2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4" fontId="3" fillId="33" borderId="10" xfId="90" applyNumberFormat="1" applyFont="1" applyFill="1" applyBorder="1" applyAlignment="1">
      <alignment horizontal="right"/>
      <protection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3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3" fillId="33" borderId="11" xfId="77" applyFont="1" applyFill="1" applyBorder="1" applyAlignment="1">
      <alignment horizontal="center"/>
      <protection/>
    </xf>
    <xf numFmtId="0" fontId="3" fillId="33" borderId="11" xfId="77" applyFont="1" applyFill="1" applyBorder="1">
      <alignment/>
      <protection/>
    </xf>
    <xf numFmtId="0" fontId="36" fillId="33" borderId="0" xfId="0" applyFont="1" applyFill="1" applyAlignment="1">
      <alignment/>
    </xf>
    <xf numFmtId="0" fontId="49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right" wrapText="1"/>
    </xf>
    <xf numFmtId="172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 applyProtection="1">
      <alignment horizontal="right" wrapText="1"/>
      <protection/>
    </xf>
    <xf numFmtId="3" fontId="4" fillId="33" borderId="10" xfId="0" applyNumberFormat="1" applyFont="1" applyFill="1" applyBorder="1" applyAlignment="1" applyProtection="1">
      <alignment horizontal="right" wrapText="1"/>
      <protection/>
    </xf>
    <xf numFmtId="2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4" fontId="3" fillId="33" borderId="0" xfId="0" applyNumberFormat="1" applyFont="1" applyFill="1" applyBorder="1" applyAlignment="1" applyProtection="1">
      <alignment horizontal="right"/>
      <protection/>
    </xf>
    <xf numFmtId="4" fontId="4" fillId="33" borderId="1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49" fontId="3" fillId="33" borderId="0" xfId="90" applyNumberFormat="1" applyFont="1" applyFill="1" applyBorder="1" applyAlignment="1">
      <alignment horizontal="left" wrapText="1"/>
      <protection/>
    </xf>
    <xf numFmtId="4" fontId="3" fillId="33" borderId="0" xfId="0" applyNumberFormat="1" applyFont="1" applyFill="1" applyBorder="1" applyAlignment="1">
      <alignment/>
    </xf>
    <xf numFmtId="0" fontId="3" fillId="33" borderId="0" xfId="77" applyFont="1" applyFill="1" applyBorder="1" applyAlignment="1">
      <alignment horizontal="center"/>
      <protection/>
    </xf>
    <xf numFmtId="49" fontId="3" fillId="33" borderId="10" xfId="90" applyNumberFormat="1" applyFont="1" applyFill="1" applyBorder="1" applyAlignment="1">
      <alignment horizontal="left" wrapText="1"/>
      <protection/>
    </xf>
    <xf numFmtId="1" fontId="3" fillId="33" borderId="10" xfId="0" applyNumberFormat="1" applyFont="1" applyFill="1" applyBorder="1" applyAlignment="1">
      <alignment horizontal="center"/>
    </xf>
    <xf numFmtId="0" fontId="3" fillId="33" borderId="0" xfId="77" applyFont="1" applyFill="1" applyBorder="1">
      <alignment/>
      <protection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90" applyFont="1" applyFill="1" applyBorder="1" applyAlignment="1">
      <alignment horizontal="center" wrapText="1"/>
      <protection/>
    </xf>
    <xf numFmtId="4" fontId="3" fillId="33" borderId="10" xfId="90" applyNumberFormat="1" applyFont="1" applyFill="1" applyBorder="1" applyAlignment="1" applyProtection="1">
      <alignment horizontal="right" wrapText="1"/>
      <protection/>
    </xf>
    <xf numFmtId="3" fontId="3" fillId="33" borderId="10" xfId="0" applyNumberFormat="1" applyFont="1" applyFill="1" applyBorder="1" applyAlignment="1" applyProtection="1">
      <alignment horizontal="right"/>
      <protection/>
    </xf>
    <xf numFmtId="0" fontId="3" fillId="33" borderId="10" xfId="9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 applyProtection="1">
      <alignment horizontal="right"/>
      <protection/>
    </xf>
    <xf numFmtId="49" fontId="3" fillId="33" borderId="10" xfId="90" applyNumberFormat="1" applyFont="1" applyFill="1" applyBorder="1" applyAlignment="1" applyProtection="1">
      <alignment horizontal="right" wrapText="1"/>
      <protection/>
    </xf>
    <xf numFmtId="3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0" xfId="90" applyNumberFormat="1" applyFont="1" applyFill="1" applyBorder="1" applyAlignment="1" applyProtection="1">
      <alignment horizontal="center" wrapText="1"/>
      <protection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3" fillId="33" borderId="0" xfId="77" applyFont="1" applyFill="1" applyBorder="1" applyAlignment="1">
      <alignment/>
      <protection/>
    </xf>
    <xf numFmtId="4" fontId="3" fillId="33" borderId="10" xfId="90" applyNumberFormat="1" applyFont="1" applyFill="1" applyBorder="1" applyAlignment="1" applyProtection="1">
      <alignment horizontal="right"/>
      <protection/>
    </xf>
    <xf numFmtId="3" fontId="3" fillId="33" borderId="10" xfId="0" applyNumberFormat="1" applyFont="1" applyFill="1" applyBorder="1" applyAlignment="1">
      <alignment/>
    </xf>
    <xf numFmtId="4" fontId="3" fillId="33" borderId="10" xfId="87" applyNumberFormat="1" applyFont="1" applyFill="1" applyBorder="1" applyAlignment="1">
      <alignment horizontal="right" wrapText="1"/>
      <protection/>
    </xf>
    <xf numFmtId="3" fontId="3" fillId="33" borderId="10" xfId="90" applyNumberFormat="1" applyFont="1" applyFill="1" applyBorder="1" applyAlignment="1" applyProtection="1">
      <alignment horizontal="right"/>
      <protection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/>
    </xf>
    <xf numFmtId="0" fontId="63" fillId="33" borderId="0" xfId="0" applyFont="1" applyFill="1" applyAlignment="1">
      <alignment/>
    </xf>
    <xf numFmtId="0" fontId="3" fillId="33" borderId="10" xfId="90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 wrapText="1"/>
    </xf>
    <xf numFmtId="4" fontId="8" fillId="34" borderId="10" xfId="0" applyNumberFormat="1" applyFont="1" applyFill="1" applyBorder="1" applyAlignment="1" applyProtection="1">
      <alignment horizontal="right"/>
      <protection/>
    </xf>
    <xf numFmtId="4" fontId="8" fillId="34" borderId="10" xfId="77" applyNumberFormat="1" applyFont="1" applyFill="1" applyBorder="1" applyAlignment="1" applyProtection="1">
      <alignment horizontal="center" wrapText="1"/>
      <protection/>
    </xf>
    <xf numFmtId="3" fontId="8" fillId="34" borderId="10" xfId="77" applyNumberFormat="1" applyFont="1" applyFill="1" applyBorder="1" applyAlignment="1" applyProtection="1">
      <alignment horizontal="center" wrapText="1"/>
      <protection/>
    </xf>
    <xf numFmtId="4" fontId="8" fillId="34" borderId="10" xfId="87" applyNumberFormat="1" applyFont="1" applyFill="1" applyBorder="1" applyAlignment="1">
      <alignment horizontal="right" wrapText="1"/>
      <protection/>
    </xf>
    <xf numFmtId="0" fontId="8" fillId="34" borderId="0" xfId="77" applyFont="1" applyFill="1" applyBorder="1" applyAlignment="1">
      <alignment/>
      <protection/>
    </xf>
    <xf numFmtId="0" fontId="4" fillId="14" borderId="0" xfId="77" applyFont="1" applyFill="1" applyBorder="1" applyAlignment="1">
      <alignment/>
      <protection/>
    </xf>
    <xf numFmtId="4" fontId="8" fillId="34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4" fontId="8" fillId="34" borderId="10" xfId="102" applyNumberFormat="1" applyFont="1" applyFill="1" applyBorder="1" applyAlignment="1">
      <alignment/>
    </xf>
    <xf numFmtId="0" fontId="59" fillId="2" borderId="0" xfId="0" applyFont="1" applyFill="1" applyAlignment="1">
      <alignment/>
    </xf>
    <xf numFmtId="4" fontId="3" fillId="33" borderId="10" xfId="90" applyNumberFormat="1" applyFont="1" applyFill="1" applyBorder="1" applyAlignment="1">
      <alignment horizontal="right" wrapText="1"/>
      <protection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4" fontId="37" fillId="33" borderId="0" xfId="0" applyNumberFormat="1" applyFont="1" applyFill="1" applyAlignment="1">
      <alignment/>
    </xf>
    <xf numFmtId="0" fontId="4" fillId="34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4" fontId="37" fillId="34" borderId="0" xfId="0" applyNumberFormat="1" applyFont="1" applyFill="1" applyAlignment="1">
      <alignment/>
    </xf>
    <xf numFmtId="0" fontId="49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right" vertical="center" wrapText="1"/>
    </xf>
    <xf numFmtId="0" fontId="7" fillId="33" borderId="0" xfId="0" applyFont="1" applyFill="1" applyAlignment="1">
      <alignment horizontal="right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righ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77" applyFont="1" applyFill="1" applyBorder="1" applyAlignment="1">
      <alignment horizontal="left" wrapText="1"/>
      <protection/>
    </xf>
    <xf numFmtId="0" fontId="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49" fontId="3" fillId="34" borderId="10" xfId="0" applyNumberFormat="1" applyFont="1" applyFill="1" applyBorder="1" applyAlignment="1">
      <alignment horizontal="right"/>
    </xf>
    <xf numFmtId="0" fontId="59" fillId="34" borderId="0" xfId="0" applyFont="1" applyFill="1" applyAlignment="1">
      <alignment/>
    </xf>
    <xf numFmtId="4" fontId="3" fillId="34" borderId="10" xfId="0" applyNumberFormat="1" applyFont="1" applyFill="1" applyBorder="1" applyAlignment="1">
      <alignment horizontal="right"/>
    </xf>
    <xf numFmtId="4" fontId="3" fillId="34" borderId="10" xfId="90" applyNumberFormat="1" applyFont="1" applyFill="1" applyBorder="1" applyAlignment="1">
      <alignment horizontal="right" wrapText="1"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 wrapText="1" readingOrder="1"/>
    </xf>
    <xf numFmtId="0" fontId="8" fillId="34" borderId="10" xfId="0" applyFont="1" applyFill="1" applyBorder="1" applyAlignment="1">
      <alignment horizontal="center" wrapText="1" readingOrder="1"/>
    </xf>
    <xf numFmtId="0" fontId="3" fillId="34" borderId="10" xfId="0" applyFont="1" applyFill="1" applyBorder="1" applyAlignment="1">
      <alignment horizontal="center" readingOrder="1"/>
    </xf>
    <xf numFmtId="4" fontId="3" fillId="34" borderId="10" xfId="0" applyNumberFormat="1" applyFont="1" applyFill="1" applyBorder="1" applyAlignment="1">
      <alignment horizontal="right" readingOrder="1"/>
    </xf>
    <xf numFmtId="0" fontId="59" fillId="34" borderId="0" xfId="0" applyFont="1" applyFill="1" applyAlignment="1">
      <alignment/>
    </xf>
    <xf numFmtId="0" fontId="63" fillId="33" borderId="0" xfId="77" applyFont="1" applyFill="1" applyBorder="1" applyAlignment="1">
      <alignment/>
      <protection/>
    </xf>
    <xf numFmtId="0" fontId="4" fillId="33" borderId="10" xfId="0" applyFont="1" applyFill="1" applyBorder="1" applyAlignment="1">
      <alignment wrapText="1"/>
    </xf>
    <xf numFmtId="0" fontId="3" fillId="33" borderId="0" xfId="77" applyFont="1" applyFill="1" applyBorder="1" applyAlignment="1">
      <alignment horizontal="left" wrapText="1"/>
      <protection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6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wrapText="1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6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77" applyNumberFormat="1" applyFont="1" applyFill="1" applyBorder="1" applyAlignment="1" applyProtection="1">
      <alignment horizontal="center" vertical="center" wrapText="1" readingOrder="1"/>
      <protection/>
    </xf>
    <xf numFmtId="0" fontId="4" fillId="33" borderId="10" xfId="0" applyNumberFormat="1" applyFont="1" applyFill="1" applyBorder="1" applyAlignment="1" applyProtection="1">
      <alignment wrapText="1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/>
    </xf>
    <xf numFmtId="0" fontId="3" fillId="33" borderId="0" xfId="77" applyFont="1" applyFill="1" applyBorder="1" applyAlignment="1">
      <alignment horizontal="left" wrapText="1"/>
      <protection/>
    </xf>
    <xf numFmtId="0" fontId="8" fillId="34" borderId="10" xfId="77" applyNumberFormat="1" applyFont="1" applyFill="1" applyBorder="1" applyAlignment="1" applyProtection="1">
      <alignment horizontal="center" wrapText="1"/>
      <protection/>
    </xf>
    <xf numFmtId="2" fontId="8" fillId="34" borderId="10" xfId="77" applyNumberFormat="1" applyFont="1" applyFill="1" applyBorder="1" applyAlignment="1" applyProtection="1">
      <alignment horizontal="center" wrapText="1"/>
      <protection/>
    </xf>
  </cellXfs>
  <cellStyles count="1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 3" xfId="70"/>
    <cellStyle name="Обычный 2 2 4" xfId="71"/>
    <cellStyle name="Обычный 2 3" xfId="72"/>
    <cellStyle name="Обычный 2 4" xfId="73"/>
    <cellStyle name="Обычный 20" xfId="74"/>
    <cellStyle name="Обычный 21" xfId="75"/>
    <cellStyle name="Обычный 22" xfId="76"/>
    <cellStyle name="Обычный 23" xfId="77"/>
    <cellStyle name="Обычный 23 2" xfId="78"/>
    <cellStyle name="Обычный 24" xfId="79"/>
    <cellStyle name="Обычный 25" xfId="80"/>
    <cellStyle name="Обычный 3" xfId="81"/>
    <cellStyle name="Обычный 3 2" xfId="82"/>
    <cellStyle name="Обычный 3 3" xfId="83"/>
    <cellStyle name="Обычный 3 4" xfId="84"/>
    <cellStyle name="Обычный 3 5" xfId="85"/>
    <cellStyle name="Обычный 3 6" xfId="86"/>
    <cellStyle name="Обычный 4" xfId="87"/>
    <cellStyle name="Обычный 4 2" xfId="88"/>
    <cellStyle name="Обычный 4 3" xfId="89"/>
    <cellStyle name="Обычный 5" xfId="90"/>
    <cellStyle name="Обычный 5 2" xfId="91"/>
    <cellStyle name="Обычный 6" xfId="92"/>
    <cellStyle name="Обычный 7" xfId="93"/>
    <cellStyle name="Обычный 8" xfId="94"/>
    <cellStyle name="Обычный 9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10" xfId="104"/>
    <cellStyle name="Финансовый 11" xfId="105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3 2 2" xfId="110"/>
    <cellStyle name="Финансовый 2 3 2 2 2" xfId="111"/>
    <cellStyle name="Финансовый 2 3 2 2 2 2" xfId="112"/>
    <cellStyle name="Финансовый 2 3 2 3" xfId="113"/>
    <cellStyle name="Финансовый 2 3 2 4" xfId="114"/>
    <cellStyle name="Финансовый 2 3 3" xfId="115"/>
    <cellStyle name="Финансовый 2 3 3 2" xfId="116"/>
    <cellStyle name="Финансовый 2 3 4" xfId="117"/>
    <cellStyle name="Финансовый 2 3 5" xfId="118"/>
    <cellStyle name="Финансовый 2 4" xfId="119"/>
    <cellStyle name="Финансовый 2 4 2" xfId="120"/>
    <cellStyle name="Финансовый 2 4 2 2" xfId="121"/>
    <cellStyle name="Финансовый 2 4 3" xfId="122"/>
    <cellStyle name="Финансовый 2 4 4" xfId="123"/>
    <cellStyle name="Финансовый 2 5" xfId="124"/>
    <cellStyle name="Финансовый 2 5 2" xfId="125"/>
    <cellStyle name="Финансовый 2 6" xfId="126"/>
    <cellStyle name="Финансовый 2 7" xfId="127"/>
    <cellStyle name="Финансовый 2 8" xfId="128"/>
    <cellStyle name="Финансовый 2 9" xfId="129"/>
    <cellStyle name="Финансовый 3" xfId="130"/>
    <cellStyle name="Финансовый 3 2" xfId="131"/>
    <cellStyle name="Финансовый 3 2 2" xfId="132"/>
    <cellStyle name="Финансовый 3 2 2 2" xfId="133"/>
    <cellStyle name="Финансовый 3 2 3" xfId="134"/>
    <cellStyle name="Финансовый 3 2 4" xfId="135"/>
    <cellStyle name="Финансовый 3 3" xfId="136"/>
    <cellStyle name="Финансовый 3 3 2" xfId="137"/>
    <cellStyle name="Финансовый 3 4" xfId="138"/>
    <cellStyle name="Финансовый 3 5" xfId="139"/>
    <cellStyle name="Финансовый 4" xfId="140"/>
    <cellStyle name="Финансовый 4 2" xfId="141"/>
    <cellStyle name="Финансовый 5" xfId="142"/>
    <cellStyle name="Финансовый 5 2" xfId="143"/>
    <cellStyle name="Финансовый 5 2 2" xfId="144"/>
    <cellStyle name="Финансовый 5 3" xfId="145"/>
    <cellStyle name="Финансовый 5 4" xfId="146"/>
    <cellStyle name="Финансовый 6" xfId="147"/>
    <cellStyle name="Финансовый 6 2" xfId="148"/>
    <cellStyle name="Финансовый 7" xfId="149"/>
    <cellStyle name="Финансовый 8" xfId="150"/>
    <cellStyle name="Финансовый 9" xfId="151"/>
    <cellStyle name="Хороший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="60" zoomScaleNormal="70" zoomScalePageLayoutView="75" workbookViewId="0" topLeftCell="A1">
      <selection activeCell="Q2" sqref="Q2:V2"/>
    </sheetView>
  </sheetViews>
  <sheetFormatPr defaultColWidth="9.140625" defaultRowHeight="15"/>
  <cols>
    <col min="1" max="1" width="5.140625" style="19" customWidth="1"/>
    <col min="2" max="2" width="50.28125" style="19" customWidth="1"/>
    <col min="3" max="3" width="14.57421875" style="20" customWidth="1"/>
    <col min="4" max="4" width="9.7109375" style="21" customWidth="1"/>
    <col min="5" max="5" width="7.421875" style="20" customWidth="1"/>
    <col min="6" max="6" width="12.7109375" style="21" customWidth="1"/>
    <col min="7" max="7" width="6.8515625" style="21" customWidth="1"/>
    <col min="8" max="8" width="8.00390625" style="21" customWidth="1"/>
    <col min="9" max="9" width="12.8515625" style="13" customWidth="1"/>
    <col min="10" max="10" width="12.57421875" style="13" customWidth="1"/>
    <col min="11" max="11" width="13.421875" style="13" customWidth="1"/>
    <col min="12" max="12" width="12.28125" style="22" customWidth="1"/>
    <col min="13" max="13" width="16.8515625" style="13" customWidth="1"/>
    <col min="14" max="14" width="7.140625" style="23" customWidth="1"/>
    <col min="15" max="15" width="7.57421875" style="23" customWidth="1"/>
    <col min="16" max="16" width="11.00390625" style="23" customWidth="1"/>
    <col min="17" max="17" width="16.00390625" style="13" customWidth="1"/>
    <col min="18" max="18" width="15.00390625" style="13" customWidth="1"/>
    <col min="19" max="19" width="11.00390625" style="23" customWidth="1"/>
    <col min="20" max="20" width="11.7109375" style="13" customWidth="1"/>
    <col min="21" max="21" width="12.8515625" style="13" customWidth="1"/>
    <col min="22" max="22" width="9.28125" style="13" customWidth="1"/>
    <col min="23" max="78" width="8.8515625" style="2" customWidth="1"/>
    <col min="79" max="79" width="6.7109375" style="2" customWidth="1"/>
    <col min="80" max="80" width="41.00390625" style="2" customWidth="1"/>
    <col min="81" max="190" width="14.57421875" style="2" customWidth="1"/>
    <col min="191" max="191" width="5.140625" style="2" customWidth="1"/>
    <col min="192" max="192" width="46.7109375" style="2" customWidth="1"/>
    <col min="193" max="193" width="14.57421875" style="2" customWidth="1"/>
    <col min="194" max="194" width="9.7109375" style="2" customWidth="1"/>
    <col min="195" max="195" width="7.421875" style="2" customWidth="1"/>
    <col min="196" max="196" width="12.7109375" style="2" customWidth="1"/>
    <col min="197" max="197" width="6.8515625" style="2" customWidth="1"/>
    <col min="198" max="198" width="8.00390625" style="2" customWidth="1"/>
    <col min="199" max="199" width="12.8515625" style="2" customWidth="1"/>
    <col min="200" max="200" width="12.57421875" style="2" customWidth="1"/>
    <col min="201" max="201" width="13.421875" style="2" customWidth="1"/>
    <col min="202" max="202" width="12.28125" style="2" customWidth="1"/>
    <col min="203" max="203" width="15.28125" style="2" customWidth="1"/>
    <col min="204" max="204" width="11.28125" style="2" customWidth="1"/>
    <col min="205" max="205" width="10.421875" style="2" customWidth="1"/>
    <col min="206" max="206" width="11.28125" style="2" customWidth="1"/>
    <col min="207" max="207" width="15.28125" style="2" customWidth="1"/>
    <col min="208" max="208" width="10.421875" style="2" customWidth="1"/>
    <col min="209" max="209" width="11.7109375" style="2" customWidth="1"/>
    <col min="210" max="210" width="12.8515625" style="2" customWidth="1"/>
    <col min="211" max="211" width="9.28125" style="2" customWidth="1"/>
    <col min="212" max="212" width="8.8515625" style="2" customWidth="1"/>
    <col min="213" max="213" width="14.57421875" style="2" customWidth="1"/>
    <col min="214" max="214" width="18.421875" style="2" customWidth="1"/>
    <col min="215" max="16384" width="8.8515625" style="2" customWidth="1"/>
  </cols>
  <sheetData>
    <row r="1" spans="15:22" ht="23.25" customHeight="1">
      <c r="O1" s="102"/>
      <c r="P1" s="138"/>
      <c r="Q1" s="153" t="s">
        <v>90</v>
      </c>
      <c r="R1" s="153"/>
      <c r="S1" s="153"/>
      <c r="T1" s="153"/>
      <c r="U1" s="153"/>
      <c r="V1" s="153"/>
    </row>
    <row r="2" spans="15:22" ht="66" customHeight="1">
      <c r="O2" s="103"/>
      <c r="P2" s="139"/>
      <c r="Q2" s="153" t="s">
        <v>93</v>
      </c>
      <c r="R2" s="153"/>
      <c r="S2" s="153"/>
      <c r="T2" s="153"/>
      <c r="U2" s="153"/>
      <c r="V2" s="153"/>
    </row>
    <row r="3" spans="15:22" ht="18" customHeight="1" hidden="1">
      <c r="O3" s="103"/>
      <c r="P3" s="104"/>
      <c r="Q3" s="104"/>
      <c r="R3" s="104"/>
      <c r="S3" s="104"/>
      <c r="T3" s="104"/>
      <c r="U3" s="104"/>
      <c r="V3" s="104"/>
    </row>
    <row r="4" spans="1:22" s="3" customFormat="1" ht="36" customHeight="1">
      <c r="A4" s="146" t="s">
        <v>86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8"/>
    </row>
    <row r="5" spans="1:22" s="4" customFormat="1" ht="6.75" customHeight="1">
      <c r="A5" s="105"/>
      <c r="B5" s="105"/>
      <c r="C5" s="105"/>
      <c r="D5" s="105"/>
      <c r="E5" s="105"/>
      <c r="F5" s="105"/>
      <c r="G5" s="105"/>
      <c r="H5" s="105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s="3" customFormat="1" ht="34.5" customHeight="1">
      <c r="A6" s="154" t="s">
        <v>87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</row>
    <row r="7" spans="1:22" s="4" customFormat="1" ht="14.25" customHeight="1">
      <c r="A7" s="107"/>
      <c r="B7" s="107"/>
      <c r="C7" s="107"/>
      <c r="D7" s="107"/>
      <c r="E7" s="107"/>
      <c r="F7" s="107"/>
      <c r="G7" s="107"/>
      <c r="H7" s="107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s="3" customFormat="1" ht="48" customHeight="1">
      <c r="A8" s="149" t="s">
        <v>0</v>
      </c>
      <c r="B8" s="149" t="s">
        <v>1</v>
      </c>
      <c r="C8" s="149" t="s">
        <v>15</v>
      </c>
      <c r="D8" s="149" t="s">
        <v>16</v>
      </c>
      <c r="E8" s="150"/>
      <c r="F8" s="151" t="s">
        <v>17</v>
      </c>
      <c r="G8" s="151" t="s">
        <v>18</v>
      </c>
      <c r="H8" s="151" t="s">
        <v>19</v>
      </c>
      <c r="I8" s="151" t="s">
        <v>20</v>
      </c>
      <c r="J8" s="149" t="s">
        <v>70</v>
      </c>
      <c r="K8" s="150"/>
      <c r="L8" s="151" t="s">
        <v>67</v>
      </c>
      <c r="M8" s="149" t="s">
        <v>21</v>
      </c>
      <c r="N8" s="150"/>
      <c r="O8" s="150"/>
      <c r="P8" s="150"/>
      <c r="Q8" s="150"/>
      <c r="R8" s="150"/>
      <c r="S8" s="150"/>
      <c r="T8" s="151" t="s">
        <v>71</v>
      </c>
      <c r="U8" s="151" t="s">
        <v>22</v>
      </c>
      <c r="V8" s="151" t="s">
        <v>46</v>
      </c>
    </row>
    <row r="9" spans="1:22" s="3" customFormat="1" ht="22.5" customHeight="1">
      <c r="A9" s="150"/>
      <c r="B9" s="150"/>
      <c r="C9" s="149"/>
      <c r="D9" s="151" t="s">
        <v>23</v>
      </c>
      <c r="E9" s="151" t="s">
        <v>47</v>
      </c>
      <c r="F9" s="150"/>
      <c r="G9" s="150"/>
      <c r="H9" s="150"/>
      <c r="I9" s="150"/>
      <c r="J9" s="151" t="s">
        <v>80</v>
      </c>
      <c r="K9" s="151" t="s">
        <v>68</v>
      </c>
      <c r="L9" s="150"/>
      <c r="M9" s="151" t="s">
        <v>80</v>
      </c>
      <c r="N9" s="149" t="s">
        <v>69</v>
      </c>
      <c r="O9" s="150"/>
      <c r="P9" s="150"/>
      <c r="Q9" s="150"/>
      <c r="R9" s="150"/>
      <c r="S9" s="150"/>
      <c r="T9" s="150"/>
      <c r="U9" s="150"/>
      <c r="V9" s="150"/>
    </row>
    <row r="10" spans="1:22" s="3" customFormat="1" ht="218.25" customHeight="1">
      <c r="A10" s="150"/>
      <c r="B10" s="150"/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74" t="s">
        <v>48</v>
      </c>
      <c r="O10" s="74" t="s">
        <v>24</v>
      </c>
      <c r="P10" s="74" t="s">
        <v>25</v>
      </c>
      <c r="Q10" s="74" t="s">
        <v>72</v>
      </c>
      <c r="R10" s="119" t="s">
        <v>81</v>
      </c>
      <c r="S10" s="119" t="s">
        <v>82</v>
      </c>
      <c r="T10" s="150"/>
      <c r="U10" s="150"/>
      <c r="V10" s="150"/>
    </row>
    <row r="11" spans="1:22" s="3" customFormat="1" ht="24.75" customHeight="1">
      <c r="A11" s="152"/>
      <c r="B11" s="152"/>
      <c r="C11" s="149"/>
      <c r="D11" s="152"/>
      <c r="E11" s="152"/>
      <c r="F11" s="152"/>
      <c r="G11" s="152"/>
      <c r="H11" s="152"/>
      <c r="I11" s="120" t="s">
        <v>26</v>
      </c>
      <c r="J11" s="120" t="s">
        <v>26</v>
      </c>
      <c r="K11" s="120" t="s">
        <v>26</v>
      </c>
      <c r="L11" s="120" t="s">
        <v>27</v>
      </c>
      <c r="M11" s="120" t="s">
        <v>3</v>
      </c>
      <c r="N11" s="93" t="s">
        <v>3</v>
      </c>
      <c r="O11" s="93" t="s">
        <v>3</v>
      </c>
      <c r="P11" s="93" t="s">
        <v>3</v>
      </c>
      <c r="Q11" s="93" t="s">
        <v>3</v>
      </c>
      <c r="R11" s="120"/>
      <c r="S11" s="93" t="s">
        <v>3</v>
      </c>
      <c r="T11" s="93" t="s">
        <v>28</v>
      </c>
      <c r="U11" s="93" t="s">
        <v>28</v>
      </c>
      <c r="V11" s="152"/>
    </row>
    <row r="12" spans="1:22" s="3" customFormat="1" ht="21" customHeight="1">
      <c r="A12" s="93">
        <v>1</v>
      </c>
      <c r="B12" s="93">
        <v>2</v>
      </c>
      <c r="C12" s="93">
        <v>3</v>
      </c>
      <c r="D12" s="93">
        <v>4</v>
      </c>
      <c r="E12" s="93">
        <v>5</v>
      </c>
      <c r="F12" s="93">
        <v>6</v>
      </c>
      <c r="G12" s="93">
        <v>7</v>
      </c>
      <c r="H12" s="93">
        <v>8</v>
      </c>
      <c r="I12" s="93">
        <v>9</v>
      </c>
      <c r="J12" s="93">
        <v>10</v>
      </c>
      <c r="K12" s="93">
        <v>11</v>
      </c>
      <c r="L12" s="93">
        <v>12</v>
      </c>
      <c r="M12" s="120">
        <v>13</v>
      </c>
      <c r="N12" s="93">
        <v>14</v>
      </c>
      <c r="O12" s="93">
        <v>15</v>
      </c>
      <c r="P12" s="93">
        <v>16</v>
      </c>
      <c r="Q12" s="93">
        <v>17</v>
      </c>
      <c r="R12" s="120">
        <v>18</v>
      </c>
      <c r="S12" s="120">
        <v>19</v>
      </c>
      <c r="T12" s="120">
        <v>20</v>
      </c>
      <c r="U12" s="120">
        <v>21</v>
      </c>
      <c r="V12" s="120">
        <v>22</v>
      </c>
    </row>
    <row r="13" spans="1:22" s="126" customFormat="1" ht="24" customHeight="1">
      <c r="A13" s="121"/>
      <c r="B13" s="80" t="s">
        <v>32</v>
      </c>
      <c r="C13" s="122"/>
      <c r="D13" s="122"/>
      <c r="E13" s="122"/>
      <c r="F13" s="122"/>
      <c r="G13" s="122"/>
      <c r="H13" s="122"/>
      <c r="I13" s="127"/>
      <c r="J13" s="127"/>
      <c r="K13" s="127"/>
      <c r="L13" s="124"/>
      <c r="M13" s="124"/>
      <c r="N13" s="124"/>
      <c r="O13" s="124"/>
      <c r="P13" s="124"/>
      <c r="Q13" s="124"/>
      <c r="R13" s="124"/>
      <c r="S13" s="128"/>
      <c r="T13" s="129"/>
      <c r="U13" s="123"/>
      <c r="V13" s="125"/>
    </row>
    <row r="14" spans="1:22" s="72" customFormat="1" ht="36.75" customHeight="1">
      <c r="A14" s="140" t="s">
        <v>88</v>
      </c>
      <c r="B14" s="141"/>
      <c r="C14" s="36" t="s">
        <v>29</v>
      </c>
      <c r="D14" s="36" t="s">
        <v>29</v>
      </c>
      <c r="E14" s="36" t="s">
        <v>29</v>
      </c>
      <c r="F14" s="36" t="s">
        <v>29</v>
      </c>
      <c r="G14" s="36" t="s">
        <v>29</v>
      </c>
      <c r="H14" s="36" t="s">
        <v>29</v>
      </c>
      <c r="I14" s="40">
        <f>I15</f>
        <v>1151.6</v>
      </c>
      <c r="J14" s="40">
        <f aca="true" t="shared" si="0" ref="J14:S14">J15</f>
        <v>1027.6</v>
      </c>
      <c r="K14" s="40">
        <f t="shared" si="0"/>
        <v>973.9000000000001</v>
      </c>
      <c r="L14" s="26">
        <f t="shared" si="0"/>
        <v>40</v>
      </c>
      <c r="M14" s="40">
        <f t="shared" si="0"/>
        <v>306591.84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306591.84</v>
      </c>
      <c r="R14" s="40">
        <f t="shared" si="0"/>
        <v>306591.84</v>
      </c>
      <c r="S14" s="40">
        <f t="shared" si="0"/>
        <v>0</v>
      </c>
      <c r="T14" s="54" t="s">
        <v>36</v>
      </c>
      <c r="U14" s="27" t="s">
        <v>29</v>
      </c>
      <c r="V14" s="27" t="s">
        <v>29</v>
      </c>
    </row>
    <row r="15" spans="1:22" s="60" customFormat="1" ht="23.25" customHeight="1">
      <c r="A15" s="143" t="s">
        <v>56</v>
      </c>
      <c r="B15" s="144"/>
      <c r="C15" s="15" t="s">
        <v>29</v>
      </c>
      <c r="D15" s="15" t="s">
        <v>29</v>
      </c>
      <c r="E15" s="15" t="s">
        <v>29</v>
      </c>
      <c r="F15" s="15" t="s">
        <v>29</v>
      </c>
      <c r="G15" s="15" t="s">
        <v>29</v>
      </c>
      <c r="H15" s="15" t="s">
        <v>29</v>
      </c>
      <c r="I15" s="79">
        <f>SUM(I16:I17)</f>
        <v>1151.6</v>
      </c>
      <c r="J15" s="79">
        <f aca="true" t="shared" si="1" ref="J15:S15">SUM(J16:J17)</f>
        <v>1027.6</v>
      </c>
      <c r="K15" s="79">
        <f t="shared" si="1"/>
        <v>973.9000000000001</v>
      </c>
      <c r="L15" s="56">
        <f t="shared" si="1"/>
        <v>40</v>
      </c>
      <c r="M15" s="79">
        <f t="shared" si="1"/>
        <v>306591.84</v>
      </c>
      <c r="N15" s="79">
        <f t="shared" si="1"/>
        <v>0</v>
      </c>
      <c r="O15" s="79">
        <f t="shared" si="1"/>
        <v>0</v>
      </c>
      <c r="P15" s="79">
        <f t="shared" si="1"/>
        <v>0</v>
      </c>
      <c r="Q15" s="79">
        <f t="shared" si="1"/>
        <v>306591.84</v>
      </c>
      <c r="R15" s="79">
        <f t="shared" si="1"/>
        <v>306591.84</v>
      </c>
      <c r="S15" s="79">
        <f t="shared" si="1"/>
        <v>0</v>
      </c>
      <c r="T15" s="62" t="s">
        <v>36</v>
      </c>
      <c r="U15" s="17" t="s">
        <v>29</v>
      </c>
      <c r="V15" s="17" t="s">
        <v>29</v>
      </c>
    </row>
    <row r="16" spans="1:22" s="90" customFormat="1" ht="47.25" customHeight="1">
      <c r="A16" s="58">
        <v>1</v>
      </c>
      <c r="B16" s="45" t="s">
        <v>57</v>
      </c>
      <c r="C16" s="49" t="s">
        <v>30</v>
      </c>
      <c r="D16" s="14">
        <v>1972</v>
      </c>
      <c r="E16" s="52" t="s">
        <v>29</v>
      </c>
      <c r="F16" s="58" t="s">
        <v>49</v>
      </c>
      <c r="G16" s="52">
        <v>2</v>
      </c>
      <c r="H16" s="52">
        <v>2</v>
      </c>
      <c r="I16" s="65">
        <v>571.6</v>
      </c>
      <c r="J16" s="65">
        <v>511.6</v>
      </c>
      <c r="K16" s="65">
        <v>511.6</v>
      </c>
      <c r="L16" s="68">
        <v>23</v>
      </c>
      <c r="M16" s="62">
        <f>SUM(N16:Q16)</f>
        <v>245941.2</v>
      </c>
      <c r="N16" s="50">
        <v>0</v>
      </c>
      <c r="O16" s="50">
        <v>0</v>
      </c>
      <c r="P16" s="50">
        <v>0</v>
      </c>
      <c r="Q16" s="62">
        <f>'Таблица 3'!C13</f>
        <v>245941.2</v>
      </c>
      <c r="R16" s="62">
        <f>Q16</f>
        <v>245941.2</v>
      </c>
      <c r="S16" s="91">
        <v>0</v>
      </c>
      <c r="T16" s="62">
        <f>M16/J16</f>
        <v>480.7294761532447</v>
      </c>
      <c r="U16" s="50">
        <v>667.8499999999999</v>
      </c>
      <c r="V16" s="55" t="s">
        <v>34</v>
      </c>
    </row>
    <row r="17" spans="1:22" s="59" customFormat="1" ht="47.25" customHeight="1">
      <c r="A17" s="58">
        <v>2</v>
      </c>
      <c r="B17" s="45" t="s">
        <v>58</v>
      </c>
      <c r="C17" s="49" t="s">
        <v>30</v>
      </c>
      <c r="D17" s="14">
        <v>1972</v>
      </c>
      <c r="E17" s="52">
        <v>2014</v>
      </c>
      <c r="F17" s="58" t="s">
        <v>49</v>
      </c>
      <c r="G17" s="52">
        <v>2</v>
      </c>
      <c r="H17" s="52">
        <v>2</v>
      </c>
      <c r="I17" s="65">
        <v>580</v>
      </c>
      <c r="J17" s="65">
        <v>516</v>
      </c>
      <c r="K17" s="65">
        <v>462.3</v>
      </c>
      <c r="L17" s="68">
        <v>17</v>
      </c>
      <c r="M17" s="62">
        <f>SUM(N17:Q17)</f>
        <v>60650.64</v>
      </c>
      <c r="N17" s="50">
        <v>0</v>
      </c>
      <c r="O17" s="50">
        <v>0</v>
      </c>
      <c r="P17" s="50">
        <v>0</v>
      </c>
      <c r="Q17" s="62">
        <f>'Таблица 3'!C14</f>
        <v>60650.64</v>
      </c>
      <c r="R17" s="62">
        <f>Q17</f>
        <v>60650.64</v>
      </c>
      <c r="S17" s="91">
        <v>0</v>
      </c>
      <c r="T17" s="62">
        <f>M17/J17</f>
        <v>117.53999999999999</v>
      </c>
      <c r="U17" s="50">
        <v>1547.54</v>
      </c>
      <c r="V17" s="55" t="s">
        <v>34</v>
      </c>
    </row>
    <row r="18" spans="1:22" s="134" customFormat="1" ht="27.75" customHeight="1">
      <c r="A18" s="130"/>
      <c r="B18" s="131" t="s">
        <v>33</v>
      </c>
      <c r="C18" s="132"/>
      <c r="D18" s="132"/>
      <c r="E18" s="132"/>
      <c r="F18" s="132"/>
      <c r="G18" s="132"/>
      <c r="H18" s="132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23"/>
      <c r="V18" s="125"/>
    </row>
    <row r="19" spans="1:22" s="69" customFormat="1" ht="39" customHeight="1">
      <c r="A19" s="140" t="s">
        <v>54</v>
      </c>
      <c r="B19" s="140"/>
      <c r="C19" s="24" t="s">
        <v>29</v>
      </c>
      <c r="D19" s="24" t="s">
        <v>29</v>
      </c>
      <c r="E19" s="24" t="s">
        <v>29</v>
      </c>
      <c r="F19" s="24" t="s">
        <v>29</v>
      </c>
      <c r="G19" s="25" t="s">
        <v>29</v>
      </c>
      <c r="H19" s="25" t="s">
        <v>29</v>
      </c>
      <c r="I19" s="110">
        <f>I20+I25</f>
        <v>3815.1000000000004</v>
      </c>
      <c r="J19" s="110">
        <f aca="true" t="shared" si="2" ref="J19:S19">J20+J25</f>
        <v>3144.97</v>
      </c>
      <c r="K19" s="110">
        <f t="shared" si="2"/>
        <v>3054.47</v>
      </c>
      <c r="L19" s="111">
        <f t="shared" si="2"/>
        <v>120</v>
      </c>
      <c r="M19" s="110">
        <f t="shared" si="2"/>
        <v>2947805.8400000003</v>
      </c>
      <c r="N19" s="110">
        <f t="shared" si="2"/>
        <v>0</v>
      </c>
      <c r="O19" s="110">
        <f t="shared" si="2"/>
        <v>0</v>
      </c>
      <c r="P19" s="110">
        <f t="shared" si="2"/>
        <v>0</v>
      </c>
      <c r="Q19" s="110">
        <f t="shared" si="2"/>
        <v>2947805.8400000003</v>
      </c>
      <c r="R19" s="110">
        <f t="shared" si="2"/>
        <v>2947805.8400000003</v>
      </c>
      <c r="S19" s="110">
        <f t="shared" si="2"/>
        <v>0</v>
      </c>
      <c r="T19" s="54" t="s">
        <v>36</v>
      </c>
      <c r="U19" s="33" t="s">
        <v>36</v>
      </c>
      <c r="V19" s="27" t="s">
        <v>29</v>
      </c>
    </row>
    <row r="20" spans="1:22" s="94" customFormat="1" ht="24" customHeight="1">
      <c r="A20" s="145" t="s">
        <v>56</v>
      </c>
      <c r="B20" s="145"/>
      <c r="C20" s="15" t="s">
        <v>29</v>
      </c>
      <c r="D20" s="15" t="s">
        <v>29</v>
      </c>
      <c r="E20" s="15" t="s">
        <v>29</v>
      </c>
      <c r="F20" s="15" t="s">
        <v>29</v>
      </c>
      <c r="G20" s="15" t="s">
        <v>29</v>
      </c>
      <c r="H20" s="15" t="s">
        <v>29</v>
      </c>
      <c r="I20" s="77">
        <f>SUM(I21:I24)</f>
        <v>3060.3</v>
      </c>
      <c r="J20" s="77">
        <f aca="true" t="shared" si="3" ref="J20:S20">SUM(J21:J24)</f>
        <v>2443.7</v>
      </c>
      <c r="K20" s="77">
        <f t="shared" si="3"/>
        <v>2353.2</v>
      </c>
      <c r="L20" s="66">
        <f t="shared" si="3"/>
        <v>84</v>
      </c>
      <c r="M20" s="77">
        <f t="shared" si="3"/>
        <v>2626178.24</v>
      </c>
      <c r="N20" s="77">
        <f t="shared" si="3"/>
        <v>0</v>
      </c>
      <c r="O20" s="77">
        <f t="shared" si="3"/>
        <v>0</v>
      </c>
      <c r="P20" s="77">
        <f t="shared" si="3"/>
        <v>0</v>
      </c>
      <c r="Q20" s="77">
        <f t="shared" si="3"/>
        <v>2626178.24</v>
      </c>
      <c r="R20" s="77">
        <f t="shared" si="3"/>
        <v>2626178.24</v>
      </c>
      <c r="S20" s="77">
        <f t="shared" si="3"/>
        <v>0</v>
      </c>
      <c r="T20" s="62" t="s">
        <v>36</v>
      </c>
      <c r="U20" s="16" t="s">
        <v>29</v>
      </c>
      <c r="V20" s="16" t="s">
        <v>29</v>
      </c>
    </row>
    <row r="21" spans="1:22" s="94" customFormat="1" ht="44.25" customHeight="1">
      <c r="A21" s="58">
        <v>1</v>
      </c>
      <c r="B21" s="9" t="s">
        <v>60</v>
      </c>
      <c r="C21" s="49" t="s">
        <v>30</v>
      </c>
      <c r="D21" s="14">
        <v>1974</v>
      </c>
      <c r="E21" s="52" t="s">
        <v>29</v>
      </c>
      <c r="F21" s="58" t="s">
        <v>31</v>
      </c>
      <c r="G21" s="52">
        <v>2</v>
      </c>
      <c r="H21" s="52">
        <v>2</v>
      </c>
      <c r="I21" s="65">
        <v>739.6</v>
      </c>
      <c r="J21" s="65">
        <v>700.8</v>
      </c>
      <c r="K21" s="65">
        <v>664</v>
      </c>
      <c r="L21" s="68">
        <v>26</v>
      </c>
      <c r="M21" s="62">
        <f aca="true" t="shared" si="4" ref="M21:M26">SUM(N21:Q21)</f>
        <v>1453748.05</v>
      </c>
      <c r="N21" s="18">
        <v>0</v>
      </c>
      <c r="O21" s="18">
        <v>0</v>
      </c>
      <c r="P21" s="18">
        <v>0</v>
      </c>
      <c r="Q21" s="62">
        <f>'Таблица 3'!C18</f>
        <v>1453748.05</v>
      </c>
      <c r="R21" s="62">
        <f aca="true" t="shared" si="5" ref="R21:R26">Q21</f>
        <v>1453748.05</v>
      </c>
      <c r="S21" s="91">
        <v>0</v>
      </c>
      <c r="T21" s="62">
        <f>M21/J21</f>
        <v>2074.412171803653</v>
      </c>
      <c r="U21" s="50">
        <v>1732.7999999999997</v>
      </c>
      <c r="V21" s="55" t="s">
        <v>35</v>
      </c>
    </row>
    <row r="22" spans="1:22" s="113" customFormat="1" ht="44.25" customHeight="1">
      <c r="A22" s="58">
        <v>2</v>
      </c>
      <c r="B22" s="45" t="s">
        <v>57</v>
      </c>
      <c r="C22" s="49" t="s">
        <v>30</v>
      </c>
      <c r="D22" s="14">
        <v>1972</v>
      </c>
      <c r="E22" s="52" t="s">
        <v>29</v>
      </c>
      <c r="F22" s="58" t="s">
        <v>49</v>
      </c>
      <c r="G22" s="52">
        <v>2</v>
      </c>
      <c r="H22" s="52">
        <v>2</v>
      </c>
      <c r="I22" s="65">
        <v>571.6</v>
      </c>
      <c r="J22" s="65">
        <v>511.6</v>
      </c>
      <c r="K22" s="65">
        <v>511.6</v>
      </c>
      <c r="L22" s="68">
        <v>23</v>
      </c>
      <c r="M22" s="62">
        <f t="shared" si="4"/>
        <v>0</v>
      </c>
      <c r="N22" s="50">
        <v>0</v>
      </c>
      <c r="O22" s="50">
        <v>0</v>
      </c>
      <c r="P22" s="50">
        <v>0</v>
      </c>
      <c r="Q22" s="62">
        <f>'Таблица 3'!C19</f>
        <v>0</v>
      </c>
      <c r="R22" s="62">
        <f t="shared" si="5"/>
        <v>0</v>
      </c>
      <c r="S22" s="91">
        <v>0</v>
      </c>
      <c r="T22" s="62">
        <f>M22/J22</f>
        <v>0</v>
      </c>
      <c r="U22" s="50">
        <v>667.8499999999999</v>
      </c>
      <c r="V22" s="55" t="s">
        <v>35</v>
      </c>
    </row>
    <row r="23" spans="1:22" s="94" customFormat="1" ht="45" customHeight="1">
      <c r="A23" s="73">
        <v>3</v>
      </c>
      <c r="B23" s="9" t="s">
        <v>58</v>
      </c>
      <c r="C23" s="49" t="s">
        <v>30</v>
      </c>
      <c r="D23" s="14">
        <v>1972</v>
      </c>
      <c r="E23" s="52" t="s">
        <v>29</v>
      </c>
      <c r="F23" s="58" t="s">
        <v>31</v>
      </c>
      <c r="G23" s="52">
        <v>2</v>
      </c>
      <c r="H23" s="52">
        <v>2</v>
      </c>
      <c r="I23" s="65">
        <v>580</v>
      </c>
      <c r="J23" s="65">
        <v>516</v>
      </c>
      <c r="K23" s="65">
        <v>462.3</v>
      </c>
      <c r="L23" s="68">
        <v>17</v>
      </c>
      <c r="M23" s="62">
        <f t="shared" si="4"/>
        <v>280548.06</v>
      </c>
      <c r="N23" s="65">
        <v>0</v>
      </c>
      <c r="O23" s="65">
        <v>0</v>
      </c>
      <c r="P23" s="65">
        <v>0</v>
      </c>
      <c r="Q23" s="62">
        <f>'Таблица 3'!C20</f>
        <v>280548.06</v>
      </c>
      <c r="R23" s="62">
        <f t="shared" si="5"/>
        <v>280548.06</v>
      </c>
      <c r="S23" s="91">
        <v>0</v>
      </c>
      <c r="T23" s="62">
        <f>M23/J23</f>
        <v>543.6977906976745</v>
      </c>
      <c r="U23" s="50">
        <v>2097.8500000000004</v>
      </c>
      <c r="V23" s="55" t="s">
        <v>35</v>
      </c>
    </row>
    <row r="24" spans="1:22" s="12" customFormat="1" ht="45" customHeight="1">
      <c r="A24" s="73">
        <v>4</v>
      </c>
      <c r="B24" s="9" t="s">
        <v>61</v>
      </c>
      <c r="C24" s="49" t="s">
        <v>30</v>
      </c>
      <c r="D24" s="14">
        <v>1975</v>
      </c>
      <c r="E24" s="52" t="s">
        <v>29</v>
      </c>
      <c r="F24" s="58" t="s">
        <v>31</v>
      </c>
      <c r="G24" s="52">
        <v>2</v>
      </c>
      <c r="H24" s="52">
        <v>2</v>
      </c>
      <c r="I24" s="65">
        <v>1169.1</v>
      </c>
      <c r="J24" s="65">
        <v>715.3</v>
      </c>
      <c r="K24" s="65">
        <v>715.3</v>
      </c>
      <c r="L24" s="68">
        <v>18</v>
      </c>
      <c r="M24" s="62">
        <f t="shared" si="4"/>
        <v>891882.1299999999</v>
      </c>
      <c r="N24" s="65">
        <v>0</v>
      </c>
      <c r="O24" s="65">
        <v>0</v>
      </c>
      <c r="P24" s="65">
        <v>0</v>
      </c>
      <c r="Q24" s="62">
        <f>'Таблица 3'!C21</f>
        <v>891882.1299999999</v>
      </c>
      <c r="R24" s="62">
        <f t="shared" si="5"/>
        <v>891882.1299999999</v>
      </c>
      <c r="S24" s="91">
        <v>0</v>
      </c>
      <c r="T24" s="62">
        <f>M24/J24</f>
        <v>1246.8644345030057</v>
      </c>
      <c r="U24" s="50">
        <v>1070.993583111981</v>
      </c>
      <c r="V24" s="55" t="s">
        <v>35</v>
      </c>
    </row>
    <row r="25" spans="1:22" s="12" customFormat="1" ht="22.5" customHeight="1">
      <c r="A25" s="142" t="s">
        <v>55</v>
      </c>
      <c r="B25" s="142"/>
      <c r="C25" s="15" t="s">
        <v>29</v>
      </c>
      <c r="D25" s="15" t="s">
        <v>29</v>
      </c>
      <c r="E25" s="15" t="s">
        <v>29</v>
      </c>
      <c r="F25" s="15" t="s">
        <v>29</v>
      </c>
      <c r="G25" s="15" t="s">
        <v>29</v>
      </c>
      <c r="H25" s="15" t="s">
        <v>29</v>
      </c>
      <c r="I25" s="79">
        <f aca="true" t="shared" si="6" ref="I25:S25">SUM(I26:I26)</f>
        <v>754.8</v>
      </c>
      <c r="J25" s="79">
        <f t="shared" si="6"/>
        <v>701.27</v>
      </c>
      <c r="K25" s="79">
        <f t="shared" si="6"/>
        <v>701.27</v>
      </c>
      <c r="L25" s="56">
        <f t="shared" si="6"/>
        <v>36</v>
      </c>
      <c r="M25" s="79">
        <f t="shared" si="6"/>
        <v>321627.6</v>
      </c>
      <c r="N25" s="79">
        <f t="shared" si="6"/>
        <v>0</v>
      </c>
      <c r="O25" s="79">
        <f t="shared" si="6"/>
        <v>0</v>
      </c>
      <c r="P25" s="79">
        <f t="shared" si="6"/>
        <v>0</v>
      </c>
      <c r="Q25" s="79">
        <f t="shared" si="6"/>
        <v>321627.6</v>
      </c>
      <c r="R25" s="79">
        <f t="shared" si="6"/>
        <v>321627.6</v>
      </c>
      <c r="S25" s="79">
        <f t="shared" si="6"/>
        <v>0</v>
      </c>
      <c r="T25" s="62" t="s">
        <v>36</v>
      </c>
      <c r="U25" s="17" t="s">
        <v>29</v>
      </c>
      <c r="V25" s="17" t="s">
        <v>29</v>
      </c>
    </row>
    <row r="26" spans="1:22" s="94" customFormat="1" ht="47.25" customHeight="1">
      <c r="A26" s="58">
        <v>1</v>
      </c>
      <c r="B26" s="45" t="s">
        <v>59</v>
      </c>
      <c r="C26" s="49" t="s">
        <v>30</v>
      </c>
      <c r="D26" s="14">
        <v>1968</v>
      </c>
      <c r="E26" s="52" t="s">
        <v>29</v>
      </c>
      <c r="F26" s="58" t="s">
        <v>31</v>
      </c>
      <c r="G26" s="52">
        <v>2</v>
      </c>
      <c r="H26" s="52">
        <v>2</v>
      </c>
      <c r="I26" s="65">
        <v>754.8</v>
      </c>
      <c r="J26" s="65">
        <v>701.27</v>
      </c>
      <c r="K26" s="65">
        <v>701.27</v>
      </c>
      <c r="L26" s="68">
        <v>36</v>
      </c>
      <c r="M26" s="62">
        <f t="shared" si="4"/>
        <v>321627.6</v>
      </c>
      <c r="N26" s="50">
        <v>0</v>
      </c>
      <c r="O26" s="50">
        <v>0</v>
      </c>
      <c r="P26" s="50">
        <v>0</v>
      </c>
      <c r="Q26" s="62">
        <f>'Таблица 3'!C23</f>
        <v>321627.6</v>
      </c>
      <c r="R26" s="62">
        <f t="shared" si="5"/>
        <v>321627.6</v>
      </c>
      <c r="S26" s="91">
        <v>0</v>
      </c>
      <c r="T26" s="62">
        <f>M26/J26</f>
        <v>458.63590343234415</v>
      </c>
      <c r="U26" s="50">
        <v>2167.5851526516176</v>
      </c>
      <c r="V26" s="55" t="s">
        <v>35</v>
      </c>
    </row>
  </sheetData>
  <sheetProtection/>
  <mergeCells count="29">
    <mergeCell ref="B8:B11"/>
    <mergeCell ref="Q1:V1"/>
    <mergeCell ref="Q2:V2"/>
    <mergeCell ref="A6:V6"/>
    <mergeCell ref="E9:E11"/>
    <mergeCell ref="T8:T10"/>
    <mergeCell ref="H8:H11"/>
    <mergeCell ref="U8:U10"/>
    <mergeCell ref="G8:G11"/>
    <mergeCell ref="A8:A11"/>
    <mergeCell ref="L8:L10"/>
    <mergeCell ref="F8:F11"/>
    <mergeCell ref="M8:S8"/>
    <mergeCell ref="I8:I10"/>
    <mergeCell ref="J9:J10"/>
    <mergeCell ref="D8:E8"/>
    <mergeCell ref="D9:D11"/>
    <mergeCell ref="M9:M10"/>
    <mergeCell ref="K9:K10"/>
    <mergeCell ref="A14:B14"/>
    <mergeCell ref="A25:B25"/>
    <mergeCell ref="A19:B19"/>
    <mergeCell ref="A15:B15"/>
    <mergeCell ref="A20:B20"/>
    <mergeCell ref="A4:V4"/>
    <mergeCell ref="N9:S9"/>
    <mergeCell ref="V8:V11"/>
    <mergeCell ref="C8:C11"/>
    <mergeCell ref="J8:K8"/>
  </mergeCells>
  <printOptions/>
  <pageMargins left="0.1968503937007874" right="0.1968503937007874" top="1.1811023622047245" bottom="0.3937007874015748" header="0.31496062992125984" footer="0.31496062992125984"/>
  <pageSetup fitToHeight="0" horizontalDpi="600" verticalDpi="600" orientation="landscape" paperSize="9" scale="4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zoomScale="70" zoomScaleNormal="70" zoomScaleSheetLayoutView="70" zoomScalePageLayoutView="0" workbookViewId="0" topLeftCell="A1">
      <selection activeCell="I2" sqref="I2:N2"/>
    </sheetView>
  </sheetViews>
  <sheetFormatPr defaultColWidth="9.140625" defaultRowHeight="15"/>
  <cols>
    <col min="1" max="1" width="6.28125" style="11" customWidth="1"/>
    <col min="2" max="2" width="48.00390625" style="11" customWidth="1"/>
    <col min="3" max="3" width="13.421875" style="11" customWidth="1"/>
    <col min="4" max="4" width="16.8515625" style="11" customWidth="1"/>
    <col min="5" max="6" width="10.7109375" style="11" customWidth="1"/>
    <col min="7" max="8" width="11.57421875" style="11" customWidth="1"/>
    <col min="9" max="9" width="10.7109375" style="11" customWidth="1"/>
    <col min="10" max="10" width="10.140625" style="11" customWidth="1"/>
    <col min="11" max="12" width="11.421875" style="11" customWidth="1"/>
    <col min="13" max="13" width="18.00390625" style="11" customWidth="1"/>
    <col min="14" max="14" width="20.8515625" style="11" customWidth="1"/>
    <col min="15" max="15" width="11.7109375" style="0" bestFit="1" customWidth="1"/>
  </cols>
  <sheetData>
    <row r="1" spans="9:14" ht="18" customHeight="1">
      <c r="I1" s="153" t="s">
        <v>92</v>
      </c>
      <c r="J1" s="153"/>
      <c r="K1" s="153"/>
      <c r="L1" s="153"/>
      <c r="M1" s="153"/>
      <c r="N1" s="153"/>
    </row>
    <row r="2" spans="9:14" ht="69" customHeight="1">
      <c r="I2" s="153" t="s">
        <v>93</v>
      </c>
      <c r="J2" s="153"/>
      <c r="K2" s="153"/>
      <c r="L2" s="153"/>
      <c r="M2" s="153"/>
      <c r="N2" s="153"/>
    </row>
    <row r="3" spans="1:17" ht="41.25" customHeight="1">
      <c r="A3" s="155" t="s">
        <v>89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7"/>
      <c r="P3" s="7"/>
      <c r="Q3" s="7"/>
    </row>
    <row r="4" spans="1:14" ht="14.25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60"/>
    </row>
    <row r="5" spans="1:15" ht="78.75" customHeight="1">
      <c r="A5" s="161" t="s">
        <v>0</v>
      </c>
      <c r="B5" s="161" t="s">
        <v>37</v>
      </c>
      <c r="C5" s="149" t="s">
        <v>38</v>
      </c>
      <c r="D5" s="149" t="s">
        <v>39</v>
      </c>
      <c r="E5" s="161" t="s">
        <v>40</v>
      </c>
      <c r="F5" s="152"/>
      <c r="G5" s="152"/>
      <c r="H5" s="152"/>
      <c r="I5" s="152"/>
      <c r="J5" s="161" t="s">
        <v>21</v>
      </c>
      <c r="K5" s="152"/>
      <c r="L5" s="152"/>
      <c r="M5" s="152"/>
      <c r="N5" s="152"/>
      <c r="O5" s="5"/>
    </row>
    <row r="6" spans="1:14" ht="31.5" customHeight="1">
      <c r="A6" s="152"/>
      <c r="B6" s="152"/>
      <c r="C6" s="150"/>
      <c r="D6" s="150"/>
      <c r="E6" s="61" t="s">
        <v>41</v>
      </c>
      <c r="F6" s="61" t="s">
        <v>42</v>
      </c>
      <c r="G6" s="61" t="s">
        <v>43</v>
      </c>
      <c r="H6" s="61" t="s">
        <v>44</v>
      </c>
      <c r="I6" s="75" t="s">
        <v>45</v>
      </c>
      <c r="J6" s="61" t="s">
        <v>41</v>
      </c>
      <c r="K6" s="61" t="s">
        <v>42</v>
      </c>
      <c r="L6" s="61" t="s">
        <v>43</v>
      </c>
      <c r="M6" s="61" t="s">
        <v>44</v>
      </c>
      <c r="N6" s="75" t="s">
        <v>45</v>
      </c>
    </row>
    <row r="7" spans="1:17" ht="14.25">
      <c r="A7" s="152"/>
      <c r="B7" s="152"/>
      <c r="C7" s="57" t="s">
        <v>14</v>
      </c>
      <c r="D7" s="57" t="s">
        <v>27</v>
      </c>
      <c r="E7" s="57" t="s">
        <v>13</v>
      </c>
      <c r="F7" s="57" t="s">
        <v>13</v>
      </c>
      <c r="G7" s="57" t="s">
        <v>13</v>
      </c>
      <c r="H7" s="57" t="s">
        <v>13</v>
      </c>
      <c r="I7" s="57" t="s">
        <v>13</v>
      </c>
      <c r="J7" s="57" t="s">
        <v>3</v>
      </c>
      <c r="K7" s="57" t="s">
        <v>3</v>
      </c>
      <c r="L7" s="57" t="s">
        <v>3</v>
      </c>
      <c r="M7" s="57" t="s">
        <v>3</v>
      </c>
      <c r="N7" s="57" t="s">
        <v>3</v>
      </c>
      <c r="O7" s="6"/>
      <c r="P7" s="6"/>
      <c r="Q7" s="6"/>
    </row>
    <row r="8" spans="1:14" s="10" customFormat="1" ht="14.25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  <c r="M8" s="57">
        <v>13</v>
      </c>
      <c r="N8" s="57">
        <v>14</v>
      </c>
    </row>
    <row r="9" spans="1:15" s="100" customFormat="1" ht="24" customHeight="1">
      <c r="A9" s="96"/>
      <c r="B9" s="78" t="s">
        <v>32</v>
      </c>
      <c r="C9" s="97"/>
      <c r="D9" s="97"/>
      <c r="E9" s="98"/>
      <c r="F9" s="98"/>
      <c r="G9" s="98"/>
      <c r="H9" s="98"/>
      <c r="I9" s="98"/>
      <c r="J9" s="97"/>
      <c r="K9" s="97"/>
      <c r="L9" s="97"/>
      <c r="M9" s="97"/>
      <c r="N9" s="97"/>
      <c r="O9" s="99"/>
    </row>
    <row r="10" spans="1:15" s="31" customFormat="1" ht="34.5" customHeight="1">
      <c r="A10" s="136"/>
      <c r="B10" s="136" t="s">
        <v>62</v>
      </c>
      <c r="C10" s="32">
        <f aca="true" t="shared" si="0" ref="C10:N10">SUM(C11:C11)</f>
        <v>1151.6</v>
      </c>
      <c r="D10" s="109">
        <f t="shared" si="0"/>
        <v>40</v>
      </c>
      <c r="E10" s="109">
        <f t="shared" si="0"/>
        <v>0</v>
      </c>
      <c r="F10" s="109">
        <f t="shared" si="0"/>
        <v>0</v>
      </c>
      <c r="G10" s="109">
        <f t="shared" si="0"/>
        <v>0</v>
      </c>
      <c r="H10" s="109">
        <f t="shared" si="0"/>
        <v>2</v>
      </c>
      <c r="I10" s="109">
        <f t="shared" si="0"/>
        <v>2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306591.84</v>
      </c>
      <c r="N10" s="32">
        <f t="shared" si="0"/>
        <v>306591.84</v>
      </c>
      <c r="O10" s="70"/>
    </row>
    <row r="11" spans="1:15" s="63" customFormat="1" ht="19.5" customHeight="1">
      <c r="A11" s="53">
        <v>1</v>
      </c>
      <c r="B11" s="92" t="s">
        <v>63</v>
      </c>
      <c r="C11" s="48">
        <f>'Таблица 1'!I15</f>
        <v>1151.6</v>
      </c>
      <c r="D11" s="8">
        <f>'Таблица 1'!L15</f>
        <v>40</v>
      </c>
      <c r="E11" s="8">
        <v>0</v>
      </c>
      <c r="F11" s="8">
        <v>0</v>
      </c>
      <c r="G11" s="8">
        <v>0</v>
      </c>
      <c r="H11" s="8">
        <v>2</v>
      </c>
      <c r="I11" s="8">
        <f>H11</f>
        <v>2</v>
      </c>
      <c r="J11" s="79">
        <v>0</v>
      </c>
      <c r="K11" s="79">
        <v>0</v>
      </c>
      <c r="L11" s="79">
        <v>0</v>
      </c>
      <c r="M11" s="79">
        <f>'Таблица 1'!M15</f>
        <v>306591.84</v>
      </c>
      <c r="N11" s="79">
        <f>M11</f>
        <v>306591.84</v>
      </c>
      <c r="O11" s="12"/>
    </row>
    <row r="12" spans="1:15" s="100" customFormat="1" ht="24" customHeight="1">
      <c r="A12" s="101"/>
      <c r="B12" s="78" t="s">
        <v>33</v>
      </c>
      <c r="C12" s="97"/>
      <c r="D12" s="98"/>
      <c r="E12" s="98"/>
      <c r="F12" s="98"/>
      <c r="G12" s="98"/>
      <c r="H12" s="98"/>
      <c r="I12" s="98"/>
      <c r="J12" s="97"/>
      <c r="K12" s="97"/>
      <c r="L12" s="97"/>
      <c r="M12" s="97"/>
      <c r="N12" s="97"/>
      <c r="O12" s="99"/>
    </row>
    <row r="13" spans="1:15" s="31" customFormat="1" ht="33.75" customHeight="1">
      <c r="A13" s="136"/>
      <c r="B13" s="136" t="s">
        <v>62</v>
      </c>
      <c r="C13" s="32">
        <f aca="true" t="shared" si="1" ref="C13:N13">SUM(C14:C15)</f>
        <v>3815.1000000000004</v>
      </c>
      <c r="D13" s="109">
        <f t="shared" si="1"/>
        <v>120</v>
      </c>
      <c r="E13" s="109">
        <f t="shared" si="1"/>
        <v>0</v>
      </c>
      <c r="F13" s="109">
        <f t="shared" si="1"/>
        <v>0</v>
      </c>
      <c r="G13" s="109">
        <f t="shared" si="1"/>
        <v>0</v>
      </c>
      <c r="H13" s="109">
        <f t="shared" si="1"/>
        <v>5</v>
      </c>
      <c r="I13" s="109">
        <f t="shared" si="1"/>
        <v>5</v>
      </c>
      <c r="J13" s="32">
        <f t="shared" si="1"/>
        <v>0</v>
      </c>
      <c r="K13" s="32">
        <f t="shared" si="1"/>
        <v>0</v>
      </c>
      <c r="L13" s="32">
        <f t="shared" si="1"/>
        <v>0</v>
      </c>
      <c r="M13" s="32">
        <f t="shared" si="1"/>
        <v>2947805.8400000003</v>
      </c>
      <c r="N13" s="32">
        <f t="shared" si="1"/>
        <v>2947805.8400000003</v>
      </c>
      <c r="O13" s="95"/>
    </row>
    <row r="14" spans="1:15" s="63" customFormat="1" ht="19.5" customHeight="1">
      <c r="A14" s="53">
        <v>1</v>
      </c>
      <c r="B14" s="92" t="s">
        <v>66</v>
      </c>
      <c r="C14" s="48">
        <f>'Таблица 1'!I20</f>
        <v>3060.3</v>
      </c>
      <c r="D14" s="8">
        <f>'Таблица 1'!L20</f>
        <v>84</v>
      </c>
      <c r="E14" s="8">
        <v>0</v>
      </c>
      <c r="F14" s="8">
        <v>0</v>
      </c>
      <c r="G14" s="8">
        <v>0</v>
      </c>
      <c r="H14" s="8">
        <v>4</v>
      </c>
      <c r="I14" s="8">
        <f>H14</f>
        <v>4</v>
      </c>
      <c r="J14" s="79">
        <v>0</v>
      </c>
      <c r="K14" s="79">
        <v>0</v>
      </c>
      <c r="L14" s="79">
        <v>0</v>
      </c>
      <c r="M14" s="79">
        <f>'Таблица 1'!M20</f>
        <v>2626178.24</v>
      </c>
      <c r="N14" s="79">
        <f>M14</f>
        <v>2626178.24</v>
      </c>
      <c r="O14" s="95"/>
    </row>
    <row r="15" spans="1:15" s="63" customFormat="1" ht="19.5" customHeight="1">
      <c r="A15" s="53">
        <v>2</v>
      </c>
      <c r="B15" s="92" t="s">
        <v>79</v>
      </c>
      <c r="C15" s="48">
        <f>'Таблица 1'!I25</f>
        <v>754.8</v>
      </c>
      <c r="D15" s="8">
        <f>'Таблица 1'!L25</f>
        <v>36</v>
      </c>
      <c r="E15" s="8">
        <v>0</v>
      </c>
      <c r="F15" s="8">
        <v>0</v>
      </c>
      <c r="G15" s="8">
        <v>0</v>
      </c>
      <c r="H15" s="8">
        <v>1</v>
      </c>
      <c r="I15" s="8">
        <f>H15</f>
        <v>1</v>
      </c>
      <c r="J15" s="79">
        <v>0</v>
      </c>
      <c r="K15" s="79">
        <v>0</v>
      </c>
      <c r="L15" s="79">
        <v>0</v>
      </c>
      <c r="M15" s="79">
        <f>'Таблица 1'!M25</f>
        <v>321627.6</v>
      </c>
      <c r="N15" s="79">
        <f>M15</f>
        <v>321627.6</v>
      </c>
      <c r="O15" s="95"/>
    </row>
  </sheetData>
  <sheetProtection/>
  <mergeCells count="9">
    <mergeCell ref="I1:N1"/>
    <mergeCell ref="I2:N2"/>
    <mergeCell ref="A3:N4"/>
    <mergeCell ref="A5:A7"/>
    <mergeCell ref="B5:B7"/>
    <mergeCell ref="C5:C6"/>
    <mergeCell ref="D5:D6"/>
    <mergeCell ref="E5:I5"/>
    <mergeCell ref="J5:N5"/>
  </mergeCells>
  <printOptions/>
  <pageMargins left="0.5118110236220472" right="0.31496062992125984" top="0.5511811023622047" bottom="0.5511811023622047" header="0" footer="0"/>
  <pageSetup horizontalDpi="600" verticalDpi="600" orientation="landscape" paperSize="9" scale="65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60" zoomScaleNormal="70" zoomScalePageLayoutView="0" workbookViewId="0" topLeftCell="A1">
      <selection activeCell="O2" sqref="O2:T2"/>
    </sheetView>
  </sheetViews>
  <sheetFormatPr defaultColWidth="9.140625" defaultRowHeight="15"/>
  <cols>
    <col min="1" max="1" width="6.140625" style="47" customWidth="1"/>
    <col min="2" max="2" width="44.28125" style="116" customWidth="1"/>
    <col min="3" max="3" width="16.57421875" style="47" customWidth="1"/>
    <col min="4" max="4" width="15.7109375" style="47" customWidth="1"/>
    <col min="5" max="5" width="16.140625" style="47" customWidth="1"/>
    <col min="6" max="6" width="14.8515625" style="47" customWidth="1"/>
    <col min="7" max="7" width="14.57421875" style="47" customWidth="1"/>
    <col min="8" max="8" width="14.140625" style="47" customWidth="1"/>
    <col min="9" max="9" width="16.140625" style="47" customWidth="1"/>
    <col min="10" max="10" width="7.421875" style="47" customWidth="1"/>
    <col min="11" max="11" width="14.28125" style="47" customWidth="1"/>
    <col min="12" max="12" width="14.421875" style="44" customWidth="1"/>
    <col min="13" max="13" width="11.7109375" style="47" customWidth="1"/>
    <col min="14" max="14" width="14.8515625" style="47" customWidth="1"/>
    <col min="15" max="15" width="14.00390625" style="47" customWidth="1"/>
    <col min="16" max="16" width="16.57421875" style="47" customWidth="1"/>
    <col min="17" max="17" width="13.8515625" style="47" customWidth="1"/>
    <col min="18" max="18" width="13.140625" style="47" customWidth="1"/>
    <col min="19" max="19" width="15.00390625" style="47" customWidth="1"/>
    <col min="20" max="20" width="12.57421875" style="47" customWidth="1"/>
    <col min="21" max="21" width="19.57421875" style="1" customWidth="1"/>
    <col min="22" max="22" width="26.00390625" style="1" customWidth="1"/>
    <col min="23" max="16384" width="8.8515625" style="1" customWidth="1"/>
  </cols>
  <sheetData>
    <row r="1" spans="2:20" ht="18">
      <c r="B1" s="137"/>
      <c r="O1" s="153" t="s">
        <v>91</v>
      </c>
      <c r="P1" s="153"/>
      <c r="Q1" s="153"/>
      <c r="R1" s="153"/>
      <c r="S1" s="153"/>
      <c r="T1" s="153"/>
    </row>
    <row r="2" spans="15:20" ht="60" customHeight="1">
      <c r="O2" s="153" t="s">
        <v>93</v>
      </c>
      <c r="P2" s="153"/>
      <c r="Q2" s="153"/>
      <c r="R2" s="153"/>
      <c r="S2" s="153"/>
      <c r="T2" s="153"/>
    </row>
    <row r="3" spans="1:20" ht="40.5" customHeight="1">
      <c r="A3" s="162" t="s">
        <v>85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</row>
    <row r="4" spans="1:20" ht="9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1:20" ht="33" customHeight="1">
      <c r="A5" s="149" t="s">
        <v>0</v>
      </c>
      <c r="B5" s="149" t="s">
        <v>1</v>
      </c>
      <c r="C5" s="149" t="s">
        <v>6</v>
      </c>
      <c r="D5" s="149" t="s">
        <v>2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 t="s">
        <v>7</v>
      </c>
      <c r="Q5" s="149"/>
      <c r="R5" s="149"/>
      <c r="S5" s="149"/>
      <c r="T5" s="164" t="s">
        <v>84</v>
      </c>
    </row>
    <row r="6" spans="1:20" ht="23.25" customHeight="1">
      <c r="A6" s="149"/>
      <c r="B6" s="149"/>
      <c r="C6" s="149"/>
      <c r="D6" s="164" t="s">
        <v>50</v>
      </c>
      <c r="E6" s="171" t="s">
        <v>78</v>
      </c>
      <c r="F6" s="172"/>
      <c r="G6" s="172"/>
      <c r="H6" s="172"/>
      <c r="I6" s="173"/>
      <c r="J6" s="174" t="s">
        <v>51</v>
      </c>
      <c r="K6" s="175"/>
      <c r="L6" s="164" t="s">
        <v>8</v>
      </c>
      <c r="M6" s="164" t="s">
        <v>9</v>
      </c>
      <c r="N6" s="164" t="s">
        <v>10</v>
      </c>
      <c r="O6" s="164" t="s">
        <v>11</v>
      </c>
      <c r="P6" s="164" t="s">
        <v>52</v>
      </c>
      <c r="Q6" s="167" t="s">
        <v>83</v>
      </c>
      <c r="R6" s="169" t="s">
        <v>53</v>
      </c>
      <c r="S6" s="164" t="s">
        <v>12</v>
      </c>
      <c r="T6" s="166"/>
    </row>
    <row r="7" spans="1:20" ht="408.75" customHeight="1">
      <c r="A7" s="149"/>
      <c r="B7" s="149"/>
      <c r="C7" s="149"/>
      <c r="D7" s="165"/>
      <c r="E7" s="112" t="s">
        <v>76</v>
      </c>
      <c r="F7" s="112" t="s">
        <v>77</v>
      </c>
      <c r="G7" s="112" t="s">
        <v>73</v>
      </c>
      <c r="H7" s="112" t="s">
        <v>74</v>
      </c>
      <c r="I7" s="112" t="s">
        <v>75</v>
      </c>
      <c r="J7" s="176"/>
      <c r="K7" s="177"/>
      <c r="L7" s="165"/>
      <c r="M7" s="165"/>
      <c r="N7" s="165"/>
      <c r="O7" s="165"/>
      <c r="P7" s="165"/>
      <c r="Q7" s="168"/>
      <c r="R7" s="170"/>
      <c r="S7" s="165"/>
      <c r="T7" s="165"/>
    </row>
    <row r="8" spans="1:20" ht="16.5" customHeight="1">
      <c r="A8" s="142"/>
      <c r="B8" s="142"/>
      <c r="C8" s="115" t="s">
        <v>3</v>
      </c>
      <c r="D8" s="115" t="s">
        <v>3</v>
      </c>
      <c r="E8" s="115" t="s">
        <v>3</v>
      </c>
      <c r="F8" s="115" t="s">
        <v>3</v>
      </c>
      <c r="G8" s="115" t="s">
        <v>3</v>
      </c>
      <c r="H8" s="115" t="s">
        <v>3</v>
      </c>
      <c r="I8" s="115" t="s">
        <v>3</v>
      </c>
      <c r="J8" s="115" t="s">
        <v>13</v>
      </c>
      <c r="K8" s="115" t="s">
        <v>3</v>
      </c>
      <c r="L8" s="115" t="s">
        <v>3</v>
      </c>
      <c r="M8" s="115" t="s">
        <v>3</v>
      </c>
      <c r="N8" s="115" t="s">
        <v>3</v>
      </c>
      <c r="O8" s="115" t="s">
        <v>3</v>
      </c>
      <c r="P8" s="115" t="s">
        <v>3</v>
      </c>
      <c r="Q8" s="115" t="s">
        <v>3</v>
      </c>
      <c r="R8" s="115" t="s">
        <v>3</v>
      </c>
      <c r="S8" s="115" t="s">
        <v>3</v>
      </c>
      <c r="T8" s="115" t="s">
        <v>3</v>
      </c>
    </row>
    <row r="9" spans="1:20" ht="18" customHeight="1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  <c r="L9" s="53">
        <v>12</v>
      </c>
      <c r="M9" s="53">
        <v>13</v>
      </c>
      <c r="N9" s="53">
        <v>14</v>
      </c>
      <c r="O9" s="53">
        <v>15</v>
      </c>
      <c r="P9" s="53">
        <v>16</v>
      </c>
      <c r="Q9" s="53">
        <v>17</v>
      </c>
      <c r="R9" s="53">
        <v>18</v>
      </c>
      <c r="S9" s="53">
        <v>19</v>
      </c>
      <c r="T9" s="53">
        <v>20</v>
      </c>
    </row>
    <row r="10" spans="1:20" s="85" customFormat="1" ht="21" customHeight="1">
      <c r="A10" s="180" t="s">
        <v>32</v>
      </c>
      <c r="B10" s="180"/>
      <c r="C10" s="81"/>
      <c r="D10" s="82"/>
      <c r="E10" s="82"/>
      <c r="F10" s="82"/>
      <c r="G10" s="82"/>
      <c r="H10" s="82"/>
      <c r="I10" s="82"/>
      <c r="J10" s="83"/>
      <c r="K10" s="82"/>
      <c r="L10" s="82"/>
      <c r="M10" s="82"/>
      <c r="N10" s="82"/>
      <c r="O10" s="82"/>
      <c r="P10" s="82"/>
      <c r="Q10" s="84"/>
      <c r="R10" s="82"/>
      <c r="S10" s="82"/>
      <c r="T10" s="82"/>
    </row>
    <row r="11" spans="1:20" s="86" customFormat="1" ht="30.75" customHeight="1">
      <c r="A11" s="163" t="s">
        <v>54</v>
      </c>
      <c r="B11" s="141"/>
      <c r="C11" s="34">
        <f>C12</f>
        <v>306591.84</v>
      </c>
      <c r="D11" s="34">
        <f aca="true" t="shared" si="0" ref="D11:T11">D12</f>
        <v>245941.2</v>
      </c>
      <c r="E11" s="34">
        <f t="shared" si="0"/>
        <v>245941.2</v>
      </c>
      <c r="F11" s="34">
        <f t="shared" si="0"/>
        <v>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5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4">
        <f t="shared" si="0"/>
        <v>0</v>
      </c>
      <c r="P11" s="34">
        <f t="shared" si="0"/>
        <v>60650.64</v>
      </c>
      <c r="Q11" s="34">
        <f t="shared" si="0"/>
        <v>0</v>
      </c>
      <c r="R11" s="34">
        <f t="shared" si="0"/>
        <v>0</v>
      </c>
      <c r="S11" s="34">
        <f t="shared" si="0"/>
        <v>0</v>
      </c>
      <c r="T11" s="34">
        <f t="shared" si="0"/>
        <v>0</v>
      </c>
    </row>
    <row r="12" spans="1:20" s="30" customFormat="1" ht="19.5" customHeight="1">
      <c r="A12" s="178" t="s">
        <v>56</v>
      </c>
      <c r="B12" s="178"/>
      <c r="C12" s="62">
        <f>SUM(C13:C14)</f>
        <v>306591.84</v>
      </c>
      <c r="D12" s="62">
        <f aca="true" t="shared" si="1" ref="D12:T12">SUM(D13:D14)</f>
        <v>245941.2</v>
      </c>
      <c r="E12" s="62">
        <f t="shared" si="1"/>
        <v>245941.2</v>
      </c>
      <c r="F12" s="62">
        <f t="shared" si="1"/>
        <v>0</v>
      </c>
      <c r="G12" s="62">
        <f t="shared" si="1"/>
        <v>0</v>
      </c>
      <c r="H12" s="62">
        <f t="shared" si="1"/>
        <v>0</v>
      </c>
      <c r="I12" s="62">
        <f t="shared" si="1"/>
        <v>0</v>
      </c>
      <c r="J12" s="51">
        <f t="shared" si="1"/>
        <v>0</v>
      </c>
      <c r="K12" s="62">
        <f t="shared" si="1"/>
        <v>0</v>
      </c>
      <c r="L12" s="62">
        <f t="shared" si="1"/>
        <v>0</v>
      </c>
      <c r="M12" s="62">
        <f t="shared" si="1"/>
        <v>0</v>
      </c>
      <c r="N12" s="62">
        <f t="shared" si="1"/>
        <v>0</v>
      </c>
      <c r="O12" s="62">
        <f t="shared" si="1"/>
        <v>0</v>
      </c>
      <c r="P12" s="62">
        <f t="shared" si="1"/>
        <v>60650.64</v>
      </c>
      <c r="Q12" s="62">
        <f t="shared" si="1"/>
        <v>0</v>
      </c>
      <c r="R12" s="62">
        <f t="shared" si="1"/>
        <v>0</v>
      </c>
      <c r="S12" s="62">
        <f t="shared" si="1"/>
        <v>0</v>
      </c>
      <c r="T12" s="62">
        <f t="shared" si="1"/>
        <v>0</v>
      </c>
    </row>
    <row r="13" spans="1:20" s="64" customFormat="1" ht="19.5" customHeight="1">
      <c r="A13" s="76">
        <v>1</v>
      </c>
      <c r="B13" s="114" t="s">
        <v>57</v>
      </c>
      <c r="C13" s="62">
        <f>D13+K13+L13+M13+N13+O13+P13+Q13+R13+S13</f>
        <v>245941.2</v>
      </c>
      <c r="D13" s="79">
        <f>SUM(E13:I13)</f>
        <v>245941.2</v>
      </c>
      <c r="E13" s="79">
        <v>245941.2</v>
      </c>
      <c r="F13" s="79">
        <v>0</v>
      </c>
      <c r="G13" s="79">
        <v>0</v>
      </c>
      <c r="H13" s="79">
        <v>0</v>
      </c>
      <c r="I13" s="79">
        <v>0</v>
      </c>
      <c r="J13" s="56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</row>
    <row r="14" spans="1:20" s="64" customFormat="1" ht="19.5" customHeight="1">
      <c r="A14" s="76">
        <v>2</v>
      </c>
      <c r="B14" s="114" t="s">
        <v>65</v>
      </c>
      <c r="C14" s="62">
        <f>D14+K14+L14+M14+N14+O14+P14+Q14+R14+S14</f>
        <v>60650.64</v>
      </c>
      <c r="D14" s="79">
        <f>SUM(E14:I14)</f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56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60650.64</v>
      </c>
      <c r="Q14" s="79">
        <v>0</v>
      </c>
      <c r="R14" s="79">
        <v>0</v>
      </c>
      <c r="S14" s="79">
        <v>0</v>
      </c>
      <c r="T14" s="79">
        <v>0</v>
      </c>
    </row>
    <row r="15" spans="1:20" s="85" customFormat="1" ht="24" customHeight="1">
      <c r="A15" s="181" t="s">
        <v>33</v>
      </c>
      <c r="B15" s="181"/>
      <c r="C15" s="81"/>
      <c r="D15" s="87"/>
      <c r="E15" s="87"/>
      <c r="F15" s="87"/>
      <c r="G15" s="87"/>
      <c r="H15" s="87"/>
      <c r="I15" s="87"/>
      <c r="J15" s="88"/>
      <c r="K15" s="87"/>
      <c r="L15" s="87"/>
      <c r="M15" s="87"/>
      <c r="N15" s="87"/>
      <c r="O15" s="87"/>
      <c r="P15" s="87"/>
      <c r="Q15" s="87"/>
      <c r="R15" s="89"/>
      <c r="S15" s="87"/>
      <c r="T15" s="87"/>
    </row>
    <row r="16" spans="1:20" s="37" customFormat="1" ht="30.75" customHeight="1">
      <c r="A16" s="163" t="s">
        <v>54</v>
      </c>
      <c r="B16" s="141"/>
      <c r="C16" s="54">
        <f>C17+C22</f>
        <v>2947805.8400000003</v>
      </c>
      <c r="D16" s="54">
        <f aca="true" t="shared" si="2" ref="D16:T16">D17+D22</f>
        <v>2947805.8400000003</v>
      </c>
      <c r="E16" s="54">
        <f t="shared" si="2"/>
        <v>946759.26</v>
      </c>
      <c r="F16" s="54">
        <f t="shared" si="2"/>
        <v>999763.7</v>
      </c>
      <c r="G16" s="54">
        <f t="shared" si="2"/>
        <v>0</v>
      </c>
      <c r="H16" s="54">
        <f t="shared" si="2"/>
        <v>306861.87</v>
      </c>
      <c r="I16" s="54">
        <f t="shared" si="2"/>
        <v>372793.41</v>
      </c>
      <c r="J16" s="54">
        <f t="shared" si="2"/>
        <v>0</v>
      </c>
      <c r="K16" s="54">
        <f t="shared" si="2"/>
        <v>0</v>
      </c>
      <c r="L16" s="54">
        <f t="shared" si="2"/>
        <v>0</v>
      </c>
      <c r="M16" s="54">
        <f t="shared" si="2"/>
        <v>0</v>
      </c>
      <c r="N16" s="54">
        <f t="shared" si="2"/>
        <v>0</v>
      </c>
      <c r="O16" s="54">
        <f t="shared" si="2"/>
        <v>0</v>
      </c>
      <c r="P16" s="54">
        <f t="shared" si="2"/>
        <v>0</v>
      </c>
      <c r="Q16" s="54">
        <f t="shared" si="2"/>
        <v>0</v>
      </c>
      <c r="R16" s="54">
        <f t="shared" si="2"/>
        <v>0</v>
      </c>
      <c r="S16" s="54">
        <f t="shared" si="2"/>
        <v>0</v>
      </c>
      <c r="T16" s="54">
        <f t="shared" si="2"/>
        <v>0</v>
      </c>
    </row>
    <row r="17" spans="1:20" s="30" customFormat="1" ht="19.5" customHeight="1">
      <c r="A17" s="178" t="s">
        <v>56</v>
      </c>
      <c r="B17" s="178"/>
      <c r="C17" s="62">
        <f>SUM(C18:C21)</f>
        <v>2626178.24</v>
      </c>
      <c r="D17" s="62">
        <f aca="true" t="shared" si="3" ref="D17:T17">SUM(D18:D21)</f>
        <v>2626178.24</v>
      </c>
      <c r="E17" s="62">
        <f t="shared" si="3"/>
        <v>946759.26</v>
      </c>
      <c r="F17" s="62">
        <f t="shared" si="3"/>
        <v>999763.7</v>
      </c>
      <c r="G17" s="62">
        <f t="shared" si="3"/>
        <v>0</v>
      </c>
      <c r="H17" s="62">
        <f t="shared" si="3"/>
        <v>306861.87</v>
      </c>
      <c r="I17" s="62">
        <f t="shared" si="3"/>
        <v>372793.41</v>
      </c>
      <c r="J17" s="62">
        <f t="shared" si="3"/>
        <v>0</v>
      </c>
      <c r="K17" s="62">
        <f t="shared" si="3"/>
        <v>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2">
        <f t="shared" si="3"/>
        <v>0</v>
      </c>
      <c r="S17" s="62">
        <f t="shared" si="3"/>
        <v>0</v>
      </c>
      <c r="T17" s="62">
        <f t="shared" si="3"/>
        <v>0</v>
      </c>
    </row>
    <row r="18" spans="1:20" s="30" customFormat="1" ht="19.5" customHeight="1">
      <c r="A18" s="46">
        <v>1</v>
      </c>
      <c r="B18" s="118" t="s">
        <v>60</v>
      </c>
      <c r="C18" s="62">
        <f aca="true" t="shared" si="4" ref="C18:C23">D18+K18+L18+M18+N18+O18+P18+Q18+R18+S18+T18</f>
        <v>1453748.05</v>
      </c>
      <c r="D18" s="79">
        <f>SUM(E18:I18)</f>
        <v>1453748.05</v>
      </c>
      <c r="E18" s="79">
        <v>310418.4</v>
      </c>
      <c r="F18" s="79">
        <v>999763.7</v>
      </c>
      <c r="G18" s="79">
        <v>0</v>
      </c>
      <c r="H18" s="79">
        <v>143565.95</v>
      </c>
      <c r="I18" s="79">
        <v>0</v>
      </c>
      <c r="J18" s="56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67">
        <v>0</v>
      </c>
    </row>
    <row r="19" spans="1:20" s="64" customFormat="1" ht="19.5" customHeight="1">
      <c r="A19" s="76">
        <v>2</v>
      </c>
      <c r="B19" s="117" t="s">
        <v>57</v>
      </c>
      <c r="C19" s="62">
        <f t="shared" si="4"/>
        <v>0</v>
      </c>
      <c r="D19" s="79">
        <f>SUM(E19:I19)</f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56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67">
        <v>0</v>
      </c>
    </row>
    <row r="20" spans="1:20" s="30" customFormat="1" ht="19.5" customHeight="1">
      <c r="A20" s="46">
        <v>3</v>
      </c>
      <c r="B20" s="118" t="s">
        <v>58</v>
      </c>
      <c r="C20" s="62">
        <f t="shared" si="4"/>
        <v>280548.06</v>
      </c>
      <c r="D20" s="79">
        <f>SUM(E20:I20)</f>
        <v>280548.06</v>
      </c>
      <c r="E20" s="79">
        <v>280548.06</v>
      </c>
      <c r="F20" s="79">
        <v>0</v>
      </c>
      <c r="G20" s="79">
        <v>0</v>
      </c>
      <c r="H20" s="79">
        <v>0</v>
      </c>
      <c r="I20" s="79">
        <v>0</v>
      </c>
      <c r="J20" s="56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67">
        <v>0</v>
      </c>
    </row>
    <row r="21" spans="1:20" s="30" customFormat="1" ht="19.5" customHeight="1">
      <c r="A21" s="46">
        <v>4</v>
      </c>
      <c r="B21" s="118" t="s">
        <v>61</v>
      </c>
      <c r="C21" s="62">
        <f t="shared" si="4"/>
        <v>891882.1299999999</v>
      </c>
      <c r="D21" s="79">
        <f>SUM(E21:I21)</f>
        <v>891882.1299999999</v>
      </c>
      <c r="E21" s="79">
        <v>355792.8</v>
      </c>
      <c r="F21" s="79">
        <v>0</v>
      </c>
      <c r="G21" s="79">
        <v>0</v>
      </c>
      <c r="H21" s="79">
        <v>163295.92</v>
      </c>
      <c r="I21" s="79">
        <v>372793.41</v>
      </c>
      <c r="J21" s="56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67">
        <v>0</v>
      </c>
    </row>
    <row r="22" spans="1:20" s="64" customFormat="1" ht="19.5" customHeight="1">
      <c r="A22" s="143" t="s">
        <v>55</v>
      </c>
      <c r="B22" s="143"/>
      <c r="C22" s="62">
        <f aca="true" t="shared" si="5" ref="C22:T22">SUM(C23:C23)</f>
        <v>321627.6</v>
      </c>
      <c r="D22" s="62">
        <f t="shared" si="5"/>
        <v>321627.6</v>
      </c>
      <c r="E22" s="62">
        <v>0</v>
      </c>
      <c r="F22" s="62">
        <f t="shared" si="5"/>
        <v>0</v>
      </c>
      <c r="G22" s="62">
        <f t="shared" si="5"/>
        <v>0</v>
      </c>
      <c r="H22" s="62">
        <v>0</v>
      </c>
      <c r="I22" s="62">
        <f t="shared" si="5"/>
        <v>0</v>
      </c>
      <c r="J22" s="51">
        <f t="shared" si="5"/>
        <v>0</v>
      </c>
      <c r="K22" s="62">
        <f t="shared" si="5"/>
        <v>0</v>
      </c>
      <c r="L22" s="62">
        <f t="shared" si="5"/>
        <v>0</v>
      </c>
      <c r="M22" s="62">
        <f t="shared" si="5"/>
        <v>0</v>
      </c>
      <c r="N22" s="62">
        <f t="shared" si="5"/>
        <v>0</v>
      </c>
      <c r="O22" s="62">
        <f t="shared" si="5"/>
        <v>0</v>
      </c>
      <c r="P22" s="62">
        <f t="shared" si="5"/>
        <v>0</v>
      </c>
      <c r="Q22" s="62">
        <f t="shared" si="5"/>
        <v>0</v>
      </c>
      <c r="R22" s="62">
        <f t="shared" si="5"/>
        <v>0</v>
      </c>
      <c r="S22" s="62">
        <f t="shared" si="5"/>
        <v>0</v>
      </c>
      <c r="T22" s="62">
        <f t="shared" si="5"/>
        <v>0</v>
      </c>
    </row>
    <row r="23" spans="1:21" s="64" customFormat="1" ht="19.5" customHeight="1">
      <c r="A23" s="76">
        <v>1</v>
      </c>
      <c r="B23" s="117" t="s">
        <v>59</v>
      </c>
      <c r="C23" s="62">
        <f t="shared" si="4"/>
        <v>321627.6</v>
      </c>
      <c r="D23" s="79">
        <f>SUM(E23:I23)</f>
        <v>321627.6</v>
      </c>
      <c r="E23" s="79">
        <v>321627.6</v>
      </c>
      <c r="F23" s="79">
        <v>0</v>
      </c>
      <c r="G23" s="79">
        <v>0</v>
      </c>
      <c r="H23" s="79">
        <v>0</v>
      </c>
      <c r="I23" s="79">
        <v>0</v>
      </c>
      <c r="J23" s="56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67">
        <v>0</v>
      </c>
      <c r="U23" s="135"/>
    </row>
    <row r="24" spans="1:20" s="30" customFormat="1" ht="20.25" customHeight="1">
      <c r="A24" s="41"/>
      <c r="B24" s="42"/>
      <c r="C24" s="39"/>
      <c r="D24" s="43"/>
      <c r="E24" s="43"/>
      <c r="F24" s="43"/>
      <c r="G24" s="43"/>
      <c r="H24" s="43"/>
      <c r="I24" s="43"/>
      <c r="J24" s="71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8" customFormat="1" ht="20.25" customHeight="1">
      <c r="A25" s="41"/>
      <c r="B25" s="42"/>
      <c r="C25" s="39"/>
      <c r="D25" s="43"/>
      <c r="E25" s="43"/>
      <c r="F25" s="43"/>
      <c r="G25" s="43"/>
      <c r="H25" s="43"/>
      <c r="I25" s="43"/>
      <c r="J25" s="71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ht="15" customHeight="1">
      <c r="A26" s="64"/>
      <c r="B26" s="116" t="s">
        <v>4</v>
      </c>
      <c r="C26" s="64"/>
      <c r="D26" s="64"/>
      <c r="E26" s="64"/>
      <c r="F26" s="64"/>
      <c r="G26" s="64"/>
      <c r="H26" s="64"/>
      <c r="I26" s="64"/>
      <c r="J26" s="64"/>
      <c r="K26" s="64"/>
      <c r="M26" s="64"/>
      <c r="N26" s="64"/>
      <c r="O26" s="64"/>
      <c r="P26" s="64"/>
      <c r="Q26" s="64"/>
      <c r="R26" s="64"/>
      <c r="S26" s="64"/>
      <c r="T26" s="64"/>
    </row>
    <row r="27" spans="1:20" ht="15" customHeight="1">
      <c r="A27" s="64"/>
      <c r="B27" s="179" t="s">
        <v>5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16"/>
    </row>
    <row r="28" spans="12:14" ht="30" customHeight="1">
      <c r="L28" s="28"/>
      <c r="M28" s="29"/>
      <c r="N28" s="47" t="s">
        <v>64</v>
      </c>
    </row>
  </sheetData>
  <sheetProtection/>
  <mergeCells count="28">
    <mergeCell ref="O1:T1"/>
    <mergeCell ref="O2:T2"/>
    <mergeCell ref="A16:B16"/>
    <mergeCell ref="A17:B17"/>
    <mergeCell ref="B27:S27"/>
    <mergeCell ref="A22:B22"/>
    <mergeCell ref="A10:B10"/>
    <mergeCell ref="A15:B15"/>
    <mergeCell ref="A12:B12"/>
    <mergeCell ref="D5:O5"/>
    <mergeCell ref="P5:S5"/>
    <mergeCell ref="E6:I6"/>
    <mergeCell ref="D6:D7"/>
    <mergeCell ref="J6:K7"/>
    <mergeCell ref="L6:L7"/>
    <mergeCell ref="M6:M7"/>
    <mergeCell ref="S6:S7"/>
    <mergeCell ref="N6:N7"/>
    <mergeCell ref="A5:A8"/>
    <mergeCell ref="A3:T4"/>
    <mergeCell ref="B5:B8"/>
    <mergeCell ref="C5:C7"/>
    <mergeCell ref="A11:B11"/>
    <mergeCell ref="P6:P7"/>
    <mergeCell ref="O6:O7"/>
    <mergeCell ref="T5:T7"/>
    <mergeCell ref="Q6:Q7"/>
    <mergeCell ref="R6:R7"/>
  </mergeCells>
  <printOptions/>
  <pageMargins left="0.11811023622047245" right="0.03937007874015748" top="0.5511811023622047" bottom="0.5511811023622047" header="0" footer="0"/>
  <pageSetup firstPageNumber="63" useFirstPageNumber="1" horizontalDpi="600" verticalDpi="600" orientation="landscape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Arch</cp:lastModifiedBy>
  <cp:lastPrinted>2022-12-02T04:30:39Z</cp:lastPrinted>
  <dcterms:created xsi:type="dcterms:W3CDTF">2019-01-09T06:44:55Z</dcterms:created>
  <dcterms:modified xsi:type="dcterms:W3CDTF">2022-12-06T00:21:26Z</dcterms:modified>
  <cp:category/>
  <cp:version/>
  <cp:contentType/>
  <cp:contentStatus/>
</cp:coreProperties>
</file>