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8130" tabRatio="653" firstSheet="2" activeTab="13"/>
  </bookViews>
  <sheets>
    <sheet name="прил 1" sheetId="4" r:id="rId1"/>
    <sheet name="прил 2" sheetId="5" r:id="rId2"/>
    <sheet name="прил 3" sheetId="6" r:id="rId3"/>
    <sheet name="прил 4" sheetId="7" r:id="rId4"/>
    <sheet name="прил 5" sheetId="8" r:id="rId5"/>
    <sheet name="прил 6" sheetId="9" r:id="rId6"/>
    <sheet name="прил 7" sheetId="10" r:id="rId7"/>
    <sheet name="прил 8" sheetId="11" r:id="rId8"/>
    <sheet name="прил 9" sheetId="12" r:id="rId9"/>
    <sheet name="прил 10" sheetId="13" r:id="rId10"/>
    <sheet name="прил 11" sheetId="14" r:id="rId11"/>
    <sheet name="прил 12" sheetId="15" r:id="rId12"/>
    <sheet name="прил 13" sheetId="16" r:id="rId13"/>
    <sheet name="доходы" sheetId="17" r:id="rId14"/>
  </sheets>
  <externalReferences>
    <externalReference r:id="rId15"/>
  </externalReferences>
  <definedNames>
    <definedName name="_xlnm._FilterDatabase" localSheetId="9" hidden="1">'прил 10'!$C$1:$C$131</definedName>
    <definedName name="_xlnm._FilterDatabase" localSheetId="10" hidden="1">'прил 11'!$F$1:$F$177</definedName>
    <definedName name="_xlnm._FilterDatabase" localSheetId="12" hidden="1">'прил 13'!$G$1:$G$443</definedName>
    <definedName name="_xlnm.Print_Area" localSheetId="12">'прил 13'!$A$1:$K$384</definedName>
  </definedNames>
  <calcPr calcId="125725"/>
</workbook>
</file>

<file path=xl/calcChain.xml><?xml version="1.0" encoding="utf-8"?>
<calcChain xmlns="http://schemas.openxmlformats.org/spreadsheetml/2006/main">
  <c r="L17" i="11"/>
  <c r="L19"/>
  <c r="L15" s="1"/>
  <c r="H72" i="16"/>
  <c r="E29" i="10" l="1"/>
  <c r="D29"/>
  <c r="D18"/>
  <c r="I71" i="13"/>
  <c r="H71"/>
  <c r="G71"/>
  <c r="I86" i="14"/>
  <c r="I134" l="1"/>
  <c r="H34" i="15"/>
  <c r="D27" i="10" l="1"/>
  <c r="D22"/>
  <c r="D23"/>
  <c r="C28" i="9"/>
  <c r="C27"/>
  <c r="D42" i="17" l="1"/>
  <c r="D40"/>
  <c r="D39" s="1"/>
  <c r="E12"/>
  <c r="D13"/>
  <c r="D12" s="1"/>
  <c r="E13"/>
  <c r="D15"/>
  <c r="E15"/>
  <c r="D18"/>
  <c r="D19"/>
  <c r="E19"/>
  <c r="E18" s="1"/>
  <c r="D22"/>
  <c r="E22"/>
  <c r="D24"/>
  <c r="E24"/>
  <c r="D27"/>
  <c r="D26" s="1"/>
  <c r="E27"/>
  <c r="E26" s="1"/>
  <c r="D29"/>
  <c r="E29"/>
  <c r="D33"/>
  <c r="E33"/>
  <c r="E40"/>
  <c r="E39" s="1"/>
  <c r="E42"/>
  <c r="K154" i="14"/>
  <c r="K152" s="1"/>
  <c r="J154"/>
  <c r="J153" s="1"/>
  <c r="J26"/>
  <c r="K26"/>
  <c r="J27"/>
  <c r="K27"/>
  <c r="J28"/>
  <c r="K28"/>
  <c r="J33"/>
  <c r="K33"/>
  <c r="J34"/>
  <c r="K34"/>
  <c r="J35"/>
  <c r="K35"/>
  <c r="J40"/>
  <c r="K40"/>
  <c r="J43"/>
  <c r="K43"/>
  <c r="J44"/>
  <c r="K44"/>
  <c r="J47"/>
  <c r="J46" s="1"/>
  <c r="K47"/>
  <c r="K46" s="1"/>
  <c r="J49"/>
  <c r="K49"/>
  <c r="J50"/>
  <c r="K50"/>
  <c r="J51"/>
  <c r="K51"/>
  <c r="J58"/>
  <c r="J56" s="1"/>
  <c r="J55" s="1"/>
  <c r="J54" s="1"/>
  <c r="J53" s="1"/>
  <c r="J52" s="1"/>
  <c r="K58"/>
  <c r="K56" s="1"/>
  <c r="K55" s="1"/>
  <c r="K54" s="1"/>
  <c r="K53" s="1"/>
  <c r="K52" s="1"/>
  <c r="J63"/>
  <c r="J62" s="1"/>
  <c r="J61" s="1"/>
  <c r="J60" s="1"/>
  <c r="J59" s="1"/>
  <c r="K63"/>
  <c r="K62" s="1"/>
  <c r="K61" s="1"/>
  <c r="K60" s="1"/>
  <c r="K59" s="1"/>
  <c r="J67"/>
  <c r="K67"/>
  <c r="J69"/>
  <c r="K69"/>
  <c r="J72"/>
  <c r="K72"/>
  <c r="J81"/>
  <c r="K81"/>
  <c r="J82"/>
  <c r="J80" s="1"/>
  <c r="J79" s="1"/>
  <c r="K82"/>
  <c r="J85"/>
  <c r="K85"/>
  <c r="J86"/>
  <c r="J84" s="1"/>
  <c r="J83" s="1"/>
  <c r="K86"/>
  <c r="J93"/>
  <c r="K93"/>
  <c r="J95"/>
  <c r="K95"/>
  <c r="K91" s="1"/>
  <c r="K90" s="1"/>
  <c r="K89" s="1"/>
  <c r="K88" s="1"/>
  <c r="K87" s="1"/>
  <c r="J97"/>
  <c r="J96" s="1"/>
  <c r="K97"/>
  <c r="K96" s="1"/>
  <c r="J100"/>
  <c r="J99" s="1"/>
  <c r="J98" s="1"/>
  <c r="K100"/>
  <c r="K99" s="1"/>
  <c r="K98" s="1"/>
  <c r="J103"/>
  <c r="J102" s="1"/>
  <c r="J101" s="1"/>
  <c r="K103"/>
  <c r="K102" s="1"/>
  <c r="K101" s="1"/>
  <c r="J105"/>
  <c r="K105"/>
  <c r="J106"/>
  <c r="K106"/>
  <c r="J107"/>
  <c r="K107"/>
  <c r="J108"/>
  <c r="K108"/>
  <c r="J112"/>
  <c r="K112"/>
  <c r="J114"/>
  <c r="K114"/>
  <c r="J115"/>
  <c r="K115"/>
  <c r="J122"/>
  <c r="J121" s="1"/>
  <c r="K122"/>
  <c r="K121" s="1"/>
  <c r="J124"/>
  <c r="K124"/>
  <c r="J126"/>
  <c r="K126"/>
  <c r="J127"/>
  <c r="K127"/>
  <c r="J128"/>
  <c r="K128"/>
  <c r="J130"/>
  <c r="K130"/>
  <c r="J131"/>
  <c r="K131"/>
  <c r="J138"/>
  <c r="J137" s="1"/>
  <c r="J136" s="1"/>
  <c r="K138"/>
  <c r="K137" s="1"/>
  <c r="K136" s="1"/>
  <c r="J140"/>
  <c r="K140"/>
  <c r="J143"/>
  <c r="K143"/>
  <c r="J144"/>
  <c r="K144"/>
  <c r="J145"/>
  <c r="K145"/>
  <c r="J148"/>
  <c r="J147" s="1"/>
  <c r="K148"/>
  <c r="K146" s="1"/>
  <c r="K153"/>
  <c r="J157"/>
  <c r="K157"/>
  <c r="J158"/>
  <c r="J156" s="1"/>
  <c r="J155" s="1"/>
  <c r="K158"/>
  <c r="K156" s="1"/>
  <c r="K155" s="1"/>
  <c r="J160"/>
  <c r="K160"/>
  <c r="J161"/>
  <c r="K161"/>
  <c r="J163"/>
  <c r="J162" s="1"/>
  <c r="K163"/>
  <c r="K162" s="1"/>
  <c r="J168"/>
  <c r="J167" s="1"/>
  <c r="J166" s="1"/>
  <c r="K168"/>
  <c r="K167" s="1"/>
  <c r="K166" s="1"/>
  <c r="I16" i="15"/>
  <c r="J16"/>
  <c r="I18"/>
  <c r="J18"/>
  <c r="J15" s="1"/>
  <c r="I21"/>
  <c r="J21"/>
  <c r="I23"/>
  <c r="I22" s="1"/>
  <c r="J23"/>
  <c r="J22" s="1"/>
  <c r="I26"/>
  <c r="J26"/>
  <c r="I27"/>
  <c r="J27"/>
  <c r="I28"/>
  <c r="J28"/>
  <c r="I31"/>
  <c r="J31"/>
  <c r="I34"/>
  <c r="J34"/>
  <c r="I35"/>
  <c r="J35"/>
  <c r="I36"/>
  <c r="J36"/>
  <c r="I37"/>
  <c r="J37"/>
  <c r="I38"/>
  <c r="J38"/>
  <c r="I39"/>
  <c r="J39"/>
  <c r="I40"/>
  <c r="J40"/>
  <c r="I43"/>
  <c r="J43"/>
  <c r="I45"/>
  <c r="J45"/>
  <c r="I48"/>
  <c r="J48"/>
  <c r="I50"/>
  <c r="J50"/>
  <c r="I51"/>
  <c r="J51"/>
  <c r="I52"/>
  <c r="J52"/>
  <c r="I53"/>
  <c r="J53"/>
  <c r="I55"/>
  <c r="J55"/>
  <c r="I57"/>
  <c r="J57"/>
  <c r="I66"/>
  <c r="I65" s="1"/>
  <c r="J66"/>
  <c r="J65" s="1"/>
  <c r="I68"/>
  <c r="I67" s="1"/>
  <c r="J68"/>
  <c r="J67" s="1"/>
  <c r="I73"/>
  <c r="I72" s="1"/>
  <c r="J73"/>
  <c r="J72" s="1"/>
  <c r="I80"/>
  <c r="J80"/>
  <c r="I81"/>
  <c r="J81"/>
  <c r="I83"/>
  <c r="J83"/>
  <c r="I84"/>
  <c r="J84"/>
  <c r="J25" i="14" l="1"/>
  <c r="K159"/>
  <c r="K66"/>
  <c r="J159"/>
  <c r="I79" i="15"/>
  <c r="I71" s="1"/>
  <c r="I30"/>
  <c r="I25"/>
  <c r="K147" i="14"/>
  <c r="J142"/>
  <c r="J141" s="1"/>
  <c r="K104"/>
  <c r="J91"/>
  <c r="J90" s="1"/>
  <c r="J89" s="1"/>
  <c r="J88" s="1"/>
  <c r="J87" s="1"/>
  <c r="J78"/>
  <c r="J77" s="1"/>
  <c r="J76" s="1"/>
  <c r="J48"/>
  <c r="J79" i="15"/>
  <c r="J71" s="1"/>
  <c r="J30"/>
  <c r="J25"/>
  <c r="K142" i="14"/>
  <c r="K141" s="1"/>
  <c r="J104"/>
  <c r="K84"/>
  <c r="K83" s="1"/>
  <c r="K80"/>
  <c r="K79" s="1"/>
  <c r="K78" s="1"/>
  <c r="K77" s="1"/>
  <c r="K76" s="1"/>
  <c r="J66"/>
  <c r="K48"/>
  <c r="I15" i="15"/>
  <c r="K32" i="14"/>
  <c r="K31" s="1"/>
  <c r="K25"/>
  <c r="K24" s="1"/>
  <c r="J32"/>
  <c r="J31" s="1"/>
  <c r="D11" i="17"/>
  <c r="E32"/>
  <c r="D32"/>
  <c r="E11"/>
  <c r="J23" i="14"/>
  <c r="J22" s="1"/>
  <c r="J24"/>
  <c r="K23"/>
  <c r="K22" s="1"/>
  <c r="J152"/>
  <c r="J146"/>
  <c r="I160"/>
  <c r="I154"/>
  <c r="I144"/>
  <c r="I58"/>
  <c r="H80" i="15"/>
  <c r="H45"/>
  <c r="H48"/>
  <c r="H27"/>
  <c r="H26"/>
  <c r="D9" i="17" l="1"/>
  <c r="E9"/>
  <c r="I162" i="14"/>
  <c r="H81" i="15"/>
  <c r="H83"/>
  <c r="H84"/>
  <c r="H55"/>
  <c r="H43"/>
  <c r="J261" i="16"/>
  <c r="J253"/>
  <c r="J249"/>
  <c r="J243"/>
  <c r="J239"/>
  <c r="J233"/>
  <c r="K151" i="14" s="1"/>
  <c r="J230" i="16"/>
  <c r="J217"/>
  <c r="J212"/>
  <c r="J208"/>
  <c r="J201"/>
  <c r="K120" i="14" s="1"/>
  <c r="J199" i="16"/>
  <c r="K119" i="14" s="1"/>
  <c r="J194" i="16"/>
  <c r="J191"/>
  <c r="J187"/>
  <c r="K116" i="14" s="1"/>
  <c r="J177" i="16"/>
  <c r="J172"/>
  <c r="J168"/>
  <c r="J157"/>
  <c r="J155"/>
  <c r="K129" i="14" s="1"/>
  <c r="K123" s="1"/>
  <c r="K110" s="1"/>
  <c r="J153" i="16"/>
  <c r="J150"/>
  <c r="J146"/>
  <c r="J142"/>
  <c r="J135"/>
  <c r="J133"/>
  <c r="J132" s="1"/>
  <c r="J129"/>
  <c r="J123"/>
  <c r="J122" s="1"/>
  <c r="J112"/>
  <c r="J111" s="1"/>
  <c r="J109"/>
  <c r="K75" i="14" s="1"/>
  <c r="J106" i="16"/>
  <c r="K74" i="14" s="1"/>
  <c r="J99" i="16"/>
  <c r="K73" i="14" s="1"/>
  <c r="K71" s="1"/>
  <c r="J95" i="16"/>
  <c r="J91"/>
  <c r="J88"/>
  <c r="J83"/>
  <c r="J77"/>
  <c r="J68"/>
  <c r="J64"/>
  <c r="J56"/>
  <c r="J70" i="15" s="1"/>
  <c r="J44" i="16"/>
  <c r="K45" i="14" s="1"/>
  <c r="J37" i="16"/>
  <c r="J32"/>
  <c r="K41" i="14" s="1"/>
  <c r="J29" i="16"/>
  <c r="K39" i="14" s="1"/>
  <c r="J25" i="16"/>
  <c r="I261"/>
  <c r="I253"/>
  <c r="I249"/>
  <c r="I243"/>
  <c r="I239"/>
  <c r="I233"/>
  <c r="J151" i="14" s="1"/>
  <c r="I230" i="16"/>
  <c r="I217"/>
  <c r="I212"/>
  <c r="I208"/>
  <c r="I201"/>
  <c r="J120" i="14" s="1"/>
  <c r="I199" i="16"/>
  <c r="J119" i="14" s="1"/>
  <c r="I194" i="16"/>
  <c r="I191"/>
  <c r="I187"/>
  <c r="J116" i="14" s="1"/>
  <c r="I177" i="16"/>
  <c r="I172"/>
  <c r="I168"/>
  <c r="I157"/>
  <c r="I155"/>
  <c r="J129" i="14" s="1"/>
  <c r="J123" s="1"/>
  <c r="J110" s="1"/>
  <c r="I153" i="16"/>
  <c r="I150"/>
  <c r="I146"/>
  <c r="I142"/>
  <c r="I135"/>
  <c r="I133"/>
  <c r="I132" s="1"/>
  <c r="I129"/>
  <c r="I123"/>
  <c r="I122" s="1"/>
  <c r="I112"/>
  <c r="I111" s="1"/>
  <c r="I109"/>
  <c r="J75" i="14" s="1"/>
  <c r="I106" i="16"/>
  <c r="J74" i="14" s="1"/>
  <c r="I99" i="16"/>
  <c r="J73" i="14" s="1"/>
  <c r="J71" s="1"/>
  <c r="I95" i="16"/>
  <c r="I91"/>
  <c r="I88"/>
  <c r="I83"/>
  <c r="I77"/>
  <c r="I68"/>
  <c r="I64"/>
  <c r="I56"/>
  <c r="I70" i="15" s="1"/>
  <c r="I44" i="16"/>
  <c r="J45" i="14" s="1"/>
  <c r="I37" i="16"/>
  <c r="I32"/>
  <c r="J41" i="14" s="1"/>
  <c r="I29" i="16"/>
  <c r="J39" i="14" s="1"/>
  <c r="I25" i="16"/>
  <c r="H44"/>
  <c r="H217"/>
  <c r="H253"/>
  <c r="H266"/>
  <c r="J118" i="14" l="1"/>
  <c r="K118"/>
  <c r="J216" i="16"/>
  <c r="I36"/>
  <c r="J42" i="14"/>
  <c r="I42" i="15"/>
  <c r="I41" s="1"/>
  <c r="I76" i="16"/>
  <c r="J70" i="14"/>
  <c r="J65" s="1"/>
  <c r="J64" s="1"/>
  <c r="I145" i="16"/>
  <c r="J42" i="15"/>
  <c r="J41" s="1"/>
  <c r="K42" i="14"/>
  <c r="J76" i="16"/>
  <c r="K70" i="14"/>
  <c r="K65" s="1"/>
  <c r="K64" s="1"/>
  <c r="J176" i="16"/>
  <c r="K117" i="14"/>
  <c r="K149"/>
  <c r="K139" s="1"/>
  <c r="K150"/>
  <c r="I176" i="16"/>
  <c r="J117" i="14"/>
  <c r="J111" s="1"/>
  <c r="J109" s="1"/>
  <c r="J149"/>
  <c r="J139" s="1"/>
  <c r="J150"/>
  <c r="J145" i="16"/>
  <c r="J144" s="1"/>
  <c r="J61" i="15" s="1"/>
  <c r="J59" s="1"/>
  <c r="J38" i="14"/>
  <c r="J37" s="1"/>
  <c r="I20" i="15"/>
  <c r="J20"/>
  <c r="K38" i="14"/>
  <c r="J36" i="16"/>
  <c r="I216"/>
  <c r="J90"/>
  <c r="I90"/>
  <c r="C29" i="17"/>
  <c r="C24"/>
  <c r="K37" i="14" l="1"/>
  <c r="K30" s="1"/>
  <c r="K29" s="1"/>
  <c r="K21" s="1"/>
  <c r="I144" i="16"/>
  <c r="I61" i="15" s="1"/>
  <c r="I59" s="1"/>
  <c r="K111" i="14"/>
  <c r="K109" s="1"/>
  <c r="J19" i="15"/>
  <c r="I19"/>
  <c r="J30" i="14"/>
  <c r="J29" s="1"/>
  <c r="J21" s="1"/>
  <c r="J36"/>
  <c r="H88" i="13"/>
  <c r="H87" s="1"/>
  <c r="I88"/>
  <c r="I87" s="1"/>
  <c r="H81"/>
  <c r="I81"/>
  <c r="H76"/>
  <c r="I76"/>
  <c r="H60"/>
  <c r="I60"/>
  <c r="H51"/>
  <c r="I51"/>
  <c r="H39"/>
  <c r="I39"/>
  <c r="H37"/>
  <c r="I37"/>
  <c r="H36"/>
  <c r="I36"/>
  <c r="I47" i="14"/>
  <c r="I21" i="16"/>
  <c r="I20" s="1"/>
  <c r="I19" s="1"/>
  <c r="I18" s="1"/>
  <c r="J21"/>
  <c r="J20" s="1"/>
  <c r="J19" s="1"/>
  <c r="J18" s="1"/>
  <c r="G88" i="13"/>
  <c r="G87" s="1"/>
  <c r="G81"/>
  <c r="G51"/>
  <c r="G50" s="1"/>
  <c r="K36" i="14" l="1"/>
  <c r="I100"/>
  <c r="I99" s="1"/>
  <c r="I98" s="1"/>
  <c r="I161"/>
  <c r="I159" s="1"/>
  <c r="I157"/>
  <c r="I106"/>
  <c r="I72"/>
  <c r="I63"/>
  <c r="I49"/>
  <c r="I50"/>
  <c r="I51"/>
  <c r="I97"/>
  <c r="H95" i="16"/>
  <c r="H91"/>
  <c r="H135"/>
  <c r="I48" i="14" l="1"/>
  <c r="H40" i="15"/>
  <c r="H39"/>
  <c r="H37" i="16"/>
  <c r="I42" i="14" s="1"/>
  <c r="H36" i="15"/>
  <c r="H38"/>
  <c r="H37"/>
  <c r="H35"/>
  <c r="H21"/>
  <c r="H56" i="16"/>
  <c r="H249"/>
  <c r="H243"/>
  <c r="H142"/>
  <c r="G39" i="13" l="1"/>
  <c r="H70" i="15"/>
  <c r="H79"/>
  <c r="H83" i="16" l="1"/>
  <c r="I108" i="14" l="1"/>
  <c r="I43"/>
  <c r="H73" i="15"/>
  <c r="H72" s="1"/>
  <c r="H64" i="16"/>
  <c r="I44" i="14"/>
  <c r="H32" i="16"/>
  <c r="H99" l="1"/>
  <c r="I128" i="14"/>
  <c r="I130"/>
  <c r="I127"/>
  <c r="I126"/>
  <c r="I124"/>
  <c r="I115"/>
  <c r="I114"/>
  <c r="I112"/>
  <c r="H53" i="15"/>
  <c r="C26" i="9" l="1"/>
  <c r="C25"/>
  <c r="C23"/>
  <c r="C21"/>
  <c r="C20"/>
  <c r="C18"/>
  <c r="C16"/>
  <c r="E30" i="10"/>
  <c r="E28" s="1"/>
  <c r="D30"/>
  <c r="D28" s="1"/>
  <c r="E27"/>
  <c r="E25"/>
  <c r="D25"/>
  <c r="E23"/>
  <c r="E22"/>
  <c r="E20"/>
  <c r="D20"/>
  <c r="E18"/>
  <c r="L24" i="11"/>
  <c r="M23" i="12"/>
  <c r="L23"/>
  <c r="M25"/>
  <c r="L25"/>
  <c r="M22"/>
  <c r="L22"/>
  <c r="H107" i="13" l="1"/>
  <c r="I107"/>
  <c r="G107"/>
  <c r="H104"/>
  <c r="I104"/>
  <c r="G104"/>
  <c r="H97"/>
  <c r="I97"/>
  <c r="G97"/>
  <c r="H72"/>
  <c r="I72"/>
  <c r="G72"/>
  <c r="H68"/>
  <c r="I68"/>
  <c r="G68"/>
  <c r="H67"/>
  <c r="I67"/>
  <c r="G67"/>
  <c r="H66"/>
  <c r="I66"/>
  <c r="G66"/>
  <c r="H57"/>
  <c r="I57"/>
  <c r="G57"/>
  <c r="H55"/>
  <c r="I55"/>
  <c r="G55"/>
  <c r="H46"/>
  <c r="I46"/>
  <c r="H45"/>
  <c r="I45"/>
  <c r="G46"/>
  <c r="H32"/>
  <c r="I32"/>
  <c r="G32"/>
  <c r="H33"/>
  <c r="I33"/>
  <c r="G33"/>
  <c r="H31"/>
  <c r="I31"/>
  <c r="H25"/>
  <c r="I25"/>
  <c r="G25"/>
  <c r="I168" i="14"/>
  <c r="I158"/>
  <c r="I156" s="1"/>
  <c r="I148"/>
  <c r="I143"/>
  <c r="I142" s="1"/>
  <c r="I141" s="1"/>
  <c r="I140"/>
  <c r="I138"/>
  <c r="I105"/>
  <c r="I95"/>
  <c r="I93"/>
  <c r="I107"/>
  <c r="I103"/>
  <c r="I85"/>
  <c r="I84" s="1"/>
  <c r="I82"/>
  <c r="I81"/>
  <c r="I73"/>
  <c r="I71" s="1"/>
  <c r="I69"/>
  <c r="I67"/>
  <c r="I40"/>
  <c r="I45"/>
  <c r="I41"/>
  <c r="I35"/>
  <c r="I34"/>
  <c r="I33"/>
  <c r="I28"/>
  <c r="I27"/>
  <c r="I26"/>
  <c r="H68" i="15"/>
  <c r="H66"/>
  <c r="H57"/>
  <c r="H52"/>
  <c r="H51"/>
  <c r="H50"/>
  <c r="H31"/>
  <c r="H30" s="1"/>
  <c r="H28"/>
  <c r="H23"/>
  <c r="H18"/>
  <c r="H16"/>
  <c r="I25" i="14" l="1"/>
  <c r="I24" s="1"/>
  <c r="H25" i="15"/>
  <c r="I104" i="14"/>
  <c r="I32"/>
  <c r="I31" s="1"/>
  <c r="G31" i="13"/>
  <c r="H26"/>
  <c r="I26"/>
  <c r="H24"/>
  <c r="I24"/>
  <c r="G26"/>
  <c r="G24"/>
  <c r="M28" i="12"/>
  <c r="C42" i="17"/>
  <c r="C40"/>
  <c r="C39" s="1"/>
  <c r="C33"/>
  <c r="C32" s="1"/>
  <c r="C27"/>
  <c r="C26" s="1"/>
  <c r="C22"/>
  <c r="C19"/>
  <c r="C18" s="1"/>
  <c r="C15"/>
  <c r="C13"/>
  <c r="C12" s="1"/>
  <c r="I122" i="13"/>
  <c r="H122"/>
  <c r="H261" i="16"/>
  <c r="G122" i="13" s="1"/>
  <c r="I119"/>
  <c r="H119"/>
  <c r="G119"/>
  <c r="I116"/>
  <c r="H116"/>
  <c r="G116"/>
  <c r="I113"/>
  <c r="H113"/>
  <c r="G113"/>
  <c r="I110"/>
  <c r="H110"/>
  <c r="H239" i="16"/>
  <c r="G110" i="13" s="1"/>
  <c r="H233" i="16"/>
  <c r="I151" i="14" s="1"/>
  <c r="I150" s="1"/>
  <c r="H230" i="16"/>
  <c r="I101" i="13"/>
  <c r="H101"/>
  <c r="I125"/>
  <c r="H125"/>
  <c r="H212" i="16"/>
  <c r="G125" i="13" s="1"/>
  <c r="H208" i="16"/>
  <c r="H201"/>
  <c r="I120" i="14" s="1"/>
  <c r="H199" i="16"/>
  <c r="I119" i="14" s="1"/>
  <c r="H194" i="16"/>
  <c r="H191"/>
  <c r="I117" i="14" s="1"/>
  <c r="H187" i="16"/>
  <c r="I116" i="14" s="1"/>
  <c r="H177" i="16"/>
  <c r="H172"/>
  <c r="H168"/>
  <c r="H157"/>
  <c r="H155"/>
  <c r="I129" i="14" s="1"/>
  <c r="H153" i="16"/>
  <c r="H150"/>
  <c r="H146"/>
  <c r="I86" i="13"/>
  <c r="H86"/>
  <c r="G86"/>
  <c r="I84"/>
  <c r="H133" i="16"/>
  <c r="G84" i="13" s="1"/>
  <c r="H129" i="16"/>
  <c r="H123"/>
  <c r="H112"/>
  <c r="H111" s="1"/>
  <c r="H109"/>
  <c r="H106"/>
  <c r="I74" i="14" s="1"/>
  <c r="H88" i="16"/>
  <c r="H77"/>
  <c r="G45" i="13" s="1"/>
  <c r="H68" i="16"/>
  <c r="G37" i="13" s="1"/>
  <c r="H36" i="16"/>
  <c r="H29"/>
  <c r="I39" i="14" s="1"/>
  <c r="H25" i="16"/>
  <c r="H21"/>
  <c r="J12"/>
  <c r="J11" s="1"/>
  <c r="J10" s="1"/>
  <c r="I12"/>
  <c r="I11" s="1"/>
  <c r="I10" s="1"/>
  <c r="H12"/>
  <c r="H11" s="1"/>
  <c r="H10" s="1"/>
  <c r="H67" i="15"/>
  <c r="H65"/>
  <c r="H22"/>
  <c r="H15"/>
  <c r="I167" i="14"/>
  <c r="I166" s="1"/>
  <c r="I155"/>
  <c r="I153"/>
  <c r="I152"/>
  <c r="I146"/>
  <c r="I147"/>
  <c r="I137"/>
  <c r="I136" s="1"/>
  <c r="I131"/>
  <c r="I122"/>
  <c r="I121" s="1"/>
  <c r="I102"/>
  <c r="I101" s="1"/>
  <c r="I96"/>
  <c r="I83"/>
  <c r="I80"/>
  <c r="I79" s="1"/>
  <c r="I78" s="1"/>
  <c r="I77" s="1"/>
  <c r="I76" s="1"/>
  <c r="I62"/>
  <c r="I61" s="1"/>
  <c r="I60" s="1"/>
  <c r="I59" s="1"/>
  <c r="I56"/>
  <c r="I55" s="1"/>
  <c r="I54" s="1"/>
  <c r="I53" s="1"/>
  <c r="I52" s="1"/>
  <c r="I46"/>
  <c r="H90" i="16" l="1"/>
  <c r="G101" i="13"/>
  <c r="H216" i="16"/>
  <c r="H20"/>
  <c r="H19" s="1"/>
  <c r="H18" s="1"/>
  <c r="I123" i="14"/>
  <c r="I110" s="1"/>
  <c r="I70"/>
  <c r="I118"/>
  <c r="I111" s="1"/>
  <c r="H76" i="16"/>
  <c r="G60" i="13"/>
  <c r="I62"/>
  <c r="H132" i="16"/>
  <c r="H84" i="13"/>
  <c r="I149" i="14"/>
  <c r="I139" s="1"/>
  <c r="I35" i="13"/>
  <c r="I34" s="1"/>
  <c r="I94"/>
  <c r="I38" i="14"/>
  <c r="H20" i="15"/>
  <c r="G62" i="13"/>
  <c r="I75" i="14"/>
  <c r="H122" i="16"/>
  <c r="G76" i="13"/>
  <c r="G36"/>
  <c r="G35" s="1"/>
  <c r="H42" i="15"/>
  <c r="H41" s="1"/>
  <c r="H62" i="13"/>
  <c r="J169" i="14"/>
  <c r="L28" i="12"/>
  <c r="L26" i="11"/>
  <c r="L25" s="1"/>
  <c r="K169" i="14"/>
  <c r="I66"/>
  <c r="I91"/>
  <c r="I90" s="1"/>
  <c r="I89" s="1"/>
  <c r="I88" s="1"/>
  <c r="I87" s="1"/>
  <c r="I23"/>
  <c r="I22" s="1"/>
  <c r="I93" i="13"/>
  <c r="H93"/>
  <c r="H94"/>
  <c r="H71" i="15"/>
  <c r="H176" i="16"/>
  <c r="G93" i="13" s="1"/>
  <c r="H145" i="16"/>
  <c r="C11" i="17"/>
  <c r="I65" i="14" l="1"/>
  <c r="I64" s="1"/>
  <c r="H9" i="16"/>
  <c r="H19" i="15"/>
  <c r="J9" i="16"/>
  <c r="J8" s="1"/>
  <c r="J264" s="1"/>
  <c r="I9"/>
  <c r="I8" s="1"/>
  <c r="M31" i="14"/>
  <c r="I37"/>
  <c r="I30" s="1"/>
  <c r="J85" i="15"/>
  <c r="H35" i="13"/>
  <c r="H34" s="1"/>
  <c r="H144" i="16"/>
  <c r="G94" i="13"/>
  <c r="C9" i="17"/>
  <c r="I109" i="14"/>
  <c r="H8" i="16" l="1"/>
  <c r="J20" i="14"/>
  <c r="D20" i="8"/>
  <c r="D19" s="1"/>
  <c r="I85" i="15"/>
  <c r="I29" i="14"/>
  <c r="I36"/>
  <c r="D22" i="7"/>
  <c r="D18" s="1"/>
  <c r="H61" i="15"/>
  <c r="H59" s="1"/>
  <c r="H85" s="1"/>
  <c r="E20" i="8"/>
  <c r="E19" s="1"/>
  <c r="J265" i="16"/>
  <c r="I124" i="13"/>
  <c r="I123" s="1"/>
  <c r="H124"/>
  <c r="H123" s="1"/>
  <c r="G124"/>
  <c r="G123" s="1"/>
  <c r="G121"/>
  <c r="G120" s="1"/>
  <c r="I121"/>
  <c r="I120" s="1"/>
  <c r="H121"/>
  <c r="H120" s="1"/>
  <c r="I118"/>
  <c r="I117" s="1"/>
  <c r="H118"/>
  <c r="H117" s="1"/>
  <c r="G118"/>
  <c r="G117" s="1"/>
  <c r="I115"/>
  <c r="I114" s="1"/>
  <c r="H115"/>
  <c r="H114" s="1"/>
  <c r="G115"/>
  <c r="G114" s="1"/>
  <c r="I112"/>
  <c r="I111" s="1"/>
  <c r="H112"/>
  <c r="H111" s="1"/>
  <c r="G112"/>
  <c r="G111" s="1"/>
  <c r="I109"/>
  <c r="I108" s="1"/>
  <c r="G109"/>
  <c r="G108" s="1"/>
  <c r="H109"/>
  <c r="H108" s="1"/>
  <c r="H106"/>
  <c r="H105" s="1"/>
  <c r="I106"/>
  <c r="I105" s="1"/>
  <c r="G106"/>
  <c r="G105" s="1"/>
  <c r="I103"/>
  <c r="I102" s="1"/>
  <c r="G103"/>
  <c r="G102" s="1"/>
  <c r="H103"/>
  <c r="H102" s="1"/>
  <c r="H100"/>
  <c r="H99" s="1"/>
  <c r="I100"/>
  <c r="I99" s="1"/>
  <c r="G100"/>
  <c r="G99" s="1"/>
  <c r="H96"/>
  <c r="H95" s="1"/>
  <c r="I96"/>
  <c r="I95" s="1"/>
  <c r="G96"/>
  <c r="G95" s="1"/>
  <c r="H92"/>
  <c r="H91" s="1"/>
  <c r="I92"/>
  <c r="I91" s="1"/>
  <c r="G92"/>
  <c r="G91" s="1"/>
  <c r="I85"/>
  <c r="G85"/>
  <c r="H85"/>
  <c r="I83"/>
  <c r="I82" s="1"/>
  <c r="G83"/>
  <c r="G82" s="1"/>
  <c r="H83"/>
  <c r="H82" s="1"/>
  <c r="I80"/>
  <c r="I79" s="1"/>
  <c r="I78" s="1"/>
  <c r="I77" s="1"/>
  <c r="H80"/>
  <c r="H79" s="1"/>
  <c r="H78" s="1"/>
  <c r="H77" s="1"/>
  <c r="G80"/>
  <c r="G79" s="1"/>
  <c r="G78" s="1"/>
  <c r="G77" s="1"/>
  <c r="I75"/>
  <c r="I74" s="1"/>
  <c r="I73" s="1"/>
  <c r="G75"/>
  <c r="G74" s="1"/>
  <c r="G73" s="1"/>
  <c r="H75"/>
  <c r="H74" s="1"/>
  <c r="H73" s="1"/>
  <c r="I70"/>
  <c r="I69" s="1"/>
  <c r="G70"/>
  <c r="G69" s="1"/>
  <c r="H70"/>
  <c r="H69" s="1"/>
  <c r="H65"/>
  <c r="H64" s="1"/>
  <c r="I65"/>
  <c r="I64" s="1"/>
  <c r="G65"/>
  <c r="G64" s="1"/>
  <c r="H61"/>
  <c r="I61"/>
  <c r="G61"/>
  <c r="H59"/>
  <c r="H58" s="1"/>
  <c r="I59"/>
  <c r="I58" s="1"/>
  <c r="G59"/>
  <c r="G58" s="1"/>
  <c r="I54"/>
  <c r="I53" s="1"/>
  <c r="H54"/>
  <c r="H53" s="1"/>
  <c r="G54"/>
  <c r="G53" s="1"/>
  <c r="I50"/>
  <c r="I49" s="1"/>
  <c r="I48" s="1"/>
  <c r="I47" s="1"/>
  <c r="H50"/>
  <c r="H49" s="1"/>
  <c r="H48" s="1"/>
  <c r="H47" s="1"/>
  <c r="G49"/>
  <c r="G48" s="1"/>
  <c r="G47" s="1"/>
  <c r="I44"/>
  <c r="I43" s="1"/>
  <c r="I42" s="1"/>
  <c r="I41" s="1"/>
  <c r="I40" s="1"/>
  <c r="H44"/>
  <c r="H43" s="1"/>
  <c r="H42" s="1"/>
  <c r="H41" s="1"/>
  <c r="H40" s="1"/>
  <c r="G44"/>
  <c r="G43" s="1"/>
  <c r="G42" s="1"/>
  <c r="G41" s="1"/>
  <c r="G40" s="1"/>
  <c r="I38"/>
  <c r="H38"/>
  <c r="G38"/>
  <c r="G34"/>
  <c r="I30"/>
  <c r="I29" s="1"/>
  <c r="G30"/>
  <c r="G29" s="1"/>
  <c r="H30"/>
  <c r="H29" s="1"/>
  <c r="I23"/>
  <c r="I22" s="1"/>
  <c r="I21" s="1"/>
  <c r="I20" s="1"/>
  <c r="G23"/>
  <c r="G22" s="1"/>
  <c r="G21" s="1"/>
  <c r="G20" s="1"/>
  <c r="H23"/>
  <c r="H22" s="1"/>
  <c r="H21" s="1"/>
  <c r="H20" s="1"/>
  <c r="G63" l="1"/>
  <c r="H98"/>
  <c r="I21" i="14"/>
  <c r="I169"/>
  <c r="I20" s="1"/>
  <c r="I98" i="13"/>
  <c r="H28"/>
  <c r="H27" s="1"/>
  <c r="I28"/>
  <c r="I27" s="1"/>
  <c r="I265" i="16"/>
  <c r="I264"/>
  <c r="K20" i="14"/>
  <c r="H264" i="16"/>
  <c r="H265"/>
  <c r="G28" i="13"/>
  <c r="G27" s="1"/>
  <c r="G52"/>
  <c r="I52"/>
  <c r="H63"/>
  <c r="H52"/>
  <c r="I63"/>
  <c r="G98"/>
  <c r="H19" l="1"/>
  <c r="I19"/>
  <c r="I126" s="1"/>
  <c r="H126"/>
  <c r="G19"/>
  <c r="G126" s="1"/>
  <c r="M26" i="12"/>
  <c r="L26"/>
  <c r="M24"/>
  <c r="L24"/>
  <c r="M20"/>
  <c r="L20"/>
  <c r="L18" l="1"/>
  <c r="L16" s="1"/>
  <c r="M18"/>
  <c r="M16" s="1"/>
  <c r="L23" i="11"/>
  <c r="E26" i="10" l="1"/>
  <c r="D26"/>
  <c r="E24"/>
  <c r="D24"/>
  <c r="E21"/>
  <c r="E19" s="1"/>
  <c r="D21"/>
  <c r="D19" s="1"/>
  <c r="D15" s="1"/>
  <c r="E16"/>
  <c r="D16"/>
  <c r="E15" l="1"/>
  <c r="C24" i="9"/>
  <c r="C22"/>
  <c r="C19"/>
  <c r="C17" s="1"/>
  <c r="C14"/>
  <c r="C13" l="1"/>
  <c r="E18" i="8" l="1"/>
  <c r="E17" s="1"/>
  <c r="D18"/>
  <c r="D17" s="1"/>
  <c r="D17" i="7"/>
  <c r="D16" s="1"/>
</calcChain>
</file>

<file path=xl/sharedStrings.xml><?xml version="1.0" encoding="utf-8"?>
<sst xmlns="http://schemas.openxmlformats.org/spreadsheetml/2006/main" count="3186" uniqueCount="707">
  <si>
    <t xml:space="preserve">Приложение № 1 </t>
  </si>
  <si>
    <t>Код классификации доходов бюджетов Россиской Федерации</t>
  </si>
  <si>
    <t>код главного администратора доходов</t>
  </si>
  <si>
    <t>код вида доходов, код подвида доходов, код классификации операций сектора государственного управления, относящихся к доходам бюджетов</t>
  </si>
  <si>
    <t>Закрепление источников доходов бюджета поселения за главными администраторами доходов бюджета поселения - исполнительными органами государственной власти Российской Федерации</t>
  </si>
  <si>
    <t>101 02000 01 0000 110</t>
  </si>
  <si>
    <t>Налог на доходы физических лиц</t>
  </si>
  <si>
    <t>106 01000 00 0000 110</t>
  </si>
  <si>
    <t>Налог на имущество физических лиц</t>
  </si>
  <si>
    <t>106 06000 00 0000 110</t>
  </si>
  <si>
    <t>Земельный налог</t>
  </si>
  <si>
    <t>* - в части доходов, зачисляемых в бюджет поселения</t>
  </si>
  <si>
    <t>"О бюджете сельского поселения</t>
  </si>
  <si>
    <t>Приложение № 2</t>
  </si>
  <si>
    <t>Код классификации доходов бюджетов Российской федерации</t>
  </si>
  <si>
    <t>Наименование главных администраторов доходов местных бюджетов-органов местного самоуправления</t>
  </si>
  <si>
    <t>код главного администратора доходов бюджета</t>
  </si>
  <si>
    <t>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</si>
  <si>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РФ)</t>
  </si>
  <si>
    <t>1 11 09045 10 0000 120</t>
  </si>
  <si>
    <t xml:space="preserve">Прочие поступления от использования имущества, находящегося в  собственности </t>
  </si>
  <si>
    <t>1 17 05050 10 0000 150</t>
  </si>
  <si>
    <t>Прочие неналоговые доходы бюджетов сельских поселений</t>
  </si>
  <si>
    <t>117 14000 00 0000 150</t>
  </si>
  <si>
    <t>Средства самообложения граждан</t>
  </si>
  <si>
    <t>Дотации бюджетам сельских поселений на выравнивание бюджетной обеспеченности</t>
  </si>
  <si>
    <t>202 29999 10 0000 150</t>
  </si>
  <si>
    <t>Прочие субсидии бюджетам сельских поселений</t>
  </si>
  <si>
    <t>202 35118 10 0000 150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</si>
  <si>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</si>
  <si>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</si>
  <si>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месного значения в соответствии с заключенными соглашениями</t>
  </si>
  <si>
    <t>** - в части поступлений в местный бюджет</t>
  </si>
  <si>
    <t xml:space="preserve">Код  классификации источников финансирования дефицита бюджета </t>
  </si>
  <si>
    <t>Наименование  кода группы статьи и вида источника финансирования дефицита бюджетов наименование кода классификации операций сектора государственного управления относящихся к источникам финансирования дефицитов бюджетов</t>
  </si>
  <si>
    <t>Код главного администратора источников финансирования дефицитов</t>
  </si>
  <si>
    <t>Код группы подгруппы статьи и вида источника финансирования дефицита бюджетов код классификации операций сектора государственного управления относящихся к источникам финансирования дефицитов бюджетов</t>
  </si>
  <si>
    <t>01 05 02 01 10 0000 510</t>
  </si>
  <si>
    <t>Увеличение прочих остатков денежных средств бюджета муниципального образования</t>
  </si>
  <si>
    <t>01 05 02 01 10 0000 610</t>
  </si>
  <si>
    <t>Уменьшение прочих остатков денежных средств бюджета муниципального образования</t>
  </si>
  <si>
    <t>Приложение № 3</t>
  </si>
  <si>
    <t>«О бюджете сельского поселения</t>
  </si>
  <si>
    <t>Приложение № 4</t>
  </si>
  <si>
    <t>Код классификации источников финансирования бюджета</t>
  </si>
  <si>
    <t>Сумма (тыс.рублей)</t>
  </si>
  <si>
    <t>Код главного администратора источников финнасирования дефицитов</t>
  </si>
  <si>
    <t>Источники внутреннего финансирования дефицита бюджета, всего в том числе:</t>
  </si>
  <si>
    <t>01 05 00 00 00 0000 000</t>
  </si>
  <si>
    <t>Изменение остатков средств 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</si>
  <si>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</si>
  <si>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</si>
  <si>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</si>
  <si>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</si>
  <si>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</si>
  <si>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</si>
  <si>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</si>
  <si>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образований</t>
  </si>
  <si>
    <t>01 05 00 00 00 0000 600</t>
  </si>
  <si>
    <t>Уменьшение остатков средств бюджетов</t>
  </si>
  <si>
    <t>Приложение № 5</t>
  </si>
  <si>
    <t xml:space="preserve">"О бюджете сельского поселения </t>
  </si>
  <si>
    <t>Источники финансирования дефицита сельского поселения</t>
  </si>
  <si>
    <t>01 05 02 00 00 0000 600</t>
  </si>
  <si>
    <t>Уменьшение прочих остатков средств бюджетов</t>
  </si>
  <si>
    <t>Приложение № 6</t>
  </si>
  <si>
    <t>Код бюджетной классификации РФ</t>
  </si>
  <si>
    <t>Наименование доходов</t>
  </si>
  <si>
    <t>Сумма (тыс.руб.)</t>
  </si>
  <si>
    <t>1 00 00000 00 0000 000</t>
  </si>
  <si>
    <t>ДОХОДЫ, ВСЕГО</t>
  </si>
  <si>
    <t>1 01 00000 00 0000 000</t>
  </si>
  <si>
    <t>НАЛОГИ НА ПРИБЫЛЬ, ДОХОДЫ</t>
  </si>
  <si>
    <t>в том числе:</t>
  </si>
  <si>
    <t>1 01 02000 01 0000 110</t>
  </si>
  <si>
    <t>106 00000 00 0000 000</t>
  </si>
  <si>
    <t>Налоги на имущество</t>
  </si>
  <si>
    <t> 106 01030 10 0000 110</t>
  </si>
  <si>
    <t>106 06030 00 0000 110</t>
  </si>
  <si>
    <t>Земельный налог с организаций</t>
  </si>
  <si>
    <t>106 06040 00 0000 110</t>
  </si>
  <si>
    <t>Земельный налог с физических лиц</t>
  </si>
  <si>
    <t>1 08 00000 00 0000 000</t>
  </si>
  <si>
    <t>ГОСУДАРСТВЕННАЯ ПОШЛИНА</t>
  </si>
  <si>
    <t xml:space="preserve"> 1 08 04020 01 0000 110</t>
  </si>
  <si>
    <t>1 11 00000 00 0000 000</t>
  </si>
  <si>
    <t>ДОХОДЫ ОТ ИСПОЛЬЗОВАНИЯ ИМУЩЕСТВА, НАХОДЯЩЕГОСЯ В ГОСУДАРСТВЕННОЙ ИЛИ МУНИЦИПАЛЬНОЙ СОБСТВЕННОСТИ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</si>
  <si>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</si>
  <si>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</si>
  <si>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117 00000 00 0000 000</t>
  </si>
  <si>
    <t>ПРОЧИЕ НЕНАЛОГОВЫЕ ДОХОДЫ</t>
  </si>
  <si>
    <t>Приложение № 7</t>
  </si>
  <si>
    <t> 106 00000 00 0000 000</t>
  </si>
  <si>
    <t>106 06043 10 0000 110</t>
  </si>
  <si>
    <t>106 06033 10 1000 110</t>
  </si>
  <si>
    <t>106 06043 10 1000 110</t>
  </si>
  <si>
    <t>802 117 00000 00 0000 000</t>
  </si>
  <si>
    <t>Приложение № 8</t>
  </si>
  <si>
    <t>Формы межбюджетных трансфертов, получаемых из других бюджетов</t>
  </si>
  <si>
    <t>№ п/п</t>
  </si>
  <si>
    <t>БЕЗВОЗМЕЗДНЫЕ ПОСТУПЛЕНИЯ - всего</t>
  </si>
  <si>
    <t>В том числе:</t>
  </si>
  <si>
    <t>БЕЗВОЗМЕЗДНЫЕ ПОСТУПЛЕНИЯ ОТ ДРУГИХ 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</si>
  <si>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</si>
  <si>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Дотация бюджетам сельских поселений на выравнивание бюджетной обеспеченности</t>
  </si>
  <si>
    <t>Дотация бюджетам сельских поселений на поддержку мер по обеспечению сбалансированности бюджетов</t>
  </si>
  <si>
    <t>Субвенция от других бюджетов бюджетной системы Российской Федерации</t>
  </si>
  <si>
    <t>Субвенция на осуществление полномочий по первичному воинскому учету на территориях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</si>
  <si>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</si>
  <si>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</si>
  <si>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Приложение № 9</t>
  </si>
  <si>
    <t>Иные  межбюджетные трансферты бюджету муниципального района  на комплектование книжных фондов библиотек муниципальных образований</t>
  </si>
  <si>
    <t>ПРИЛОЖЕНИЕ 10</t>
  </si>
  <si>
    <t xml:space="preserve">Распределение  бюджетных ассигнований </t>
  </si>
  <si>
    <t xml:space="preserve"> по разделам, подразделам,  целевым статьям, группам и подгруппам видов расходов</t>
  </si>
  <si>
    <t>Наименование показателя</t>
  </si>
  <si>
    <t xml:space="preserve">Коды </t>
  </si>
  <si>
    <t xml:space="preserve"> на 2023 год</t>
  </si>
  <si>
    <t xml:space="preserve">Рз 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</si>
  <si>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</si>
  <si>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</si>
  <si>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</si>
  <si>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</si>
  <si>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</si>
  <si>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</si>
  <si>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</si>
  <si>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Высшее должностное лицо муниципального образования</t>
  </si>
  <si>
    <t>00 0 00 20300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</si>
  <si>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</si>
  <si>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</si>
  <si>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</si>
  <si>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</si>
  <si>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</si>
  <si>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</si>
  <si>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</si>
  <si>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</si>
  <si>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работникам учреждений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</si>
  <si>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</si>
  <si>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</si>
  <si>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</si>
  <si>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Финансовое обеспечение выполнения функций муниципальных органов власти</t>
  </si>
  <si>
    <t xml:space="preserve">01 </t>
  </si>
  <si>
    <t>00 0 00 20400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</si>
  <si>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</si>
  <si>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</si>
  <si>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</si>
  <si>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</si>
  <si>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</si>
  <si>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Закупка товаров, работ, услуг в сфере информационно-коммуникационных технологий </t>
  </si>
  <si>
    <t>242</t>
  </si>
  <si>
    <t>Прочая закупка товаров, работ и услуг для государственных нужд</t>
  </si>
  <si>
    <t>244</t>
  </si>
  <si>
    <t>Иные бюджетные ассигнования</t>
  </si>
  <si>
    <t>800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</si>
  <si>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</si>
  <si>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</si>
  <si>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</si>
  <si>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</si>
  <si>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Непрограммная деятельность</t>
  </si>
  <si>
    <t>88</t>
  </si>
  <si>
    <t>Проведение выборов в представительные органы муниципального образования</t>
  </si>
  <si>
    <t>00 0 00 02002</t>
  </si>
  <si>
    <t>Иные закупки товаров, работ и услуг для государственных нужд</t>
  </si>
  <si>
    <t>Резервные фонды</t>
  </si>
  <si>
    <t>11</t>
  </si>
  <si>
    <t>Резервные фонды исполнительных органов местного самоуправления</t>
  </si>
  <si>
    <t>00 0 00 07005</t>
  </si>
  <si>
    <t>Другие общегосударственные вопросы</t>
  </si>
  <si>
    <t>13</t>
  </si>
  <si>
    <t>00 0 00 92300</t>
  </si>
  <si>
    <t>Расходы на выплату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</si>
  <si>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</si>
  <si>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</si>
  <si>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</si>
  <si>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</si>
  <si>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</si>
  <si>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119</t>
  </si>
  <si>
    <t>853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</si>
  <si>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</si>
  <si>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</si>
  <si>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</si>
  <si>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00 0 00 51180</t>
  </si>
  <si>
    <t>Оплата труда и начисления на выплаты по оплате труда</t>
  </si>
  <si>
    <t>222</t>
  </si>
  <si>
    <t>Защита населения и территории от  чрезвычайных ситуаций природного и техногенного характера, гражданская оборона</t>
  </si>
  <si>
    <t>10</t>
  </si>
  <si>
    <t>00 0 00 24799</t>
  </si>
  <si>
    <t>Дорожное хозяйство (дорожные фонды)</t>
  </si>
  <si>
    <t>09</t>
  </si>
  <si>
    <t>Строительство, модернизация, ремонт и содержание автомобильных дорог местного значения</t>
  </si>
  <si>
    <t>00 0 00 44315</t>
  </si>
  <si>
    <t xml:space="preserve">244 </t>
  </si>
  <si>
    <t>Жилищно-коммунальное хозяйство</t>
  </si>
  <si>
    <t>05</t>
  </si>
  <si>
    <t>Коммунальное хозяйство</t>
  </si>
  <si>
    <t>Уплата налогов, сборов и иных платежей</t>
  </si>
  <si>
    <t>00 0 00 35005</t>
  </si>
  <si>
    <t>Благоустройство</t>
  </si>
  <si>
    <t>00 0 00 60001</t>
  </si>
  <si>
    <t>Культура,  кинематография</t>
  </si>
  <si>
    <t>08</t>
  </si>
  <si>
    <t xml:space="preserve">Культура </t>
  </si>
  <si>
    <t>Библиотеки</t>
  </si>
  <si>
    <t>00 0 00 44299</t>
  </si>
  <si>
    <t>Культурно-досуговые учреждения</t>
  </si>
  <si>
    <t>00 0 00 44099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</si>
  <si>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</si>
  <si>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</si>
  <si>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</si>
  <si>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00 0 00 49101</t>
  </si>
  <si>
    <t>321</t>
  </si>
  <si>
    <t>Прочие межбюджетные трансферты общего характера</t>
  </si>
  <si>
    <t>Организация водоснабжения и водоотведения</t>
  </si>
  <si>
    <t>00 0 00 42161</t>
  </si>
  <si>
    <t>Осуществление передаваемого полномочия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</t>
  </si>
  <si>
    <t>00 0 00 42162</t>
  </si>
  <si>
    <t>Осуществление передаваемого полномочия по участию в предупреждении и ликвидации последствий чрезвычайных ситуаций в границах поселения</t>
  </si>
  <si>
    <t>00 0 00 42163</t>
  </si>
  <si>
    <t>Осуществление передаваемого полномочия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поселений</t>
  </si>
  <si>
    <t>00 0 00 42165</t>
  </si>
  <si>
    <t>Осуществление передаваемого полномочия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</si>
  <si>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00 0 00 42166</t>
  </si>
  <si>
    <t>Осуществление передаваемого полномочия по организации сбора и вывоза бытовых отходов и мусора</t>
  </si>
  <si>
    <t>00 0 00 42167</t>
  </si>
  <si>
    <t>Осуществление передаваемого полномочия по организации ритуальных услуг и содержанию мест захоронения</t>
  </si>
  <si>
    <t>00 0 00 42168</t>
  </si>
  <si>
    <t>00 0 00 42169</t>
  </si>
  <si>
    <t>Перечисление другим бюджетам (контрольный орган)</t>
  </si>
  <si>
    <t xml:space="preserve">14 </t>
  </si>
  <si>
    <t>00 0 00 42160</t>
  </si>
  <si>
    <t>14</t>
  </si>
  <si>
    <t>Итого расходов</t>
  </si>
  <si>
    <t>ПРИЛОЖЕНИЕ 11</t>
  </si>
  <si>
    <t xml:space="preserve"> по главным распорядителям бюджетных средств по ведомственной</t>
  </si>
  <si>
    <t>ЭКР</t>
  </si>
  <si>
    <t>Код ведомства</t>
  </si>
  <si>
    <t>ИТОГО РАСХОДОВ</t>
  </si>
  <si>
    <t>000</t>
  </si>
  <si>
    <t>211</t>
  </si>
  <si>
    <t>212</t>
  </si>
  <si>
    <t>213</t>
  </si>
  <si>
    <t>221</t>
  </si>
  <si>
    <t>Транспортные услуги</t>
  </si>
  <si>
    <t>225</t>
  </si>
  <si>
    <t>Прочие работы,услуги</t>
  </si>
  <si>
    <t>Поступление нефинасовых активов</t>
  </si>
  <si>
    <t>Увеличение стоимости материальных запасов</t>
  </si>
  <si>
    <t>290</t>
  </si>
  <si>
    <t>340</t>
  </si>
  <si>
    <t>Коммунальные услуги</t>
  </si>
  <si>
    <t>223</t>
  </si>
  <si>
    <t>226</t>
  </si>
  <si>
    <t>Исполнительный сбор</t>
  </si>
  <si>
    <t>292</t>
  </si>
  <si>
    <t>Национальная оборона</t>
  </si>
  <si>
    <t>0 0 00 51180</t>
  </si>
  <si>
    <t>Национальная безопасность и правоохранительная деятельность</t>
  </si>
  <si>
    <t>00</t>
  </si>
  <si>
    <t>310</t>
  </si>
  <si>
    <t>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</si>
  <si>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 xml:space="preserve">04 </t>
  </si>
  <si>
    <t>Очиска несанкционированных свалок</t>
  </si>
  <si>
    <t>00 0 00 60005</t>
  </si>
  <si>
    <t>Увеличение стоимости основных средств</t>
  </si>
  <si>
    <t>611</t>
  </si>
  <si>
    <t>Работы,услуги по содержанию имущества</t>
  </si>
  <si>
    <t>Гос. Программа "Развитие культуры в Забайкальском крае"</t>
  </si>
  <si>
    <t xml:space="preserve">00 0 00 L4670 </t>
  </si>
  <si>
    <t>-Софинансирование в гос. Программе "Развитие культуры в Заб. Крае"</t>
  </si>
  <si>
    <t>Прочие межбюджетные трансферты</t>
  </si>
  <si>
    <t>000 00 42160</t>
  </si>
  <si>
    <t>500</t>
  </si>
  <si>
    <t>Осуществление передаваемого полномочия по осуществлению мер по противодействию коррупции в границах поселения</t>
  </si>
  <si>
    <t>ПРИЛОЖЕНИЕ 12</t>
  </si>
  <si>
    <t xml:space="preserve">Экономическая структура расходов бюджета сельского поселения </t>
  </si>
  <si>
    <t>Наименование</t>
  </si>
  <si>
    <t>Код</t>
  </si>
  <si>
    <t>экономической статьи</t>
  </si>
  <si>
    <t>Оплата труда и начисления на оплату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</si>
  <si>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</si>
  <si>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</si>
  <si>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</si>
  <si>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</si>
  <si>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</si>
  <si>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В т.ч. Почтовые расходы</t>
  </si>
  <si>
    <t>Проезд к месту командировки</t>
  </si>
  <si>
    <t>Доставка угля</t>
  </si>
  <si>
    <t>Э/энергия</t>
  </si>
  <si>
    <t>дрова</t>
  </si>
  <si>
    <t>Аренда имущества</t>
  </si>
  <si>
    <t>Услуги по содержанию имуществом</t>
  </si>
  <si>
    <t>Обслуживание оргтехники</t>
  </si>
  <si>
    <t>Тех.обслуживание здания</t>
  </si>
  <si>
    <t>Обслуживание охраны</t>
  </si>
  <si>
    <t xml:space="preserve">Заработная плата по договору </t>
  </si>
  <si>
    <t>Ремонт дорог</t>
  </si>
  <si>
    <t>дератизация</t>
  </si>
  <si>
    <t>Прочие услуги</t>
  </si>
  <si>
    <t>Сопровождение программных средств</t>
  </si>
  <si>
    <t>Услуги редакции</t>
  </si>
  <si>
    <t>З/плата по договору</t>
  </si>
  <si>
    <t>Аттестация рабочих мест</t>
  </si>
  <si>
    <t>Строительство спортивной площадки</t>
  </si>
  <si>
    <t>Подписка периодики</t>
  </si>
  <si>
    <t>Минерализация и отжиг</t>
  </si>
  <si>
    <t>автострахование</t>
  </si>
  <si>
    <t>услуги по ГО ЧС</t>
  </si>
  <si>
    <t>Освещение микрорайона</t>
  </si>
  <si>
    <t>Услуги СЭС и медицины</t>
  </si>
  <si>
    <t>Изготовление техпаспортов</t>
  </si>
  <si>
    <t>Безвозмездные и безвозвратные перечисле-</t>
  </si>
  <si>
    <t>ния организации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</si>
  <si>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</si>
  <si>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иск-</t>
  </si>
  <si>
    <t>лючением государственных и муниципальных</t>
  </si>
  <si>
    <t>организаций</t>
  </si>
  <si>
    <t>Безвозмездные перечисления бюджетам</t>
  </si>
  <si>
    <t>Социальное обеспечение</t>
  </si>
  <si>
    <t xml:space="preserve">Муниципальная Пенсия </t>
  </si>
  <si>
    <t>Пособие по социальной помощи населению</t>
  </si>
  <si>
    <t>Прочие расходы</t>
  </si>
  <si>
    <t>Поступление нефинансовых активов</t>
  </si>
  <si>
    <t>Приобретение оргтехники, мебели</t>
  </si>
  <si>
    <t>Приобретение насосной станции</t>
  </si>
  <si>
    <t>Приобретение автомобиля</t>
  </si>
  <si>
    <t>Городская комфортная среда(софинансирование)</t>
  </si>
  <si>
    <t>приобретение квартир</t>
  </si>
  <si>
    <t>Приобретение спорт и музинвентаря</t>
  </si>
  <si>
    <t>Приобретение ГСМ, з/частей</t>
  </si>
  <si>
    <t>Приобретение канцелярия, хоз.расходов</t>
  </si>
  <si>
    <t>Приобретение РЛО</t>
  </si>
  <si>
    <t>Приобретение стройматериалов</t>
  </si>
  <si>
    <t>Приобретение сувенирной продукции</t>
  </si>
  <si>
    <t>ВСЕГО РАСХОДОВ</t>
  </si>
  <si>
    <t xml:space="preserve"> БЮДЖЕТ</t>
  </si>
  <si>
    <t>расходов  ведомственной классификации  расходов бюджетов Российской Федерации</t>
  </si>
  <si>
    <t>(в тыс. руб.)</t>
  </si>
  <si>
    <t>Р3</t>
  </si>
  <si>
    <t>Эк Ст</t>
  </si>
  <si>
    <t>ОБЩЕГОСУДАРСТВЕННЫЕ ВОПРОСЫ</t>
  </si>
  <si>
    <t>0000000000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</si>
  <si>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</si>
  <si>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</si>
  <si>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0000020300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</si>
  <si>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</si>
  <si>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210</t>
  </si>
  <si>
    <t>Суточные</t>
  </si>
  <si>
    <t>Начисления на выплаты по оплате труда</t>
  </si>
  <si>
    <t>Транспортные расходы</t>
  </si>
  <si>
    <t>802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</si>
  <si>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</si>
  <si>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</si>
  <si>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0000020400</t>
  </si>
  <si>
    <t>РАСХОДЫ</t>
  </si>
  <si>
    <t>в том числе интернет</t>
  </si>
  <si>
    <t>- телефон</t>
  </si>
  <si>
    <t>- почтовые расходы</t>
  </si>
  <si>
    <t xml:space="preserve">Транспортные услуги </t>
  </si>
  <si>
    <t>-Проезд при командировке</t>
  </si>
  <si>
    <t>Услуги по содержанию имущества</t>
  </si>
  <si>
    <t xml:space="preserve"> - заправка катриджа </t>
  </si>
  <si>
    <t>услуги по содержанию имушества</t>
  </si>
  <si>
    <t>Прочие работы, услуги</t>
  </si>
  <si>
    <t>- программное обеспечение</t>
  </si>
  <si>
    <t>- СБИС</t>
  </si>
  <si>
    <t>-приобретение ЭЦП для нотариальных действий</t>
  </si>
  <si>
    <t>- ремонт оргтехники</t>
  </si>
  <si>
    <t>-сопровожд. Програм. Ср-в</t>
  </si>
  <si>
    <t>прочие расходы</t>
  </si>
  <si>
    <t xml:space="preserve">   - оплата по договорам за расколку, распиловку дров</t>
  </si>
  <si>
    <t>- услуги редакции</t>
  </si>
  <si>
    <t>- тех. Обслуживание, ремонт</t>
  </si>
  <si>
    <t>- автострахование</t>
  </si>
  <si>
    <t>- охрана</t>
  </si>
  <si>
    <t>прохождение мед.комиссии</t>
  </si>
  <si>
    <t xml:space="preserve"> - проживание</t>
  </si>
  <si>
    <t xml:space="preserve"> - </t>
  </si>
  <si>
    <t xml:space="preserve"> - проведение аттестации рабочего места</t>
  </si>
  <si>
    <t xml:space="preserve">- курсы повышения </t>
  </si>
  <si>
    <t>…</t>
  </si>
  <si>
    <t>-проведение мероприятий</t>
  </si>
  <si>
    <t>- Земельный налог, налог на имущество</t>
  </si>
  <si>
    <t>851</t>
  </si>
  <si>
    <t>-Транспортный налог</t>
  </si>
  <si>
    <t>-Госпошлина</t>
  </si>
  <si>
    <t xml:space="preserve">-иные налоги </t>
  </si>
  <si>
    <t>-штрафы, пени</t>
  </si>
  <si>
    <t>- мебель</t>
  </si>
  <si>
    <t>414</t>
  </si>
  <si>
    <t xml:space="preserve"> - дрова </t>
  </si>
  <si>
    <t xml:space="preserve"> - канцелярские расходы</t>
  </si>
  <si>
    <t xml:space="preserve"> - приобретение материалов для ремонта</t>
  </si>
  <si>
    <t>- гсм</t>
  </si>
  <si>
    <t>- з/части</t>
  </si>
  <si>
    <t>- хоз.нужды</t>
  </si>
  <si>
    <t>Административная комиссия</t>
  </si>
  <si>
    <t>0000079207</t>
  </si>
  <si>
    <t xml:space="preserve"> Проведенияе выборов и референдумов</t>
  </si>
  <si>
    <t>0000002002</t>
  </si>
  <si>
    <t>-Оплата по договорам ГПХ(избирательная комиссия)</t>
  </si>
  <si>
    <t>-Услуги редакции (обьявления, биллютени)</t>
  </si>
  <si>
    <t>-Заправка картриджа</t>
  </si>
  <si>
    <t>Проведение выборов главы муниципального образования</t>
  </si>
  <si>
    <t>0000002003</t>
  </si>
  <si>
    <t>Резервные фонды местных администраций</t>
  </si>
  <si>
    <t>0000007005</t>
  </si>
  <si>
    <t>870</t>
  </si>
  <si>
    <t>Расходы на выплаты техническому персоналу в целях обеспечения выполнения функций органами местного самоуправления, казенными учреждениями</t>
  </si>
  <si>
    <t>0000092300</t>
  </si>
  <si>
    <t xml:space="preserve">Заработная плата </t>
  </si>
  <si>
    <t xml:space="preserve"> - электроэнергия</t>
  </si>
  <si>
    <t>-ТКО Олерон+</t>
  </si>
  <si>
    <t>Прочие работы и услуги</t>
  </si>
  <si>
    <t>-Постановка дет. Площадок на кадастровый учет</t>
  </si>
  <si>
    <t>-Проведение мероприятия "День села"(сувениры)</t>
  </si>
  <si>
    <t>-Прочие расходы</t>
  </si>
  <si>
    <t>НАЦИОНАЛЬНАЯ ОБОРОНА</t>
  </si>
  <si>
    <t>0000000</t>
  </si>
  <si>
    <t>0000051180</t>
  </si>
  <si>
    <t>заправка картриджа</t>
  </si>
  <si>
    <t>гсм</t>
  </si>
  <si>
    <t>канц. Товары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</si>
  <si>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</si>
  <si>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</si>
  <si>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0000024799</t>
  </si>
  <si>
    <t>- оплата по договорам за тушение пожаров</t>
  </si>
  <si>
    <t>- медикаменты, продукты питания, гсм и тп</t>
  </si>
  <si>
    <t>ДОРОЖНЫЙ ФОНД</t>
  </si>
  <si>
    <t>0000044315</t>
  </si>
  <si>
    <t>-оплата по договорам</t>
  </si>
  <si>
    <t>ЖИЛИЩНО-КОММУНАЛЬНОЕ ХОЗЯЙСТВО</t>
  </si>
  <si>
    <t>Жилищное хозяйство</t>
  </si>
  <si>
    <t>Транспортный налог</t>
  </si>
  <si>
    <t>0000035005</t>
  </si>
  <si>
    <t>Уличное освещение</t>
  </si>
  <si>
    <t>0000060001</t>
  </si>
  <si>
    <t>эл.энергия гараж</t>
  </si>
  <si>
    <t>Городская комфортная среда (софинансирование реконструкция памятника ВОВ)</t>
  </si>
  <si>
    <t>Молодежная политика и оздоровление детей</t>
  </si>
  <si>
    <t>Проведение мероприятий для детей и молодежи</t>
  </si>
  <si>
    <t>0000043101</t>
  </si>
  <si>
    <t>КУЛЬТУРА</t>
  </si>
  <si>
    <t>Дворцы и дома культуры, другие учреждения культуры и средств массовой информации</t>
  </si>
  <si>
    <t>0000044099</t>
  </si>
  <si>
    <t>241</t>
  </si>
  <si>
    <t>Расходы на выплаты персоналу в целях обеспечения выполнения функций органами местного самоуправления, бюджетными учреждениями</t>
  </si>
  <si>
    <t>- интернет</t>
  </si>
  <si>
    <t>Работы, услуги по содержанию имущества</t>
  </si>
  <si>
    <t>- заправка картриджа</t>
  </si>
  <si>
    <t>- оплата по договорам (распилка, расколка дров)</t>
  </si>
  <si>
    <t>-аттестация рабочих мест</t>
  </si>
  <si>
    <t>капитальный ремонт здания</t>
  </si>
  <si>
    <t xml:space="preserve"> - проведение мероприятий</t>
  </si>
  <si>
    <t>- налог на имущество</t>
  </si>
  <si>
    <t>-пени, штрафы</t>
  </si>
  <si>
    <t>- приобретение мебели(стулья,муз.инструменты)</t>
  </si>
  <si>
    <t>0000044090</t>
  </si>
  <si>
    <t>- дрова, уголь</t>
  </si>
  <si>
    <t>- канцелярские, хозяйственные расходы</t>
  </si>
  <si>
    <t>00000L4670</t>
  </si>
  <si>
    <t>0000044299</t>
  </si>
  <si>
    <t>- отопление, водоснабжение</t>
  </si>
  <si>
    <t>-маркир.конверты</t>
  </si>
  <si>
    <t xml:space="preserve"> -заправка картриджа</t>
  </si>
  <si>
    <t>ремонт здания (электромонтажные работы)</t>
  </si>
  <si>
    <t>монтаж котельного оборудования</t>
  </si>
  <si>
    <t>- аттестация рабочих мест</t>
  </si>
  <si>
    <t xml:space="preserve">  - подписка на периодическую печать</t>
  </si>
  <si>
    <t>- проведение мероприятий</t>
  </si>
  <si>
    <t xml:space="preserve">  - налог на имущество</t>
  </si>
  <si>
    <t>- земельный налог</t>
  </si>
  <si>
    <t xml:space="preserve"> - приобретение книжного фонда</t>
  </si>
  <si>
    <t xml:space="preserve">    - дрова </t>
  </si>
  <si>
    <t xml:space="preserve">    - канцелярские</t>
  </si>
  <si>
    <t xml:space="preserve">    - приобретение материалов для ремонта</t>
  </si>
  <si>
    <t xml:space="preserve">    - хоз. нужды</t>
  </si>
  <si>
    <t>Социальное обеспечение и иные выплаты населению</t>
  </si>
  <si>
    <t>0000049101</t>
  </si>
  <si>
    <t>312</t>
  </si>
  <si>
    <t>263</t>
  </si>
  <si>
    <t>Программа Обеспечение жильем молодых семей</t>
  </si>
  <si>
    <t>0000079529</t>
  </si>
  <si>
    <t>322</t>
  </si>
  <si>
    <t>262</t>
  </si>
  <si>
    <t>"Доступная среда"</t>
  </si>
  <si>
    <t>06</t>
  </si>
  <si>
    <t>0000050270</t>
  </si>
  <si>
    <t>Перечисление другим бюджетам</t>
  </si>
  <si>
    <t>0000052160</t>
  </si>
  <si>
    <t>540</t>
  </si>
  <si>
    <t>251</t>
  </si>
  <si>
    <t>- контрольный орган</t>
  </si>
  <si>
    <t xml:space="preserve">Переданные полномочия </t>
  </si>
  <si>
    <t>Иные межбюжентые транферты</t>
  </si>
  <si>
    <t>0000042161</t>
  </si>
  <si>
    <t>- эл/энергия водокачка</t>
  </si>
  <si>
    <t>- оплата по договору (з/пл+30,2%)</t>
  </si>
  <si>
    <t>- микробиологическое исследование воды</t>
  </si>
  <si>
    <t>- доставка угля</t>
  </si>
  <si>
    <t>- распиловка, расколка дров</t>
  </si>
  <si>
    <t>- водный налог</t>
  </si>
  <si>
    <t>- строительство скважин</t>
  </si>
  <si>
    <t>- известь, лампочки</t>
  </si>
  <si>
    <t>-дрова, уголь</t>
  </si>
  <si>
    <t xml:space="preserve">Обеспечение проживающих в поселении и нуждающихся в жилых помещениях малоимущих граждан </t>
  </si>
  <si>
    <t>0000042162</t>
  </si>
  <si>
    <t>- канцелярия (бумага)</t>
  </si>
  <si>
    <t>Предупреждение и ликвидация последствий чрезвычайных ситуаций в границах поселений</t>
  </si>
  <si>
    <t>0000042163</t>
  </si>
  <si>
    <t>-гсм</t>
  </si>
  <si>
    <t>-продукты питаниия</t>
  </si>
  <si>
    <t>-плакаты, банеры</t>
  </si>
  <si>
    <t>-огнетушители</t>
  </si>
  <si>
    <t>оплата дог при предупреждении и ликвидации ЧС</t>
  </si>
  <si>
    <t>Сохранение, использование и поуляризация объектов культурного наследия (памятников)</t>
  </si>
  <si>
    <t>0000042165</t>
  </si>
  <si>
    <t>хоз. товары</t>
  </si>
  <si>
    <t>строй материалы</t>
  </si>
  <si>
    <t xml:space="preserve"> Организация обустройства мест для массового отдыха жителей </t>
  </si>
  <si>
    <t>0000042166</t>
  </si>
  <si>
    <t>- уборка мусора</t>
  </si>
  <si>
    <t>-дератизация</t>
  </si>
  <si>
    <t>- аккарицидная обработка</t>
  </si>
  <si>
    <t>организация мероприятий</t>
  </si>
  <si>
    <t>Организация сбор и вывоза мусора</t>
  </si>
  <si>
    <t>0000042167</t>
  </si>
  <si>
    <t>- оплата по договорам (содержание свалок)</t>
  </si>
  <si>
    <t>Организация ритуальных услуг и содержание мест захоронения</t>
  </si>
  <si>
    <t>0000042168</t>
  </si>
  <si>
    <t>- транспортные услуги</t>
  </si>
  <si>
    <t>000042168</t>
  </si>
  <si>
    <t>-договора за захоронение</t>
  </si>
  <si>
    <t>- прочие расходы (…)</t>
  </si>
  <si>
    <t>- стройматериалы</t>
  </si>
  <si>
    <t xml:space="preserve">Осуществление мер по противодействию коррупции в границах поселений </t>
  </si>
  <si>
    <t>0000042169</t>
  </si>
  <si>
    <t>-бумага для плакатов, листовок</t>
  </si>
  <si>
    <t>000042169</t>
  </si>
  <si>
    <t>без переданных полномочий и ВУСа</t>
  </si>
  <si>
    <t xml:space="preserve"> Наименование показателя</t>
  </si>
  <si>
    <t>Код дохода по бюджетной классификации</t>
  </si>
  <si>
    <t>7</t>
  </si>
  <si>
    <t>8</t>
  </si>
  <si>
    <t>Доходы бюджета - всего</t>
  </si>
  <si>
    <t>x</t>
  </si>
  <si>
    <t xml:space="preserve">  НАЛОГОВЫЕ И НЕНАЛОГОВЫЕ ДОХОДЫ</t>
  </si>
  <si>
    <t>802 1 00 00000 00 0000 000</t>
  </si>
  <si>
    <t xml:space="preserve">  НАЛОГИ НА ПРИБЫЛЬ, ДОХОДЫ</t>
  </si>
  <si>
    <t>802 1 01 00000 00 0000 000</t>
  </si>
  <si>
    <t xml:space="preserve">  Налог на доходы физических лиц</t>
  </si>
  <si>
    <t>802 1 01 02000 01 0000 110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</si>
  <si>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</si>
  <si>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802 1 01 02010 01 0000 110</t>
  </si>
  <si>
    <t xml:space="preserve">  НАЛОГИ НА ИМУЩЕСТВО</t>
  </si>
  <si>
    <t>802 1 06 00000 00 0000 000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</si>
  <si>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</si>
  <si>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802 1 06 01030 10 0000 110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</si>
  <si>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</si>
  <si>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802 1 06 01030 13 0000 110</t>
  </si>
  <si>
    <t>ЗЕМЕЛЬНЫЙ НАЛОГ</t>
  </si>
  <si>
    <t>802 1 06 06000 00 0000 110</t>
  </si>
  <si>
    <t xml:space="preserve">  Земельный налог с организаций</t>
  </si>
  <si>
    <t>802 1 06 06030 00 0000 110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</si>
  <si>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</si>
  <si>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>802 1 06 06033 10 0000 110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</si>
  <si>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</si>
  <si>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>802 1 06 06033 13 0000 110</t>
  </si>
  <si>
    <t xml:space="preserve">  Земельный налог с физических лиц</t>
  </si>
  <si>
    <t>802 1 06 06040 00 0000 110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</si>
  <si>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</si>
  <si>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802 1 06 06043 10 0000 110</t>
  </si>
  <si>
    <t xml:space="preserve">  ГОСУДАРСТВЕННАЯ ПОШЛИНА</t>
  </si>
  <si>
    <t>802 1 08 00000 00 0000 000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</si>
  <si>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</si>
  <si>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802 1 08 04020 01 0000 110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</si>
  <si>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</si>
  <si>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802 1 11 00000 00 0000 000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</si>
  <si>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</si>
  <si>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802 1 11 09000 00 0000 120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</si>
  <si>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</si>
  <si>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802 1 11 09045 10 0000 120</t>
  </si>
  <si>
    <t xml:space="preserve">  ПРОЧИЕ НЕНАЛОГОВЫЕ ДОХОДЫ</t>
  </si>
  <si>
    <t>802 1 17 00000 00 0000 000</t>
  </si>
  <si>
    <t xml:space="preserve">  Прочие неналоговые доходы бюджетов сельских поселений</t>
  </si>
  <si>
    <t>802 1 17 05050 10 0000 180</t>
  </si>
  <si>
    <t xml:space="preserve">  Средства самообложения граждан, зачисляемые в бюджеты сельских  поселений</t>
  </si>
  <si>
    <t>802 1 17 14030 10 0000 180</t>
  </si>
  <si>
    <t xml:space="preserve">  БЕЗВОЗМЕЗДНЫЕ ПОСТУПЛЕНИЯ</t>
  </si>
  <si>
    <t>802 2 00 00000 00 0000 000</t>
  </si>
  <si>
    <t xml:space="preserve"> ПОСТУПЛЕНИЯ ДОТАЦИЙ</t>
  </si>
  <si>
    <t>802 2 02 00000 00 0000 000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</si>
  <si>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</si>
  <si>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</si>
  <si>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>802 2 02 02000 00 0000 151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</si>
  <si>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</si>
  <si>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802 2 02 02089 00 0000 151</t>
  </si>
  <si>
    <t xml:space="preserve">  Субсидии бюджетам сельских поселений на реализацию мероприятий государственной программы Российской Федерации "Доступная среда" на 2011 - 2020 годы</t>
  </si>
  <si>
    <t>802 2 02 02207 10 0000 151</t>
  </si>
  <si>
    <t xml:space="preserve">  Субвенции бюджетам бюджетной системы Российской Федерации</t>
  </si>
  <si>
    <t>802 2 02 03000 00 0000 151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</si>
  <si>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</si>
  <si>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802 2 02 03015 00 0000 151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</si>
  <si>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</si>
  <si>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802 2 02 03015 10 0000 151</t>
  </si>
  <si>
    <t xml:space="preserve">  Иные межбюджетные трансферты</t>
  </si>
  <si>
    <t>802 2 02 04000 00 0000 151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</si>
  <si>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</si>
  <si>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802 2 02 04014 10 0000 151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</si>
  <si>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</si>
  <si>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802 2 02 04052 00 0000 151</t>
  </si>
  <si>
    <t>2024 год</t>
  </si>
  <si>
    <t>- 1С</t>
  </si>
  <si>
    <t>- отжиг</t>
  </si>
  <si>
    <t>Вывоз ТКО</t>
  </si>
  <si>
    <t>Постановка накадастровый учет</t>
  </si>
  <si>
    <t>Перечисления другим бюджетам бюджетной системы РФ</t>
  </si>
  <si>
    <t xml:space="preserve"> на 2024 год</t>
  </si>
  <si>
    <t>2024 год (тыс.руб.)</t>
  </si>
  <si>
    <t>-Членские взносы</t>
  </si>
  <si>
    <t>Членские взносы</t>
  </si>
  <si>
    <t>Установка детской площадки на ул. Вокзальной (федер. программа минист. сельского хозяйства)</t>
  </si>
  <si>
    <t>-Прохождение медосмотра</t>
  </si>
  <si>
    <t xml:space="preserve"> - приобретение оргтехники (ноутбук для главы)</t>
  </si>
  <si>
    <t>Прохождение медосмотров</t>
  </si>
  <si>
    <t>-ремонт системы отопления здания администрации</t>
  </si>
  <si>
    <t>-ПК Пульс-Про</t>
  </si>
  <si>
    <t>-дрова</t>
  </si>
  <si>
    <t>247</t>
  </si>
  <si>
    <t>- обновление минполос</t>
  </si>
  <si>
    <t>343</t>
  </si>
  <si>
    <t>-ремонт квартиры(по решению суда)</t>
  </si>
  <si>
    <t>Софинансирование строительства универсальной спортивной площадки с искусственным покрытием в с. Гыршелун в рамках реализации Плана социального развития ЦЭР Забайкальского края в сфере физической культуры и спорта</t>
  </si>
  <si>
    <t>Софинансирование по благоустройству в рамках реализации мероприятий по программе "Формирование комфортной городской среды"</t>
  </si>
  <si>
    <t>349</t>
  </si>
  <si>
    <t>- ремонт ограждения, очистка от мусора</t>
  </si>
  <si>
    <t>Ремонт квартиры (по решению суда)</t>
  </si>
  <si>
    <t xml:space="preserve">Городская комфортная среда </t>
  </si>
  <si>
    <t>Ремонт ограждения</t>
  </si>
  <si>
    <t>346</t>
  </si>
  <si>
    <t>00 0 00 02003</t>
  </si>
  <si>
    <t>220</t>
  </si>
  <si>
    <t>Ремонт квартиры (решение суда)</t>
  </si>
  <si>
    <t>Осуществление передаваемого полномочия по организации сбора и вывоза мусора</t>
  </si>
  <si>
    <t>00 0 00 43101</t>
  </si>
  <si>
    <t>Прочая закупка товаров, работ и услуг</t>
  </si>
  <si>
    <t>-Оплата по договорам ГПХ(похозяйственные книги)</t>
  </si>
  <si>
    <t>-Оплата по договорам ГПХ()</t>
  </si>
  <si>
    <t>117  05000 00 0000 180</t>
  </si>
  <si>
    <t>Прочие неналоговые доходы</t>
  </si>
  <si>
    <t>и плановый период 2024 и 2025 годов"</t>
  </si>
  <si>
    <t>УФНС России по Забайкальскому краю</t>
  </si>
  <si>
    <t>202 49999 10 0000 150</t>
  </si>
  <si>
    <t>Прочие межбюджетные трансферты, передаваемые бюджетам</t>
  </si>
  <si>
    <t>202 16001 10 0000 150</t>
  </si>
  <si>
    <t>2025 год</t>
  </si>
  <si>
    <t>и плановый период 2024  и 2025 годов"</t>
  </si>
  <si>
    <t>Объемы поступления доходов бюджета поселения на 2023 год</t>
  </si>
  <si>
    <t>Объемы поступления доходов  бюджета поселения на плановый период 2024 и 2025 годов</t>
  </si>
  <si>
    <t>2025 год (тыс.руб.)</t>
  </si>
  <si>
    <t>классификации расходов бюджета поселения на 2023 год и плановый период 2024- 2025 гг.</t>
  </si>
  <si>
    <t xml:space="preserve"> на 2025 год</t>
  </si>
  <si>
    <t>и плановый период 2024 и 2025 годов</t>
  </si>
  <si>
    <t>структуре расходов бюджета сельского (городского) на 2023 и плановый 2024-2025 годы</t>
  </si>
  <si>
    <t>на 2025 год</t>
  </si>
  <si>
    <t>Очередной год         2023</t>
  </si>
  <si>
    <t>1 год планового периода 2024</t>
  </si>
  <si>
    <t>2 год планового периода 2025</t>
  </si>
  <si>
    <t>-Приобретение ГСМ ()</t>
  </si>
  <si>
    <t xml:space="preserve">и плановый период 2024 г., 2025 г. по разделам, подразделам, целевым статьям и видам </t>
  </si>
  <si>
    <t>Установка детской площадки,курсы повышения</t>
  </si>
  <si>
    <t>ПРОГНОЗ ДОХОДОВ на 2023 год и плановый период 2024-2025 гг.</t>
  </si>
  <si>
    <t>802 2 02 16001 10 0000 150</t>
  </si>
  <si>
    <t>802 2 02 49999 10 0000 150</t>
  </si>
  <si>
    <t xml:space="preserve">  Прочие межбюджетные трансферты, передаваемые бюджетам сельских поселений</t>
  </si>
  <si>
    <t>-Исполнительный сбор (постановка на кадастровый учет) Ассоциация</t>
  </si>
  <si>
    <t>Наименование поселения __"Энгорокское"______________</t>
  </si>
  <si>
    <t>микробиологическое исследование воды</t>
  </si>
  <si>
    <t>1 0 00 51180</t>
  </si>
  <si>
    <t>"Энгорокское" на 2023 год</t>
  </si>
  <si>
    <t>бюджетной системы, в 2023 году</t>
  </si>
  <si>
    <t xml:space="preserve">"Энгорокское" на 2023 год </t>
  </si>
  <si>
    <t xml:space="preserve">Бюджетная роспись сельского поселения "Энгорокское" на 2023  год </t>
  </si>
  <si>
    <t>«Энгорокское» на 2023 год</t>
  </si>
  <si>
    <t xml:space="preserve">Перечень главных администраторов источников финансирования дефицита бюджета сельского поселения «Энгорокское» на 2023 год и плановый период 2024 и 2025 годов </t>
  </si>
  <si>
    <t>Сельское поселение «Энгорокское»</t>
  </si>
  <si>
    <t>Источники финансирования деицита сельского поселения  "Энгорокское" на 2023 год</t>
  </si>
  <si>
    <t>очередной       2023</t>
  </si>
  <si>
    <t>1 год планового периода            2024</t>
  </si>
  <si>
    <t>2 год планового периода            2025</t>
  </si>
  <si>
    <t>бюджетной системы, на плановый период 2024 и 2025 годов</t>
  </si>
  <si>
    <t>Перечень источников доходов бюджета поселения, закрепляемых за главными администраторами доходов бюджета сельского поселения -  исполнительными органами государственной власти Российской Федерации на 2023 год и плановый период 2024 и 2025 годов</t>
  </si>
  <si>
    <t>Перечень главных администраторов доходов бюджета поселения - исполнительных органов местного самоуправления сельского поселения "Энгорокское"</t>
  </si>
  <si>
    <t>003</t>
  </si>
  <si>
    <t>"Энгорокское" на плановый период 2024 и 2025 годов</t>
  </si>
  <si>
    <t>"Энгорокское" на 2023 год и плановый период 2024 и 2025 годов</t>
  </si>
  <si>
    <r>
      <t>Осуществление передаваемого полномочия по</t>
    </r>
    <r>
      <rPr>
        <sz val="8"/>
        <rFont val="Arial"/>
        <family val="2"/>
        <charset val="204"/>
      </rPr>
      <t xml:space="preserve"> </t>
    </r>
    <r>
      <rPr>
        <sz val="8"/>
        <rFont val="Times New Roman"/>
        <family val="1"/>
        <charset val="204"/>
      </rPr>
      <t>осуществлению мер по противодействию коррупции в границах поселения</t>
    </r>
  </si>
  <si>
    <t xml:space="preserve">к  решению Совета сельского </t>
  </si>
  <si>
    <t xml:space="preserve"> </t>
  </si>
  <si>
    <t xml:space="preserve">поселения "Энгорокское" от 28.12.2022 № 23 </t>
  </si>
  <si>
    <t>к решению Совета сельского</t>
  </si>
  <si>
    <t xml:space="preserve">поселения "Энгорокское" от 28.12.2022 №23 </t>
  </si>
  <si>
    <t xml:space="preserve">к решению Совета сельского </t>
  </si>
  <si>
    <t>поселения "Энгорокское" от 28.12.2022 № 23</t>
  </si>
  <si>
    <t>К  решениюСовета сельского</t>
  </si>
  <si>
    <t>поселения "Энгорокское" от 28.12.2022 №23</t>
  </si>
  <si>
    <t>к  решению Совета сельского</t>
  </si>
  <si>
    <t>к  решению Совета селького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</si>
</sst>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.0"/>
    <numFmt numFmtId="167" formatCode="000000"/>
  </numFmts>
  <fonts count="5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rgb="FF000000"/>
      <name val="Arial Cyr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Arial"/>
      <family val="2"/>
    </font>
    <font>
      <b/>
      <sz val="9"/>
      <name val="Arial Cyr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2">
    <xf numFmtId="0" fontId="0" fillId="0" borderId="0"/>
    <xf numFmtId="0" fontId="1" fillId="0" borderId="0"/>
    <xf numFmtId="0" fontId="1" fillId="0" borderId="0" applyFont="0" applyFill="0" applyBorder="0" applyAlignment="0" applyProtection="0"/>
    <xf numFmtId="49" fontId="15" fillId="0" borderId="15">
      <alignment horizontal="center"/>
    </xf>
    <xf numFmtId="0" fontId="15" fillId="0" borderId="16">
      <alignment horizontal="left" wrapText="1" indent="2"/>
    </xf>
    <xf numFmtId="0" fontId="21" fillId="0" borderId="0"/>
    <xf numFmtId="0" fontId="1" fillId="0" borderId="0"/>
    <xf numFmtId="164" fontId="22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>
      <alignment wrapText="1"/>
    </xf>
    <xf numFmtId="0" fontId="1" fillId="0" borderId="0"/>
    <xf numFmtId="16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34" fillId="0" borderId="0"/>
    <xf numFmtId="0" fontId="15" fillId="0" borderId="0"/>
    <xf numFmtId="0" fontId="15" fillId="0" borderId="34">
      <alignment horizontal="left"/>
    </xf>
    <xf numFmtId="49" fontId="16" fillId="0" borderId="0"/>
    <xf numFmtId="0" fontId="15" fillId="0" borderId="0">
      <alignment horizontal="left"/>
    </xf>
    <xf numFmtId="0" fontId="36" fillId="0" borderId="0">
      <alignment horizontal="center"/>
    </xf>
    <xf numFmtId="0" fontId="15" fillId="0" borderId="35">
      <alignment horizontal="center" vertical="center"/>
    </xf>
    <xf numFmtId="0" fontId="15" fillId="0" borderId="36">
      <alignment horizontal="center" vertical="center"/>
    </xf>
    <xf numFmtId="49" fontId="15" fillId="0" borderId="36">
      <alignment horizontal="center" vertical="center"/>
    </xf>
    <xf numFmtId="0" fontId="15" fillId="0" borderId="37">
      <alignment horizontal="left" wrapText="1"/>
    </xf>
    <xf numFmtId="49" fontId="15" fillId="0" borderId="38">
      <alignment horizontal="center"/>
    </xf>
    <xf numFmtId="4" fontId="15" fillId="0" borderId="38">
      <alignment horizontal="right" shrinkToFit="1"/>
    </xf>
    <xf numFmtId="0" fontId="15" fillId="0" borderId="39">
      <alignment horizontal="left" wrapText="1"/>
    </xf>
    <xf numFmtId="49" fontId="15" fillId="0" borderId="40">
      <alignment horizontal="center"/>
    </xf>
    <xf numFmtId="4" fontId="15" fillId="0" borderId="15">
      <alignment horizontal="right" shrinkToFit="1"/>
    </xf>
  </cellStyleXfs>
  <cellXfs count="659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right"/>
    </xf>
    <xf numFmtId="0" fontId="3" fillId="0" borderId="0" xfId="1" applyFont="1" applyFill="1" applyBorder="1" applyAlignment="1"/>
    <xf numFmtId="0" fontId="4" fillId="0" borderId="0" xfId="1" applyFont="1" applyFill="1"/>
    <xf numFmtId="49" fontId="2" fillId="0" borderId="0" xfId="1" applyNumberFormat="1" applyFont="1" applyFill="1"/>
    <xf numFmtId="0" fontId="6" fillId="0" borderId="0" xfId="1" applyFont="1" applyFill="1"/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" fillId="0" borderId="0" xfId="1" applyFill="1"/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1" fillId="0" borderId="0" xfId="1" applyFill="1" applyBorder="1"/>
    <xf numFmtId="0" fontId="7" fillId="0" borderId="0" xfId="1" applyFont="1" applyFill="1" applyBorder="1"/>
    <xf numFmtId="0" fontId="6" fillId="0" borderId="0" xfId="1" applyFont="1" applyFill="1" applyAlignment="1"/>
    <xf numFmtId="0" fontId="1" fillId="0" borderId="0" xfId="1" applyFill="1" applyBorder="1" applyAlignment="1">
      <alignment wrapText="1"/>
    </xf>
    <xf numFmtId="0" fontId="8" fillId="0" borderId="0" xfId="0" applyFont="1"/>
    <xf numFmtId="0" fontId="10" fillId="0" borderId="0" xfId="0" applyFont="1"/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0" applyFont="1" applyBorder="1"/>
    <xf numFmtId="0" fontId="14" fillId="0" borderId="0" xfId="0" applyFont="1"/>
    <xf numFmtId="0" fontId="13" fillId="0" borderId="0" xfId="1" applyFont="1" applyFill="1" applyBorder="1"/>
    <xf numFmtId="0" fontId="14" fillId="0" borderId="0" xfId="0" applyFont="1" applyAlignment="1"/>
    <xf numFmtId="0" fontId="14" fillId="0" borderId="0" xfId="0" applyFont="1" applyBorder="1"/>
    <xf numFmtId="0" fontId="9" fillId="0" borderId="0" xfId="1" applyFont="1" applyFill="1"/>
    <xf numFmtId="0" fontId="6" fillId="0" borderId="0" xfId="1" applyFont="1" applyFill="1" applyAlignment="1">
      <alignment horizontal="left"/>
    </xf>
    <xf numFmtId="0" fontId="9" fillId="0" borderId="0" xfId="1" applyFont="1" applyFill="1" applyAlignment="1">
      <alignment vertical="center"/>
    </xf>
    <xf numFmtId="0" fontId="17" fillId="0" borderId="0" xfId="1" applyFont="1" applyFill="1"/>
    <xf numFmtId="0" fontId="8" fillId="0" borderId="0" xfId="0" applyFont="1" applyAlignment="1"/>
    <xf numFmtId="0" fontId="18" fillId="0" borderId="0" xfId="0" applyFont="1"/>
    <xf numFmtId="0" fontId="19" fillId="0" borderId="0" xfId="1" applyFont="1" applyFill="1"/>
    <xf numFmtId="0" fontId="14" fillId="0" borderId="0" xfId="0" applyFont="1" applyFill="1"/>
    <xf numFmtId="0" fontId="13" fillId="0" borderId="0" xfId="1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20" fillId="0" borderId="0" xfId="0" applyFont="1"/>
    <xf numFmtId="0" fontId="6" fillId="0" borderId="0" xfId="5" applyFont="1" applyFill="1" applyBorder="1" applyAlignment="1">
      <alignment vertical="center" wrapText="1"/>
    </xf>
    <xf numFmtId="0" fontId="5" fillId="0" borderId="0" xfId="5" applyFont="1" applyFill="1" applyBorder="1" applyAlignment="1">
      <alignment horizontal="center" vertical="justify" wrapText="1"/>
    </xf>
    <xf numFmtId="0" fontId="5" fillId="0" borderId="0" xfId="5" applyFont="1" applyFill="1" applyBorder="1" applyAlignment="1">
      <alignment horizontal="center" vertical="center" wrapText="1"/>
    </xf>
    <xf numFmtId="0" fontId="9" fillId="0" borderId="0" xfId="6" applyFont="1"/>
    <xf numFmtId="165" fontId="6" fillId="0" borderId="0" xfId="5" applyNumberFormat="1" applyFont="1" applyFill="1" applyBorder="1"/>
    <xf numFmtId="0" fontId="5" fillId="0" borderId="0" xfId="5" applyFont="1" applyFill="1" applyBorder="1"/>
    <xf numFmtId="0" fontId="6" fillId="0" borderId="0" xfId="5" applyFont="1" applyFill="1" applyBorder="1" applyAlignment="1">
      <alignment horizontal="center" vertical="justify" wrapText="1"/>
    </xf>
    <xf numFmtId="165" fontId="5" fillId="0" borderId="0" xfId="5" applyNumberFormat="1" applyFont="1" applyFill="1" applyBorder="1" applyAlignment="1">
      <alignment horizontal="center" vertical="justify" wrapText="1"/>
    </xf>
    <xf numFmtId="165" fontId="5" fillId="0" borderId="0" xfId="5" applyNumberFormat="1" applyFont="1" applyFill="1" applyBorder="1" applyAlignment="1">
      <alignment horizontal="right" vertical="justify" wrapText="1"/>
    </xf>
    <xf numFmtId="0" fontId="5" fillId="0" borderId="0" xfId="5" applyFont="1" applyFill="1" applyBorder="1" applyAlignment="1">
      <alignment horizontal="left" vertical="justify" wrapText="1"/>
    </xf>
    <xf numFmtId="49" fontId="5" fillId="0" borderId="0" xfId="5" applyNumberFormat="1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horizontal="center" vertical="justify" wrapText="1"/>
    </xf>
    <xf numFmtId="0" fontId="5" fillId="2" borderId="0" xfId="5" applyFont="1" applyFill="1" applyBorder="1" applyAlignment="1">
      <alignment horizontal="center" vertical="center" wrapText="1"/>
    </xf>
    <xf numFmtId="4" fontId="20" fillId="0" borderId="0" xfId="0" applyNumberFormat="1" applyFont="1"/>
    <xf numFmtId="0" fontId="9" fillId="2" borderId="0" xfId="11" applyFont="1" applyFill="1"/>
    <xf numFmtId="0" fontId="5" fillId="2" borderId="0" xfId="5" applyFont="1" applyFill="1" applyBorder="1" applyAlignment="1">
      <alignment horizontal="left" vertical="justify" wrapText="1"/>
    </xf>
    <xf numFmtId="49" fontId="5" fillId="2" borderId="0" xfId="5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6" fillId="0" borderId="0" xfId="14" applyFont="1"/>
    <xf numFmtId="0" fontId="6" fillId="0" borderId="24" xfId="14" applyFont="1" applyBorder="1"/>
    <xf numFmtId="0" fontId="6" fillId="0" borderId="0" xfId="14" applyFont="1" applyBorder="1"/>
    <xf numFmtId="0" fontId="5" fillId="0" borderId="0" xfId="14" applyFont="1" applyBorder="1"/>
    <xf numFmtId="166" fontId="6" fillId="0" borderId="0" xfId="14" applyNumberFormat="1" applyFont="1"/>
    <xf numFmtId="2" fontId="27" fillId="0" borderId="0" xfId="9" applyNumberFormat="1" applyFont="1" applyAlignment="1"/>
    <xf numFmtId="0" fontId="1" fillId="0" borderId="0" xfId="15"/>
    <xf numFmtId="49" fontId="26" fillId="0" borderId="0" xfId="9" applyNumberFormat="1" applyFont="1" applyBorder="1" applyAlignment="1">
      <alignment horizontal="center" vertical="top" wrapText="1"/>
    </xf>
    <xf numFmtId="49" fontId="26" fillId="0" borderId="0" xfId="9" applyNumberFormat="1" applyFont="1" applyBorder="1" applyAlignment="1">
      <alignment horizontal="center" vertical="center" wrapText="1"/>
    </xf>
    <xf numFmtId="2" fontId="26" fillId="0" borderId="0" xfId="9" applyNumberFormat="1" applyFont="1" applyBorder="1" applyAlignment="1">
      <alignment vertical="top" wrapText="1"/>
    </xf>
    <xf numFmtId="49" fontId="26" fillId="0" borderId="1" xfId="9" applyNumberFormat="1" applyFont="1" applyBorder="1" applyAlignment="1">
      <alignment horizontal="center" vertical="center" wrapText="1"/>
    </xf>
    <xf numFmtId="49" fontId="26" fillId="0" borderId="3" xfId="9" applyNumberFormat="1" applyFont="1" applyBorder="1" applyAlignment="1">
      <alignment horizontal="center" vertical="center" wrapText="1"/>
    </xf>
    <xf numFmtId="2" fontId="26" fillId="0" borderId="1" xfId="9" applyNumberFormat="1" applyFont="1" applyBorder="1" applyAlignment="1">
      <alignment horizontal="center" vertical="center" wrapText="1"/>
    </xf>
    <xf numFmtId="2" fontId="26" fillId="0" borderId="1" xfId="15" applyNumberFormat="1" applyFont="1" applyBorder="1" applyAlignment="1" applyProtection="1">
      <alignment horizontal="center" vertical="center" wrapText="1"/>
      <protection locked="0"/>
    </xf>
    <xf numFmtId="0" fontId="27" fillId="0" borderId="0" xfId="15" applyFont="1" applyProtection="1">
      <protection locked="0"/>
    </xf>
    <xf numFmtId="49" fontId="26" fillId="6" borderId="4" xfId="9" applyNumberFormat="1" applyFont="1" applyFill="1" applyBorder="1" applyAlignment="1">
      <alignment horizontal="center" vertical="center" wrapText="1"/>
    </xf>
    <xf numFmtId="49" fontId="26" fillId="6" borderId="3" xfId="9" applyNumberFormat="1" applyFont="1" applyFill="1" applyBorder="1" applyAlignment="1">
      <alignment horizontal="center" vertical="center" wrapText="1"/>
    </xf>
    <xf numFmtId="49" fontId="26" fillId="6" borderId="1" xfId="9" applyNumberFormat="1" applyFont="1" applyFill="1" applyBorder="1" applyAlignment="1">
      <alignment horizontal="center" vertical="center" wrapText="1"/>
    </xf>
    <xf numFmtId="2" fontId="26" fillId="6" borderId="1" xfId="9" applyNumberFormat="1" applyFont="1" applyFill="1" applyBorder="1" applyAlignment="1">
      <alignment horizontal="center" vertical="center" wrapText="1"/>
    </xf>
    <xf numFmtId="49" fontId="26" fillId="4" borderId="4" xfId="9" applyNumberFormat="1" applyFont="1" applyFill="1" applyBorder="1" applyAlignment="1">
      <alignment horizontal="left" wrapText="1"/>
    </xf>
    <xf numFmtId="49" fontId="26" fillId="4" borderId="3" xfId="9" applyNumberFormat="1" applyFont="1" applyFill="1" applyBorder="1" applyAlignment="1">
      <alignment horizontal="center" vertical="center" wrapText="1"/>
    </xf>
    <xf numFmtId="49" fontId="26" fillId="4" borderId="1" xfId="9" applyNumberFormat="1" applyFont="1" applyFill="1" applyBorder="1" applyAlignment="1">
      <alignment horizontal="center" vertical="center"/>
    </xf>
    <xf numFmtId="2" fontId="26" fillId="4" borderId="1" xfId="9" applyNumberFormat="1" applyFont="1" applyFill="1" applyBorder="1" applyAlignment="1"/>
    <xf numFmtId="49" fontId="26" fillId="4" borderId="26" xfId="9" applyNumberFormat="1" applyFont="1" applyFill="1" applyBorder="1" applyAlignment="1">
      <alignment wrapText="1"/>
    </xf>
    <xf numFmtId="49" fontId="26" fillId="4" borderId="27" xfId="9" applyNumberFormat="1" applyFont="1" applyFill="1" applyBorder="1" applyAlignment="1">
      <alignment wrapText="1"/>
    </xf>
    <xf numFmtId="49" fontId="27" fillId="4" borderId="27" xfId="9" applyNumberFormat="1" applyFont="1" applyFill="1" applyBorder="1" applyAlignment="1">
      <alignment horizontal="left" wrapText="1"/>
    </xf>
    <xf numFmtId="2" fontId="0" fillId="0" borderId="0" xfId="0" applyNumberFormat="1"/>
    <xf numFmtId="49" fontId="27" fillId="0" borderId="27" xfId="9" applyNumberFormat="1" applyFont="1" applyBorder="1" applyAlignment="1">
      <alignment horizontal="left" wrapText="1"/>
    </xf>
    <xf numFmtId="49" fontId="26" fillId="0" borderId="3" xfId="9" applyNumberFormat="1" applyFont="1" applyFill="1" applyBorder="1" applyAlignment="1">
      <alignment horizontal="center" vertical="center" wrapText="1"/>
    </xf>
    <xf numFmtId="49" fontId="26" fillId="0" borderId="1" xfId="9" applyNumberFormat="1" applyFont="1" applyBorder="1" applyAlignment="1">
      <alignment horizontal="center" vertical="center"/>
    </xf>
    <xf numFmtId="2" fontId="27" fillId="0" borderId="1" xfId="9" applyNumberFormat="1" applyFont="1" applyBorder="1" applyAlignment="1"/>
    <xf numFmtId="2" fontId="27" fillId="0" borderId="1" xfId="15" applyNumberFormat="1" applyFont="1" applyBorder="1" applyAlignment="1" applyProtection="1">
      <protection locked="0"/>
    </xf>
    <xf numFmtId="166" fontId="27" fillId="0" borderId="1" xfId="15" applyNumberFormat="1" applyFont="1" applyBorder="1" applyAlignment="1" applyProtection="1">
      <protection locked="0"/>
    </xf>
    <xf numFmtId="166" fontId="27" fillId="0" borderId="1" xfId="9" applyNumberFormat="1" applyFont="1" applyBorder="1" applyAlignment="1"/>
    <xf numFmtId="49" fontId="27" fillId="0" borderId="28" xfId="9" applyNumberFormat="1" applyFont="1" applyBorder="1" applyAlignment="1">
      <alignment horizontal="left" wrapText="1"/>
    </xf>
    <xf numFmtId="49" fontId="27" fillId="0" borderId="1" xfId="9" applyNumberFormat="1" applyFont="1" applyBorder="1" applyAlignment="1">
      <alignment wrapText="1"/>
    </xf>
    <xf numFmtId="49" fontId="27" fillId="0" borderId="26" xfId="9" applyNumberFormat="1" applyFont="1" applyBorder="1" applyAlignment="1">
      <alignment horizontal="left" wrapText="1"/>
    </xf>
    <xf numFmtId="49" fontId="27" fillId="3" borderId="27" xfId="9" applyNumberFormat="1" applyFont="1" applyFill="1" applyBorder="1" applyAlignment="1">
      <alignment horizontal="left" wrapText="1"/>
    </xf>
    <xf numFmtId="49" fontId="26" fillId="3" borderId="3" xfId="9" applyNumberFormat="1" applyFont="1" applyFill="1" applyBorder="1" applyAlignment="1">
      <alignment horizontal="center" vertical="center" wrapText="1"/>
    </xf>
    <xf numFmtId="49" fontId="26" fillId="3" borderId="1" xfId="9" applyNumberFormat="1" applyFont="1" applyFill="1" applyBorder="1" applyAlignment="1">
      <alignment horizontal="center" vertical="center"/>
    </xf>
    <xf numFmtId="2" fontId="27" fillId="3" borderId="1" xfId="9" applyNumberFormat="1" applyFont="1" applyFill="1" applyBorder="1" applyAlignment="1"/>
    <xf numFmtId="49" fontId="28" fillId="0" borderId="27" xfId="9" applyNumberFormat="1" applyFont="1" applyBorder="1" applyAlignment="1">
      <alignment horizontal="left" wrapText="1"/>
    </xf>
    <xf numFmtId="49" fontId="27" fillId="0" borderId="3" xfId="9" applyNumberFormat="1" applyFont="1" applyFill="1" applyBorder="1" applyAlignment="1">
      <alignment horizontal="center" vertical="center" wrapText="1"/>
    </xf>
    <xf numFmtId="49" fontId="27" fillId="0" borderId="1" xfId="9" applyNumberFormat="1" applyFont="1" applyBorder="1" applyAlignment="1">
      <alignment horizontal="center" vertical="center"/>
    </xf>
    <xf numFmtId="49" fontId="27" fillId="7" borderId="27" xfId="9" applyNumberFormat="1" applyFont="1" applyFill="1" applyBorder="1" applyAlignment="1">
      <alignment horizontal="left" wrapText="1"/>
    </xf>
    <xf numFmtId="49" fontId="26" fillId="7" borderId="3" xfId="9" applyNumberFormat="1" applyFont="1" applyFill="1" applyBorder="1" applyAlignment="1">
      <alignment horizontal="center" vertical="center" wrapText="1"/>
    </xf>
    <xf numFmtId="49" fontId="26" fillId="7" borderId="1" xfId="9" applyNumberFormat="1" applyFont="1" applyFill="1" applyBorder="1" applyAlignment="1">
      <alignment horizontal="center" vertical="center"/>
    </xf>
    <xf numFmtId="2" fontId="27" fillId="7" borderId="1" xfId="9" applyNumberFormat="1" applyFont="1" applyFill="1" applyBorder="1" applyAlignment="1"/>
    <xf numFmtId="49" fontId="28" fillId="2" borderId="27" xfId="9" applyNumberFormat="1" applyFont="1" applyFill="1" applyBorder="1" applyAlignment="1">
      <alignment horizontal="left" wrapText="1"/>
    </xf>
    <xf numFmtId="49" fontId="27" fillId="2" borderId="3" xfId="9" applyNumberFormat="1" applyFont="1" applyFill="1" applyBorder="1" applyAlignment="1">
      <alignment horizontal="center" vertical="center" wrapText="1"/>
    </xf>
    <xf numFmtId="49" fontId="27" fillId="2" borderId="1" xfId="9" applyNumberFormat="1" applyFont="1" applyFill="1" applyBorder="1" applyAlignment="1">
      <alignment horizontal="center" vertical="center"/>
    </xf>
    <xf numFmtId="2" fontId="27" fillId="2" borderId="1" xfId="9" applyNumberFormat="1" applyFont="1" applyFill="1" applyBorder="1" applyAlignment="1"/>
    <xf numFmtId="49" fontId="27" fillId="2" borderId="27" xfId="9" applyNumberFormat="1" applyFont="1" applyFill="1" applyBorder="1" applyAlignment="1">
      <alignment horizontal="left" wrapText="1"/>
    </xf>
    <xf numFmtId="49" fontId="26" fillId="2" borderId="3" xfId="9" applyNumberFormat="1" applyFont="1" applyFill="1" applyBorder="1" applyAlignment="1">
      <alignment horizontal="center" vertical="center" wrapText="1"/>
    </xf>
    <xf numFmtId="49" fontId="26" fillId="2" borderId="1" xfId="9" applyNumberFormat="1" applyFont="1" applyFill="1" applyBorder="1" applyAlignment="1">
      <alignment horizontal="center" vertical="center"/>
    </xf>
    <xf numFmtId="0" fontId="27" fillId="2" borderId="0" xfId="15" applyFont="1" applyFill="1" applyProtection="1">
      <protection locked="0"/>
    </xf>
    <xf numFmtId="49" fontId="28" fillId="3" borderId="27" xfId="9" applyNumberFormat="1" applyFont="1" applyFill="1" applyBorder="1" applyAlignment="1">
      <alignment horizontal="left" wrapText="1"/>
    </xf>
    <xf numFmtId="49" fontId="29" fillId="3" borderId="27" xfId="9" applyNumberFormat="1" applyFont="1" applyFill="1" applyBorder="1" applyAlignment="1">
      <alignment wrapText="1"/>
    </xf>
    <xf numFmtId="49" fontId="28" fillId="0" borderId="28" xfId="9" applyNumberFormat="1" applyFont="1" applyBorder="1" applyAlignment="1">
      <alignment horizontal="left" wrapText="1"/>
    </xf>
    <xf numFmtId="49" fontId="28" fillId="0" borderId="1" xfId="9" applyNumberFormat="1" applyFont="1" applyBorder="1" applyAlignment="1">
      <alignment horizontal="left" wrapText="1"/>
    </xf>
    <xf numFmtId="49" fontId="27" fillId="0" borderId="1" xfId="9" applyNumberFormat="1" applyFont="1" applyBorder="1" applyAlignment="1">
      <alignment horizontal="left" wrapText="1"/>
    </xf>
    <xf numFmtId="2" fontId="26" fillId="3" borderId="1" xfId="9" applyNumberFormat="1" applyFont="1" applyFill="1" applyBorder="1" applyAlignment="1"/>
    <xf numFmtId="49" fontId="28" fillId="0" borderId="0" xfId="9" applyNumberFormat="1" applyFont="1" applyBorder="1"/>
    <xf numFmtId="49" fontId="26" fillId="4" borderId="1" xfId="9" applyNumberFormat="1" applyFont="1" applyFill="1" applyBorder="1"/>
    <xf numFmtId="49" fontId="26" fillId="3" borderId="1" xfId="9" applyNumberFormat="1" applyFont="1" applyFill="1" applyBorder="1" applyAlignment="1">
      <alignment wrapText="1"/>
    </xf>
    <xf numFmtId="49" fontId="28" fillId="0" borderId="1" xfId="9" applyNumberFormat="1" applyFont="1" applyBorder="1" applyAlignment="1">
      <alignment wrapText="1"/>
    </xf>
    <xf numFmtId="49" fontId="28" fillId="0" borderId="1" xfId="9" applyNumberFormat="1" applyFont="1" applyBorder="1"/>
    <xf numFmtId="49" fontId="27" fillId="0" borderId="27" xfId="9" applyNumberFormat="1" applyFont="1" applyBorder="1" applyAlignment="1">
      <alignment wrapText="1"/>
    </xf>
    <xf numFmtId="49" fontId="26" fillId="4" borderId="6" xfId="9" applyNumberFormat="1" applyFont="1" applyFill="1" applyBorder="1"/>
    <xf numFmtId="49" fontId="27" fillId="0" borderId="6" xfId="9" applyNumberFormat="1" applyFont="1" applyBorder="1"/>
    <xf numFmtId="49" fontId="29" fillId="5" borderId="1" xfId="9" applyNumberFormat="1" applyFont="1" applyFill="1" applyBorder="1" applyAlignment="1" applyProtection="1">
      <alignment horizontal="left" vertical="center" wrapText="1"/>
    </xf>
    <xf numFmtId="2" fontId="26" fillId="0" borderId="1" xfId="9" applyNumberFormat="1" applyFont="1" applyBorder="1" applyAlignment="1"/>
    <xf numFmtId="49" fontId="27" fillId="3" borderId="6" xfId="9" applyNumberFormat="1" applyFont="1" applyFill="1" applyBorder="1"/>
    <xf numFmtId="49" fontId="28" fillId="3" borderId="1" xfId="9" applyNumberFormat="1" applyFont="1" applyFill="1" applyBorder="1" applyAlignment="1">
      <alignment horizontal="left" wrapText="1"/>
    </xf>
    <xf numFmtId="49" fontId="28" fillId="0" borderId="0" xfId="9" applyNumberFormat="1" applyFont="1" applyBorder="1" applyAlignment="1">
      <alignment horizontal="left" wrapText="1"/>
    </xf>
    <xf numFmtId="49" fontId="27" fillId="2" borderId="0" xfId="9" applyNumberFormat="1" applyFont="1" applyFill="1" applyBorder="1" applyAlignment="1">
      <alignment horizontal="left" wrapText="1"/>
    </xf>
    <xf numFmtId="2" fontId="26" fillId="2" borderId="1" xfId="9" applyNumberFormat="1" applyFont="1" applyFill="1" applyBorder="1" applyAlignment="1"/>
    <xf numFmtId="49" fontId="28" fillId="0" borderId="1" xfId="9" applyNumberFormat="1" applyFont="1" applyBorder="1" applyAlignment="1">
      <alignment horizontal="left"/>
    </xf>
    <xf numFmtId="49" fontId="27" fillId="3" borderId="1" xfId="9" applyNumberFormat="1" applyFont="1" applyFill="1" applyBorder="1" applyAlignment="1">
      <alignment horizontal="left" wrapText="1"/>
    </xf>
    <xf numFmtId="0" fontId="27" fillId="0" borderId="0" xfId="9" applyFont="1"/>
    <xf numFmtId="49" fontId="28" fillId="7" borderId="27" xfId="9" applyNumberFormat="1" applyFont="1" applyFill="1" applyBorder="1" applyAlignment="1">
      <alignment horizontal="left" wrapText="1"/>
    </xf>
    <xf numFmtId="2" fontId="27" fillId="7" borderId="1" xfId="15" applyNumberFormat="1" applyFont="1" applyFill="1" applyBorder="1" applyAlignment="1" applyProtection="1">
      <protection locked="0"/>
    </xf>
    <xf numFmtId="49" fontId="30" fillId="4" borderId="26" xfId="9" applyNumberFormat="1" applyFont="1" applyFill="1" applyBorder="1" applyAlignment="1">
      <alignment wrapText="1"/>
    </xf>
    <xf numFmtId="49" fontId="30" fillId="3" borderId="27" xfId="9" applyNumberFormat="1" applyFont="1" applyFill="1" applyBorder="1" applyAlignment="1">
      <alignment wrapText="1"/>
    </xf>
    <xf numFmtId="49" fontId="28" fillId="0" borderId="27" xfId="9" applyNumberFormat="1" applyFont="1" applyBorder="1" applyAlignment="1">
      <alignment wrapText="1"/>
    </xf>
    <xf numFmtId="49" fontId="31" fillId="0" borderId="27" xfId="9" applyNumberFormat="1" applyFont="1" applyBorder="1" applyAlignment="1">
      <alignment wrapText="1"/>
    </xf>
    <xf numFmtId="49" fontId="31" fillId="5" borderId="1" xfId="9" applyNumberFormat="1" applyFont="1" applyFill="1" applyBorder="1" applyAlignment="1" applyProtection="1">
      <alignment horizontal="left" vertical="center" wrapText="1"/>
    </xf>
    <xf numFmtId="49" fontId="30" fillId="4" borderId="20" xfId="9" applyNumberFormat="1" applyFont="1" applyFill="1" applyBorder="1" applyAlignment="1" applyProtection="1">
      <alignment horizontal="left" vertical="center" wrapText="1"/>
    </xf>
    <xf numFmtId="49" fontId="31" fillId="5" borderId="20" xfId="9" applyNumberFormat="1" applyFont="1" applyFill="1" applyBorder="1" applyAlignment="1" applyProtection="1">
      <alignment horizontal="left" vertical="center" wrapText="1"/>
    </xf>
    <xf numFmtId="49" fontId="30" fillId="4" borderId="29" xfId="9" applyNumberFormat="1" applyFont="1" applyFill="1" applyBorder="1" applyAlignment="1">
      <alignment horizontal="left" wrapText="1"/>
    </xf>
    <xf numFmtId="49" fontId="30" fillId="3" borderId="11" xfId="9" applyNumberFormat="1" applyFont="1" applyFill="1" applyBorder="1" applyAlignment="1">
      <alignment horizontal="left" wrapText="1"/>
    </xf>
    <xf numFmtId="49" fontId="29" fillId="0" borderId="26" xfId="9" applyNumberFormat="1" applyFont="1" applyBorder="1" applyAlignment="1">
      <alignment horizontal="left" wrapText="1"/>
    </xf>
    <xf numFmtId="49" fontId="29" fillId="2" borderId="27" xfId="9" applyNumberFormat="1" applyFont="1" applyFill="1" applyBorder="1" applyAlignment="1">
      <alignment wrapText="1"/>
    </xf>
    <xf numFmtId="49" fontId="29" fillId="0" borderId="30" xfId="9" applyNumberFormat="1" applyFont="1" applyBorder="1" applyAlignment="1">
      <alignment wrapText="1"/>
    </xf>
    <xf numFmtId="2" fontId="27" fillId="0" borderId="1" xfId="9" applyNumberFormat="1" applyFont="1" applyFill="1" applyBorder="1" applyAlignment="1"/>
    <xf numFmtId="49" fontId="26" fillId="4" borderId="1" xfId="9" applyNumberFormat="1" applyFont="1" applyFill="1" applyBorder="1" applyAlignment="1">
      <alignment wrapText="1"/>
    </xf>
    <xf numFmtId="49" fontId="30" fillId="6" borderId="0" xfId="9" applyNumberFormat="1" applyFont="1" applyFill="1" applyBorder="1" applyAlignment="1">
      <alignment wrapText="1"/>
    </xf>
    <xf numFmtId="49" fontId="26" fillId="6" borderId="1" xfId="9" applyNumberFormat="1" applyFont="1" applyFill="1" applyBorder="1" applyAlignment="1">
      <alignment horizontal="center" vertical="center"/>
    </xf>
    <xf numFmtId="2" fontId="26" fillId="6" borderId="1" xfId="9" applyNumberFormat="1" applyFont="1" applyFill="1" applyBorder="1" applyAlignment="1"/>
    <xf numFmtId="49" fontId="29" fillId="3" borderId="1" xfId="9" applyNumberFormat="1" applyFont="1" applyFill="1" applyBorder="1" applyAlignment="1" applyProtection="1">
      <alignment horizontal="left" vertical="center" wrapText="1"/>
    </xf>
    <xf numFmtId="49" fontId="27" fillId="0" borderId="31" xfId="9" applyNumberFormat="1" applyFont="1" applyBorder="1" applyAlignment="1">
      <alignment wrapText="1"/>
    </xf>
    <xf numFmtId="0" fontId="27" fillId="2" borderId="0" xfId="9" applyFont="1" applyFill="1"/>
    <xf numFmtId="49" fontId="27" fillId="3" borderId="31" xfId="9" applyNumberFormat="1" applyFont="1" applyFill="1" applyBorder="1" applyAlignment="1">
      <alignment wrapText="1"/>
    </xf>
    <xf numFmtId="49" fontId="28" fillId="0" borderId="31" xfId="9" applyNumberFormat="1" applyFont="1" applyBorder="1" applyAlignment="1">
      <alignment wrapText="1"/>
    </xf>
    <xf numFmtId="49" fontId="29" fillId="3" borderId="31" xfId="9" applyNumberFormat="1" applyFont="1" applyFill="1" applyBorder="1" applyAlignment="1">
      <alignment wrapText="1"/>
    </xf>
    <xf numFmtId="49" fontId="31" fillId="0" borderId="31" xfId="9" applyNumberFormat="1" applyFont="1" applyBorder="1" applyAlignment="1">
      <alignment wrapText="1"/>
    </xf>
    <xf numFmtId="49" fontId="28" fillId="8" borderId="31" xfId="9" applyNumberFormat="1" applyFont="1" applyFill="1" applyBorder="1" applyAlignment="1">
      <alignment wrapText="1"/>
    </xf>
    <xf numFmtId="49" fontId="27" fillId="8" borderId="1" xfId="9" applyNumberFormat="1" applyFont="1" applyFill="1" applyBorder="1" applyAlignment="1">
      <alignment horizontal="center" vertical="center"/>
    </xf>
    <xf numFmtId="2" fontId="27" fillId="8" borderId="1" xfId="9" applyNumberFormat="1" applyFont="1" applyFill="1" applyBorder="1" applyAlignment="1"/>
    <xf numFmtId="49" fontId="28" fillId="0" borderId="0" xfId="9" applyNumberFormat="1" applyFont="1" applyBorder="1" applyAlignment="1">
      <alignment wrapText="1"/>
    </xf>
    <xf numFmtId="49" fontId="27" fillId="3" borderId="30" xfId="9" applyNumberFormat="1" applyFont="1" applyFill="1" applyBorder="1" applyAlignment="1">
      <alignment wrapText="1"/>
    </xf>
    <xf numFmtId="2" fontId="26" fillId="4" borderId="1" xfId="9" applyNumberFormat="1" applyFont="1" applyFill="1" applyBorder="1" applyAlignment="1">
      <alignment horizontal="right" vertical="center"/>
    </xf>
    <xf numFmtId="49" fontId="28" fillId="0" borderId="32" xfId="9" applyNumberFormat="1" applyFont="1" applyBorder="1"/>
    <xf numFmtId="49" fontId="27" fillId="0" borderId="1" xfId="9" applyNumberFormat="1" applyFont="1" applyFill="1" applyBorder="1" applyAlignment="1">
      <alignment horizontal="center" vertical="center" wrapText="1"/>
    </xf>
    <xf numFmtId="49" fontId="26" fillId="6" borderId="27" xfId="9" applyNumberFormat="1" applyFont="1" applyFill="1" applyBorder="1" applyAlignment="1">
      <alignment wrapText="1"/>
    </xf>
    <xf numFmtId="49" fontId="28" fillId="0" borderId="31" xfId="9" applyNumberFormat="1" applyFont="1" applyBorder="1" applyAlignment="1">
      <alignment horizontal="left" wrapText="1"/>
    </xf>
    <xf numFmtId="49" fontId="27" fillId="2" borderId="31" xfId="9" applyNumberFormat="1" applyFont="1" applyFill="1" applyBorder="1" applyAlignment="1">
      <alignment wrapText="1"/>
    </xf>
    <xf numFmtId="49" fontId="28" fillId="0" borderId="33" xfId="9" applyNumberFormat="1" applyFont="1" applyBorder="1" applyAlignment="1">
      <alignment wrapText="1"/>
    </xf>
    <xf numFmtId="49" fontId="27" fillId="3" borderId="33" xfId="9" applyNumberFormat="1" applyFont="1" applyFill="1" applyBorder="1" applyAlignment="1">
      <alignment wrapText="1"/>
    </xf>
    <xf numFmtId="49" fontId="26" fillId="6" borderId="1" xfId="9" applyNumberFormat="1" applyFont="1" applyFill="1" applyBorder="1" applyAlignment="1">
      <alignment wrapText="1"/>
    </xf>
    <xf numFmtId="49" fontId="26" fillId="6" borderId="1" xfId="9" applyNumberFormat="1" applyFont="1" applyFill="1" applyBorder="1" applyAlignment="1">
      <alignment horizontal="center"/>
    </xf>
    <xf numFmtId="49" fontId="27" fillId="0" borderId="1" xfId="9" applyNumberFormat="1" applyFont="1" applyBorder="1"/>
    <xf numFmtId="49" fontId="26" fillId="0" borderId="1" xfId="9" applyNumberFormat="1" applyFont="1" applyBorder="1" applyAlignment="1">
      <alignment horizontal="center"/>
    </xf>
    <xf numFmtId="49" fontId="27" fillId="0" borderId="1" xfId="9" applyNumberFormat="1" applyFont="1" applyFill="1" applyBorder="1" applyAlignment="1"/>
    <xf numFmtId="49" fontId="26" fillId="0" borderId="1" xfId="9" applyNumberFormat="1" applyFont="1" applyFill="1" applyBorder="1" applyAlignment="1">
      <alignment horizontal="center"/>
    </xf>
    <xf numFmtId="49" fontId="26" fillId="0" borderId="1" xfId="9" applyNumberFormat="1" applyFont="1" applyFill="1" applyBorder="1" applyAlignment="1">
      <alignment horizontal="center" vertical="center"/>
    </xf>
    <xf numFmtId="49" fontId="27" fillId="6" borderId="1" xfId="9" applyNumberFormat="1" applyFont="1" applyFill="1" applyBorder="1" applyAlignment="1">
      <alignment horizontal="left"/>
    </xf>
    <xf numFmtId="2" fontId="26" fillId="6" borderId="1" xfId="15" applyNumberFormat="1" applyFont="1" applyFill="1" applyBorder="1" applyAlignment="1" applyProtection="1">
      <protection locked="0"/>
    </xf>
    <xf numFmtId="49" fontId="28" fillId="0" borderId="1" xfId="9" applyNumberFormat="1" applyFont="1" applyFill="1" applyBorder="1" applyAlignment="1">
      <alignment horizontal="left"/>
    </xf>
    <xf numFmtId="49" fontId="26" fillId="2" borderId="1" xfId="9" applyNumberFormat="1" applyFont="1" applyFill="1" applyBorder="1" applyAlignment="1">
      <alignment horizontal="center"/>
    </xf>
    <xf numFmtId="49" fontId="26" fillId="0" borderId="1" xfId="15" applyNumberFormat="1" applyFont="1" applyBorder="1" applyAlignment="1" applyProtection="1">
      <alignment horizontal="center" vertical="center"/>
      <protection locked="0"/>
    </xf>
    <xf numFmtId="49" fontId="32" fillId="6" borderId="19" xfId="10" applyNumberFormat="1" applyFont="1" applyFill="1" applyBorder="1" applyAlignment="1" applyProtection="1">
      <alignment horizontal="center" wrapText="1"/>
      <protection locked="0"/>
    </xf>
    <xf numFmtId="49" fontId="32" fillId="6" borderId="20" xfId="10" applyNumberFormat="1" applyFont="1" applyFill="1" applyBorder="1" applyAlignment="1" applyProtection="1">
      <alignment horizontal="center" wrapText="1"/>
      <protection locked="0"/>
    </xf>
    <xf numFmtId="49" fontId="32" fillId="6" borderId="1" xfId="10" applyNumberFormat="1" applyFont="1" applyFill="1" applyBorder="1" applyAlignment="1" applyProtection="1">
      <alignment horizontal="center" wrapText="1"/>
      <protection locked="0"/>
    </xf>
    <xf numFmtId="49" fontId="32" fillId="4" borderId="1" xfId="10" applyNumberFormat="1" applyFont="1" applyFill="1" applyBorder="1" applyAlignment="1" applyProtection="1">
      <alignment wrapText="1"/>
      <protection locked="0"/>
    </xf>
    <xf numFmtId="49" fontId="25" fillId="4" borderId="1" xfId="10" applyNumberFormat="1" applyFont="1" applyFill="1" applyBorder="1" applyAlignment="1" applyProtection="1">
      <alignment horizontal="center" wrapText="1"/>
      <protection locked="0"/>
    </xf>
    <xf numFmtId="49" fontId="25" fillId="4" borderId="1" xfId="10" applyNumberFormat="1" applyFont="1" applyFill="1" applyBorder="1" applyAlignment="1" applyProtection="1">
      <alignment horizontal="center" vertical="center" wrapText="1"/>
      <protection locked="0"/>
    </xf>
    <xf numFmtId="2" fontId="25" fillId="4" borderId="1" xfId="10" applyNumberFormat="1" applyFont="1" applyFill="1" applyBorder="1" applyAlignment="1" applyProtection="1">
      <alignment wrapText="1"/>
      <protection locked="0"/>
    </xf>
    <xf numFmtId="49" fontId="25" fillId="3" borderId="6" xfId="10" applyNumberFormat="1" applyFont="1" applyFill="1" applyBorder="1" applyAlignment="1" applyProtection="1">
      <alignment horizontal="left" wrapText="1"/>
      <protection locked="0"/>
    </xf>
    <xf numFmtId="49" fontId="26" fillId="3" borderId="6" xfId="15" applyNumberFormat="1" applyFont="1" applyFill="1" applyBorder="1" applyAlignment="1" applyProtection="1">
      <alignment horizontal="center"/>
      <protection locked="0"/>
    </xf>
    <xf numFmtId="49" fontId="26" fillId="3" borderId="6" xfId="15" applyNumberFormat="1" applyFont="1" applyFill="1" applyBorder="1" applyAlignment="1" applyProtection="1">
      <alignment horizontal="center" vertical="center"/>
      <protection locked="0"/>
    </xf>
    <xf numFmtId="2" fontId="26" fillId="3" borderId="6" xfId="15" applyNumberFormat="1" applyFont="1" applyFill="1" applyBorder="1" applyAlignment="1" applyProtection="1">
      <protection locked="0"/>
    </xf>
    <xf numFmtId="49" fontId="26" fillId="2" borderId="6" xfId="15" applyNumberFormat="1" applyFont="1" applyFill="1" applyBorder="1" applyAlignment="1" applyProtection="1">
      <alignment horizontal="center" vertical="center"/>
      <protection locked="0"/>
    </xf>
    <xf numFmtId="49" fontId="33" fillId="0" borderId="1" xfId="10" applyNumberFormat="1" applyFont="1" applyBorder="1" applyAlignment="1" applyProtection="1">
      <alignment horizontal="left" wrapText="1"/>
      <protection locked="0"/>
    </xf>
    <xf numFmtId="49" fontId="26" fillId="0" borderId="1" xfId="15" applyNumberFormat="1" applyFont="1" applyBorder="1" applyAlignment="1" applyProtection="1">
      <alignment horizontal="center"/>
      <protection locked="0"/>
    </xf>
    <xf numFmtId="49" fontId="33" fillId="0" borderId="1" xfId="10" applyNumberFormat="1" applyFont="1" applyBorder="1" applyProtection="1">
      <alignment wrapText="1"/>
      <protection locked="0"/>
    </xf>
    <xf numFmtId="2" fontId="26" fillId="0" borderId="1" xfId="15" applyNumberFormat="1" applyFont="1" applyBorder="1" applyAlignment="1" applyProtection="1">
      <protection locked="0"/>
    </xf>
    <xf numFmtId="49" fontId="25" fillId="3" borderId="1" xfId="10" applyNumberFormat="1" applyFont="1" applyFill="1" applyBorder="1" applyProtection="1">
      <alignment wrapText="1"/>
      <protection locked="0"/>
    </xf>
    <xf numFmtId="49" fontId="26" fillId="3" borderId="1" xfId="15" applyNumberFormat="1" applyFont="1" applyFill="1" applyBorder="1" applyAlignment="1" applyProtection="1">
      <alignment horizontal="center" vertical="center"/>
      <protection locked="0"/>
    </xf>
    <xf numFmtId="2" fontId="26" fillId="3" borderId="1" xfId="15" applyNumberFormat="1" applyFont="1" applyFill="1" applyBorder="1" applyAlignment="1" applyProtection="1">
      <protection locked="0"/>
    </xf>
    <xf numFmtId="49" fontId="26" fillId="2" borderId="1" xfId="15" applyNumberFormat="1" applyFont="1" applyFill="1" applyBorder="1" applyAlignment="1" applyProtection="1">
      <alignment horizontal="center" vertical="center"/>
      <protection locked="0"/>
    </xf>
    <xf numFmtId="49" fontId="32" fillId="0" borderId="1" xfId="10" applyNumberFormat="1" applyFont="1" applyBorder="1" applyProtection="1">
      <alignment wrapText="1"/>
      <protection locked="0"/>
    </xf>
    <xf numFmtId="49" fontId="26" fillId="3" borderId="1" xfId="15" applyNumberFormat="1" applyFont="1" applyFill="1" applyBorder="1" applyAlignment="1" applyProtection="1">
      <alignment horizontal="center"/>
      <protection locked="0"/>
    </xf>
    <xf numFmtId="49" fontId="25" fillId="3" borderId="1" xfId="16" applyNumberFormat="1" applyFont="1" applyFill="1" applyBorder="1" applyAlignment="1" applyProtection="1">
      <alignment wrapText="1"/>
      <protection locked="0"/>
    </xf>
    <xf numFmtId="49" fontId="33" fillId="0" borderId="1" xfId="17" applyNumberFormat="1" applyFont="1" applyBorder="1" applyProtection="1">
      <protection locked="0"/>
    </xf>
    <xf numFmtId="49" fontId="28" fillId="0" borderId="1" xfId="15" applyNumberFormat="1" applyFont="1" applyBorder="1" applyAlignment="1" applyProtection="1">
      <alignment wrapText="1"/>
      <protection locked="0"/>
    </xf>
    <xf numFmtId="49" fontId="28" fillId="0" borderId="1" xfId="15" applyNumberFormat="1" applyFont="1" applyBorder="1" applyProtection="1">
      <protection locked="0"/>
    </xf>
    <xf numFmtId="49" fontId="28" fillId="7" borderId="1" xfId="15" applyNumberFormat="1" applyFont="1" applyFill="1" applyBorder="1" applyProtection="1">
      <protection locked="0"/>
    </xf>
    <xf numFmtId="49" fontId="26" fillId="7" borderId="1" xfId="15" applyNumberFormat="1" applyFont="1" applyFill="1" applyBorder="1" applyAlignment="1" applyProtection="1">
      <alignment horizontal="center"/>
      <protection locked="0"/>
    </xf>
    <xf numFmtId="49" fontId="26" fillId="7" borderId="1" xfId="15" applyNumberFormat="1" applyFont="1" applyFill="1" applyBorder="1" applyAlignment="1" applyProtection="1">
      <alignment horizontal="center" vertical="center"/>
      <protection locked="0"/>
    </xf>
    <xf numFmtId="49" fontId="26" fillId="3" borderId="1" xfId="15" applyNumberFormat="1" applyFont="1" applyFill="1" applyBorder="1" applyAlignment="1" applyProtection="1">
      <alignment wrapText="1"/>
      <protection locked="0"/>
    </xf>
    <xf numFmtId="49" fontId="35" fillId="6" borderId="1" xfId="15" applyNumberFormat="1" applyFont="1" applyFill="1" applyBorder="1" applyProtection="1">
      <protection locked="0"/>
    </xf>
    <xf numFmtId="49" fontId="35" fillId="6" borderId="1" xfId="15" applyNumberFormat="1" applyFont="1" applyFill="1" applyBorder="1" applyAlignment="1" applyProtection="1">
      <alignment horizontal="center"/>
      <protection locked="0"/>
    </xf>
    <xf numFmtId="49" fontId="35" fillId="6" borderId="1" xfId="15" applyNumberFormat="1" applyFont="1" applyFill="1" applyBorder="1" applyAlignment="1" applyProtection="1">
      <alignment horizontal="center" vertical="center"/>
      <protection locked="0"/>
    </xf>
    <xf numFmtId="2" fontId="35" fillId="6" borderId="1" xfId="15" applyNumberFormat="1" applyFont="1" applyFill="1" applyBorder="1" applyAlignment="1" applyProtection="1">
      <protection locked="0"/>
    </xf>
    <xf numFmtId="49" fontId="27" fillId="0" borderId="0" xfId="15" applyNumberFormat="1" applyFont="1" applyBorder="1" applyProtection="1">
      <protection locked="0"/>
    </xf>
    <xf numFmtId="49" fontId="26" fillId="0" borderId="0" xfId="15" applyNumberFormat="1" applyFont="1" applyBorder="1" applyAlignment="1" applyProtection="1">
      <alignment horizontal="center"/>
      <protection locked="0"/>
    </xf>
    <xf numFmtId="49" fontId="26" fillId="0" borderId="0" xfId="15" applyNumberFormat="1" applyFont="1" applyBorder="1" applyAlignment="1" applyProtection="1">
      <alignment horizontal="center" vertical="center"/>
      <protection locked="0"/>
    </xf>
    <xf numFmtId="2" fontId="27" fillId="0" borderId="0" xfId="15" applyNumberFormat="1" applyFont="1" applyBorder="1" applyAlignment="1" applyProtection="1">
      <protection locked="0"/>
    </xf>
    <xf numFmtId="166" fontId="28" fillId="0" borderId="0" xfId="9" applyNumberFormat="1" applyFont="1" applyFill="1" applyBorder="1" applyAlignment="1">
      <alignment horizontal="right"/>
    </xf>
    <xf numFmtId="166" fontId="27" fillId="0" borderId="0" xfId="9" applyNumberFormat="1" applyFont="1" applyFill="1"/>
    <xf numFmtId="166" fontId="27" fillId="0" borderId="0" xfId="9" applyNumberFormat="1" applyFont="1" applyFill="1" applyAlignment="1"/>
    <xf numFmtId="49" fontId="27" fillId="0" borderId="0" xfId="15" applyNumberFormat="1" applyFont="1" applyProtection="1">
      <protection locked="0"/>
    </xf>
    <xf numFmtId="49" fontId="26" fillId="0" borderId="0" xfId="15" applyNumberFormat="1" applyFont="1" applyAlignment="1" applyProtection="1">
      <alignment horizontal="center"/>
      <protection locked="0"/>
    </xf>
    <xf numFmtId="49" fontId="26" fillId="0" borderId="0" xfId="15" applyNumberFormat="1" applyFont="1" applyAlignment="1" applyProtection="1">
      <alignment horizontal="center" vertical="center"/>
      <protection locked="0"/>
    </xf>
    <xf numFmtId="2" fontId="27" fillId="0" borderId="0" xfId="15" applyNumberFormat="1" applyFont="1" applyAlignment="1" applyProtection="1">
      <protection locked="0"/>
    </xf>
    <xf numFmtId="49" fontId="32" fillId="2" borderId="0" xfId="10" applyNumberFormat="1" applyFont="1" applyFill="1" applyBorder="1" applyAlignment="1" applyProtection="1">
      <alignment wrapText="1"/>
      <protection locked="0"/>
    </xf>
    <xf numFmtId="0" fontId="27" fillId="0" borderId="0" xfId="15" applyFont="1" applyBorder="1" applyProtection="1">
      <protection locked="0"/>
    </xf>
    <xf numFmtId="0" fontId="16" fillId="0" borderId="0" xfId="18" applyNumberFormat="1" applyFont="1" applyBorder="1" applyProtection="1">
      <protection locked="0"/>
    </xf>
    <xf numFmtId="0" fontId="16" fillId="0" borderId="0" xfId="19" applyNumberFormat="1" applyFont="1" applyBorder="1" applyProtection="1">
      <alignment horizontal="left"/>
      <protection locked="0"/>
    </xf>
    <xf numFmtId="49" fontId="16" fillId="0" borderId="0" xfId="20" applyNumberFormat="1" applyFont="1" applyProtection="1">
      <protection locked="0"/>
    </xf>
    <xf numFmtId="0" fontId="6" fillId="0" borderId="0" xfId="1" applyFont="1"/>
    <xf numFmtId="0" fontId="16" fillId="0" borderId="0" xfId="21" applyNumberFormat="1" applyFont="1" applyBorder="1" applyProtection="1">
      <alignment horizontal="left"/>
      <protection locked="0"/>
    </xf>
    <xf numFmtId="0" fontId="23" fillId="0" borderId="0" xfId="21" applyNumberFormat="1" applyFont="1" applyBorder="1" applyAlignment="1" applyProtection="1">
      <protection locked="0"/>
    </xf>
    <xf numFmtId="0" fontId="23" fillId="0" borderId="0" xfId="22" applyNumberFormat="1" applyFont="1" applyProtection="1">
      <alignment horizontal="center"/>
      <protection locked="0"/>
    </xf>
    <xf numFmtId="0" fontId="6" fillId="0" borderId="0" xfId="1" applyFont="1" applyProtection="1">
      <protection locked="0"/>
    </xf>
    <xf numFmtId="0" fontId="23" fillId="0" borderId="0" xfId="1" applyNumberFormat="1" applyFont="1" applyFill="1" applyBorder="1" applyAlignment="1" applyProtection="1">
      <alignment horizontal="center"/>
    </xf>
    <xf numFmtId="0" fontId="16" fillId="9" borderId="1" xfId="23" applyNumberFormat="1" applyFont="1" applyFill="1" applyBorder="1" applyProtection="1">
      <alignment horizontal="center" vertical="center"/>
      <protection locked="0"/>
    </xf>
    <xf numFmtId="0" fontId="16" fillId="9" borderId="1" xfId="24" applyNumberFormat="1" applyFont="1" applyFill="1" applyBorder="1" applyProtection="1">
      <alignment horizontal="center" vertical="center"/>
      <protection locked="0"/>
    </xf>
    <xf numFmtId="49" fontId="16" fillId="9" borderId="1" xfId="25" applyNumberFormat="1" applyFont="1" applyFill="1" applyBorder="1" applyProtection="1">
      <alignment horizontal="center" vertical="center"/>
      <protection locked="0"/>
    </xf>
    <xf numFmtId="0" fontId="23" fillId="9" borderId="1" xfId="26" applyNumberFormat="1" applyFont="1" applyFill="1" applyBorder="1" applyProtection="1">
      <alignment horizontal="left" wrapText="1"/>
      <protection locked="0"/>
    </xf>
    <xf numFmtId="49" fontId="23" fillId="9" borderId="1" xfId="27" applyNumberFormat="1" applyFont="1" applyFill="1" applyBorder="1" applyProtection="1">
      <alignment horizontal="center"/>
      <protection locked="0"/>
    </xf>
    <xf numFmtId="4" fontId="23" fillId="9" borderId="1" xfId="28" applyNumberFormat="1" applyFont="1" applyFill="1" applyBorder="1" applyProtection="1">
      <alignment horizontal="right" shrinkToFit="1"/>
    </xf>
    <xf numFmtId="0" fontId="16" fillId="9" borderId="1" xfId="29" applyNumberFormat="1" applyFont="1" applyFill="1" applyBorder="1" applyProtection="1">
      <alignment horizontal="left" wrapText="1"/>
      <protection locked="0"/>
    </xf>
    <xf numFmtId="49" fontId="16" fillId="9" borderId="1" xfId="30" applyNumberFormat="1" applyFont="1" applyFill="1" applyBorder="1" applyProtection="1">
      <alignment horizontal="center"/>
      <protection locked="0"/>
    </xf>
    <xf numFmtId="0" fontId="16" fillId="9" borderId="1" xfId="16" applyNumberFormat="1" applyFont="1" applyFill="1" applyBorder="1" applyProtection="1"/>
    <xf numFmtId="0" fontId="37" fillId="9" borderId="1" xfId="4" applyNumberFormat="1" applyFont="1" applyFill="1" applyBorder="1" applyProtection="1">
      <alignment horizontal="left" wrapText="1" indent="2"/>
      <protection locked="0"/>
    </xf>
    <xf numFmtId="49" fontId="23" fillId="9" borderId="1" xfId="3" applyNumberFormat="1" applyFont="1" applyFill="1" applyBorder="1" applyProtection="1">
      <alignment horizontal="center"/>
      <protection locked="0"/>
    </xf>
    <xf numFmtId="4" fontId="23" fillId="9" borderId="1" xfId="31" applyNumberFormat="1" applyFont="1" applyFill="1" applyBorder="1" applyProtection="1">
      <alignment horizontal="right" shrinkToFit="1"/>
    </xf>
    <xf numFmtId="0" fontId="16" fillId="9" borderId="1" xfId="4" applyNumberFormat="1" applyFont="1" applyFill="1" applyBorder="1" applyProtection="1">
      <alignment horizontal="left" wrapText="1" indent="2"/>
      <protection locked="0"/>
    </xf>
    <xf numFmtId="49" fontId="16" fillId="9" borderId="1" xfId="3" applyNumberFormat="1" applyFont="1" applyFill="1" applyBorder="1" applyProtection="1">
      <alignment horizontal="center"/>
      <protection locked="0"/>
    </xf>
    <xf numFmtId="4" fontId="16" fillId="9" borderId="1" xfId="31" applyNumberFormat="1" applyFont="1" applyFill="1" applyBorder="1" applyProtection="1">
      <alignment horizontal="right" shrinkToFit="1"/>
    </xf>
    <xf numFmtId="0" fontId="23" fillId="9" borderId="1" xfId="4" applyNumberFormat="1" applyFont="1" applyFill="1" applyBorder="1" applyProtection="1">
      <alignment horizontal="left" wrapText="1" indent="2"/>
      <protection locked="0"/>
    </xf>
    <xf numFmtId="0" fontId="16" fillId="0" borderId="1" xfId="4" applyNumberFormat="1" applyFont="1" applyBorder="1" applyProtection="1">
      <alignment horizontal="left" wrapText="1" indent="2"/>
      <protection locked="0"/>
    </xf>
    <xf numFmtId="49" fontId="16" fillId="0" borderId="1" xfId="3" applyNumberFormat="1" applyFont="1" applyBorder="1" applyProtection="1">
      <alignment horizontal="center"/>
      <protection locked="0"/>
    </xf>
    <xf numFmtId="2" fontId="16" fillId="0" borderId="1" xfId="16" applyNumberFormat="1" applyFont="1" applyBorder="1" applyProtection="1">
      <protection locked="0"/>
    </xf>
    <xf numFmtId="0" fontId="16" fillId="0" borderId="1" xfId="4" applyNumberFormat="1" applyFont="1" applyBorder="1" applyAlignment="1" applyProtection="1">
      <alignment horizontal="left" wrapText="1" indent="2"/>
      <protection locked="0"/>
    </xf>
    <xf numFmtId="0" fontId="16" fillId="0" borderId="1" xfId="16" applyNumberFormat="1" applyFont="1" applyBorder="1" applyProtection="1">
      <protection locked="0"/>
    </xf>
    <xf numFmtId="0" fontId="38" fillId="9" borderId="1" xfId="4" applyNumberFormat="1" applyFont="1" applyFill="1" applyBorder="1" applyProtection="1">
      <alignment horizontal="left" wrapText="1" indent="2"/>
      <protection locked="0"/>
    </xf>
    <xf numFmtId="2" fontId="6" fillId="0" borderId="0" xfId="1" applyNumberFormat="1" applyFont="1"/>
    <xf numFmtId="0" fontId="23" fillId="9" borderId="1" xfId="4" applyNumberFormat="1" applyFont="1" applyFill="1" applyBorder="1" applyProtection="1">
      <alignment horizontal="left" wrapText="1" indent="2"/>
    </xf>
    <xf numFmtId="49" fontId="23" fillId="9" borderId="1" xfId="3" applyNumberFormat="1" applyFont="1" applyFill="1" applyBorder="1" applyProtection="1">
      <alignment horizontal="center"/>
    </xf>
    <xf numFmtId="4" fontId="23" fillId="10" borderId="1" xfId="16" applyNumberFormat="1" applyFont="1" applyFill="1" applyBorder="1" applyProtection="1">
      <protection locked="0"/>
    </xf>
    <xf numFmtId="0" fontId="6" fillId="0" borderId="0" xfId="1" applyFont="1" applyProtection="1"/>
    <xf numFmtId="0" fontId="6" fillId="0" borderId="0" xfId="1" applyFont="1" applyFill="1" applyProtection="1">
      <protection locked="0"/>
    </xf>
    <xf numFmtId="0" fontId="38" fillId="9" borderId="1" xfId="4" applyNumberFormat="1" applyFont="1" applyFill="1" applyBorder="1" applyProtection="1">
      <alignment horizontal="left" wrapText="1" indent="2"/>
    </xf>
    <xf numFmtId="49" fontId="16" fillId="9" borderId="1" xfId="3" applyNumberFormat="1" applyFont="1" applyFill="1" applyBorder="1" applyProtection="1">
      <alignment horizontal="center"/>
    </xf>
    <xf numFmtId="0" fontId="16" fillId="9" borderId="1" xfId="4" applyNumberFormat="1" applyFont="1" applyFill="1" applyBorder="1" applyProtection="1">
      <alignment horizontal="left" wrapText="1" indent="2"/>
    </xf>
    <xf numFmtId="0" fontId="16" fillId="0" borderId="0" xfId="17" applyNumberFormat="1" applyFont="1" applyProtection="1">
      <protection locked="0"/>
    </xf>
    <xf numFmtId="49" fontId="28" fillId="2" borderId="1" xfId="9" applyNumberFormat="1" applyFont="1" applyFill="1" applyBorder="1" applyAlignment="1">
      <alignment horizontal="left" wrapText="1"/>
    </xf>
    <xf numFmtId="0" fontId="39" fillId="0" borderId="1" xfId="0" applyFont="1" applyBorder="1" applyAlignment="1">
      <alignment wrapText="1"/>
    </xf>
    <xf numFmtId="2" fontId="26" fillId="2" borderId="1" xfId="9" applyNumberFormat="1" applyFont="1" applyFill="1" applyBorder="1" applyAlignment="1">
      <alignment horizontal="right" vertical="center"/>
    </xf>
    <xf numFmtId="2" fontId="40" fillId="2" borderId="1" xfId="9" applyNumberFormat="1" applyFont="1" applyFill="1" applyBorder="1" applyAlignment="1"/>
    <xf numFmtId="49" fontId="40" fillId="0" borderId="1" xfId="9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3" fillId="0" borderId="1" xfId="1" applyFont="1" applyFill="1" applyBorder="1" applyAlignment="1">
      <alignment horizontal="center" wrapText="1"/>
    </xf>
    <xf numFmtId="0" fontId="43" fillId="0" borderId="1" xfId="1" applyFont="1" applyFill="1" applyBorder="1" applyAlignment="1">
      <alignment horizontal="center"/>
    </xf>
    <xf numFmtId="0" fontId="44" fillId="0" borderId="1" xfId="1" applyFont="1" applyFill="1" applyBorder="1" applyAlignment="1">
      <alignment horizontal="center" vertical="center"/>
    </xf>
    <xf numFmtId="0" fontId="44" fillId="0" borderId="1" xfId="1" applyFont="1" applyFill="1" applyBorder="1" applyAlignment="1">
      <alignment horizontal="left" vertical="center" wrapText="1"/>
    </xf>
    <xf numFmtId="0" fontId="45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 wrapText="1"/>
    </xf>
    <xf numFmtId="0" fontId="44" fillId="0" borderId="0" xfId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0" xfId="1" applyFont="1" applyFill="1" applyBorder="1"/>
    <xf numFmtId="0" fontId="47" fillId="0" borderId="0" xfId="1" applyFont="1" applyFill="1" applyBorder="1"/>
    <xf numFmtId="49" fontId="46" fillId="0" borderId="0" xfId="1" applyNumberFormat="1" applyFont="1" applyFill="1" applyBorder="1" applyAlignment="1">
      <alignment horizontal="center"/>
    </xf>
    <xf numFmtId="0" fontId="45" fillId="0" borderId="1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8" fillId="0" borderId="1" xfId="0" applyFont="1" applyBorder="1" applyAlignment="1">
      <alignment wrapText="1"/>
    </xf>
    <xf numFmtId="165" fontId="48" fillId="0" borderId="1" xfId="0" applyNumberFormat="1" applyFont="1" applyBorder="1" applyAlignment="1"/>
    <xf numFmtId="0" fontId="48" fillId="0" borderId="3" xfId="0" applyFont="1" applyBorder="1" applyAlignment="1">
      <alignment horizontal="center"/>
    </xf>
    <xf numFmtId="0" fontId="45" fillId="0" borderId="1" xfId="0" applyFont="1" applyBorder="1" applyAlignment="1">
      <alignment wrapText="1"/>
    </xf>
    <xf numFmtId="165" fontId="45" fillId="0" borderId="1" xfId="0" applyNumberFormat="1" applyFont="1" applyBorder="1" applyAlignment="1"/>
    <xf numFmtId="0" fontId="45" fillId="0" borderId="3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left" wrapText="1"/>
    </xf>
    <xf numFmtId="0" fontId="41" fillId="0" borderId="0" xfId="0" applyFont="1" applyAlignment="1">
      <alignment horizontal="right"/>
    </xf>
    <xf numFmtId="0" fontId="41" fillId="0" borderId="0" xfId="0" applyFont="1"/>
    <xf numFmtId="0" fontId="41" fillId="0" borderId="1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9" fillId="0" borderId="1" xfId="0" applyFont="1" applyBorder="1" applyAlignment="1">
      <alignment wrapText="1"/>
    </xf>
    <xf numFmtId="165" fontId="49" fillId="0" borderId="1" xfId="0" applyNumberFormat="1" applyFont="1" applyBorder="1" applyAlignment="1"/>
    <xf numFmtId="0" fontId="49" fillId="0" borderId="3" xfId="0" applyFont="1" applyBorder="1" applyAlignment="1">
      <alignment horizontal="center"/>
    </xf>
    <xf numFmtId="0" fontId="41" fillId="0" borderId="1" xfId="0" applyFont="1" applyBorder="1" applyAlignment="1">
      <alignment wrapText="1"/>
    </xf>
    <xf numFmtId="165" fontId="41" fillId="0" borderId="1" xfId="0" applyNumberFormat="1" applyFont="1" applyBorder="1" applyAlignment="1"/>
    <xf numFmtId="0" fontId="4" fillId="0" borderId="0" xfId="1" applyFont="1" applyFill="1" applyAlignment="1"/>
    <xf numFmtId="0" fontId="4" fillId="0" borderId="0" xfId="1" applyFont="1" applyFill="1" applyAlignment="1">
      <alignment vertical="center"/>
    </xf>
    <xf numFmtId="0" fontId="42" fillId="0" borderId="0" xfId="1" applyFont="1" applyFill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vertical="center"/>
    </xf>
    <xf numFmtId="0" fontId="41" fillId="0" borderId="1" xfId="0" applyFont="1" applyBorder="1" applyAlignment="1">
      <alignment horizontal="left" vertical="top" wrapText="1"/>
    </xf>
    <xf numFmtId="49" fontId="52" fillId="0" borderId="1" xfId="3" applyNumberFormat="1" applyFont="1" applyBorder="1" applyAlignment="1" applyProtection="1">
      <alignment vertical="center"/>
      <protection locked="0"/>
    </xf>
    <xf numFmtId="0" fontId="52" fillId="0" borderId="1" xfId="4" applyNumberFormat="1" applyFont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horizontal="left" vertical="center" wrapText="1"/>
    </xf>
    <xf numFmtId="0" fontId="49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left" vertical="center" wrapText="1"/>
    </xf>
    <xf numFmtId="0" fontId="42" fillId="0" borderId="0" xfId="1" applyFont="1" applyFill="1" applyBorder="1" applyAlignment="1">
      <alignment vertic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left"/>
    </xf>
    <xf numFmtId="4" fontId="3" fillId="2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left"/>
    </xf>
    <xf numFmtId="165" fontId="4" fillId="0" borderId="1" xfId="1" applyNumberFormat="1" applyFont="1" applyFill="1" applyBorder="1" applyAlignment="1">
      <alignment horizontal="left"/>
    </xf>
    <xf numFmtId="4" fontId="3" fillId="0" borderId="1" xfId="1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left" vertical="center"/>
    </xf>
    <xf numFmtId="4" fontId="4" fillId="0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/>
    </xf>
    <xf numFmtId="4" fontId="4" fillId="2" borderId="1" xfId="1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/>
    <xf numFmtId="0" fontId="49" fillId="0" borderId="0" xfId="0" applyFont="1" applyFill="1" applyAlignment="1">
      <alignment horizontal="center"/>
    </xf>
    <xf numFmtId="0" fontId="49" fillId="0" borderId="1" xfId="0" applyFont="1" applyFill="1" applyBorder="1" applyAlignment="1">
      <alignment horizontal="center" wrapText="1"/>
    </xf>
    <xf numFmtId="0" fontId="49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165" fontId="49" fillId="0" borderId="1" xfId="0" applyNumberFormat="1" applyFont="1" applyFill="1" applyBorder="1"/>
    <xf numFmtId="165" fontId="41" fillId="0" borderId="1" xfId="0" applyNumberFormat="1" applyFont="1" applyFill="1" applyBorder="1"/>
    <xf numFmtId="0" fontId="49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/>
    <xf numFmtId="0" fontId="53" fillId="0" borderId="0" xfId="0" applyFont="1" applyFill="1"/>
    <xf numFmtId="0" fontId="44" fillId="0" borderId="0" xfId="5" applyFont="1" applyFill="1" applyBorder="1" applyAlignment="1">
      <alignment horizontal="right" vertical="center" wrapText="1"/>
    </xf>
    <xf numFmtId="0" fontId="44" fillId="0" borderId="0" xfId="5" applyFont="1" applyFill="1" applyBorder="1" applyAlignment="1">
      <alignment horizontal="right" vertical="justify" wrapText="1"/>
    </xf>
    <xf numFmtId="0" fontId="46" fillId="0" borderId="0" xfId="6" applyFont="1" applyAlignment="1">
      <alignment horizontal="right"/>
    </xf>
    <xf numFmtId="0" fontId="43" fillId="0" borderId="0" xfId="5" applyFont="1" applyFill="1" applyBorder="1" applyAlignment="1">
      <alignment horizontal="center" vertical="justify" wrapText="1"/>
    </xf>
    <xf numFmtId="0" fontId="43" fillId="0" borderId="0" xfId="5" applyFont="1" applyFill="1" applyBorder="1" applyAlignment="1">
      <alignment horizontal="center" vertical="center" wrapText="1"/>
    </xf>
    <xf numFmtId="0" fontId="46" fillId="0" borderId="0" xfId="6" applyFont="1"/>
    <xf numFmtId="0" fontId="44" fillId="0" borderId="1" xfId="5" applyFont="1" applyFill="1" applyBorder="1" applyAlignment="1">
      <alignment horizontal="center" vertical="justify" wrapText="1"/>
    </xf>
    <xf numFmtId="0" fontId="44" fillId="0" borderId="1" xfId="5" applyFont="1" applyFill="1" applyBorder="1" applyAlignment="1">
      <alignment horizontal="center" vertical="center" wrapText="1"/>
    </xf>
    <xf numFmtId="0" fontId="43" fillId="0" borderId="1" xfId="5" applyFont="1" applyFill="1" applyBorder="1" applyAlignment="1">
      <alignment vertical="center" wrapText="1"/>
    </xf>
    <xf numFmtId="49" fontId="43" fillId="0" borderId="1" xfId="5" applyNumberFormat="1" applyFont="1" applyFill="1" applyBorder="1" applyAlignment="1">
      <alignment horizontal="center" vertical="center" wrapText="1"/>
    </xf>
    <xf numFmtId="4" fontId="43" fillId="0" borderId="1" xfId="5" applyNumberFormat="1" applyFont="1" applyFill="1" applyBorder="1" applyAlignment="1">
      <alignment horizontal="right" vertical="center" wrapText="1"/>
    </xf>
    <xf numFmtId="0" fontId="43" fillId="2" borderId="1" xfId="5" applyFont="1" applyFill="1" applyBorder="1" applyAlignment="1">
      <alignment vertical="center" wrapText="1"/>
    </xf>
    <xf numFmtId="49" fontId="43" fillId="2" borderId="1" xfId="5" applyNumberFormat="1" applyFont="1" applyFill="1" applyBorder="1" applyAlignment="1">
      <alignment horizontal="center" vertical="center" wrapText="1"/>
    </xf>
    <xf numFmtId="49" fontId="44" fillId="2" borderId="1" xfId="5" applyNumberFormat="1" applyFont="1" applyFill="1" applyBorder="1" applyAlignment="1">
      <alignment horizontal="center" vertical="center" wrapText="1"/>
    </xf>
    <xf numFmtId="4" fontId="43" fillId="2" borderId="1" xfId="5" applyNumberFormat="1" applyFont="1" applyFill="1" applyBorder="1" applyAlignment="1">
      <alignment horizontal="right" vertical="center" wrapText="1"/>
    </xf>
    <xf numFmtId="0" fontId="44" fillId="2" borderId="1" xfId="6" applyFont="1" applyFill="1" applyBorder="1"/>
    <xf numFmtId="49" fontId="44" fillId="2" borderId="1" xfId="5" applyNumberFormat="1" applyFont="1" applyFill="1" applyBorder="1" applyAlignment="1">
      <alignment horizontal="left" vertical="center" wrapText="1"/>
    </xf>
    <xf numFmtId="4" fontId="44" fillId="2" borderId="1" xfId="5" applyNumberFormat="1" applyFont="1" applyFill="1" applyBorder="1" applyAlignment="1">
      <alignment horizontal="right" vertical="center" wrapText="1"/>
    </xf>
    <xf numFmtId="0" fontId="54" fillId="2" borderId="1" xfId="6" applyFont="1" applyFill="1" applyBorder="1" applyAlignment="1">
      <alignment wrapText="1"/>
    </xf>
    <xf numFmtId="0" fontId="44" fillId="2" borderId="1" xfId="5" applyFont="1" applyFill="1" applyBorder="1" applyAlignment="1">
      <alignment vertical="center" wrapText="1"/>
    </xf>
    <xf numFmtId="0" fontId="44" fillId="2" borderId="1" xfId="7" applyNumberFormat="1" applyFont="1" applyFill="1" applyBorder="1" applyAlignment="1">
      <alignment vertical="center" wrapText="1"/>
    </xf>
    <xf numFmtId="0" fontId="55" fillId="2" borderId="1" xfId="6" applyFont="1" applyFill="1" applyBorder="1" applyAlignment="1">
      <alignment horizontal="justify" vertical="center" wrapText="1"/>
    </xf>
    <xf numFmtId="49" fontId="44" fillId="2" borderId="1" xfId="6" applyNumberFormat="1" applyFont="1" applyFill="1" applyBorder="1" applyAlignment="1">
      <alignment horizontal="left" vertical="center" wrapText="1"/>
    </xf>
    <xf numFmtId="0" fontId="54" fillId="2" borderId="1" xfId="6" applyFont="1" applyFill="1" applyBorder="1" applyAlignment="1">
      <alignment horizontal="justify" vertical="center" wrapText="1"/>
    </xf>
    <xf numFmtId="49" fontId="44" fillId="2" borderId="1" xfId="5" applyNumberFormat="1" applyFont="1" applyFill="1" applyBorder="1" applyAlignment="1">
      <alignment vertical="center" wrapText="1"/>
    </xf>
    <xf numFmtId="0" fontId="54" fillId="2" borderId="1" xfId="6" applyFont="1" applyFill="1" applyBorder="1" applyAlignment="1">
      <alignment vertical="center"/>
    </xf>
    <xf numFmtId="0" fontId="54" fillId="0" borderId="1" xfId="0" applyFont="1" applyFill="1" applyBorder="1" applyAlignment="1">
      <alignment horizontal="left" vertical="center"/>
    </xf>
    <xf numFmtId="49" fontId="44" fillId="0" borderId="1" xfId="5" applyNumberFormat="1" applyFont="1" applyFill="1" applyBorder="1" applyAlignment="1">
      <alignment horizontal="center" vertical="center" wrapText="1"/>
    </xf>
    <xf numFmtId="49" fontId="44" fillId="0" borderId="1" xfId="5" applyNumberFormat="1" applyFont="1" applyFill="1" applyBorder="1" applyAlignment="1">
      <alignment horizontal="left" vertical="center" wrapText="1"/>
    </xf>
    <xf numFmtId="4" fontId="44" fillId="0" borderId="1" xfId="5" applyNumberFormat="1" applyFont="1" applyFill="1" applyBorder="1" applyAlignment="1">
      <alignment horizontal="right" vertical="center" wrapText="1"/>
    </xf>
    <xf numFmtId="0" fontId="44" fillId="0" borderId="1" xfId="5" applyFont="1" applyFill="1" applyBorder="1" applyAlignment="1">
      <alignment vertical="center" wrapText="1"/>
    </xf>
    <xf numFmtId="0" fontId="54" fillId="0" borderId="1" xfId="0" applyFont="1" applyFill="1" applyBorder="1" applyAlignment="1">
      <alignment wrapText="1"/>
    </xf>
    <xf numFmtId="49" fontId="54" fillId="2" borderId="1" xfId="6" applyNumberFormat="1" applyFont="1" applyFill="1" applyBorder="1" applyAlignment="1">
      <alignment wrapText="1"/>
    </xf>
    <xf numFmtId="4" fontId="44" fillId="2" borderId="1" xfId="5" applyNumberFormat="1" applyFont="1" applyFill="1" applyBorder="1" applyAlignment="1">
      <alignment horizontal="center" vertical="center" wrapText="1"/>
    </xf>
    <xf numFmtId="4" fontId="44" fillId="2" borderId="1" xfId="5" applyNumberFormat="1" applyFont="1" applyFill="1" applyBorder="1" applyAlignment="1">
      <alignment horizontal="right" wrapText="1"/>
    </xf>
    <xf numFmtId="49" fontId="43" fillId="2" borderId="1" xfId="8" applyNumberFormat="1" applyFont="1" applyFill="1" applyBorder="1" applyAlignment="1">
      <alignment horizontal="center" vertical="center" wrapText="1"/>
    </xf>
    <xf numFmtId="49" fontId="43" fillId="2" borderId="1" xfId="6" applyNumberFormat="1" applyFont="1" applyFill="1" applyBorder="1" applyAlignment="1">
      <alignment horizontal="center" vertical="center" wrapText="1"/>
    </xf>
    <xf numFmtId="49" fontId="44" fillId="2" borderId="1" xfId="8" applyNumberFormat="1" applyFont="1" applyFill="1" applyBorder="1" applyAlignment="1">
      <alignment horizontal="center" vertical="center" wrapText="1"/>
    </xf>
    <xf numFmtId="0" fontId="56" fillId="2" borderId="1" xfId="6" applyFont="1" applyFill="1" applyBorder="1" applyAlignment="1">
      <alignment horizontal="left" vertical="center" wrapText="1"/>
    </xf>
    <xf numFmtId="0" fontId="46" fillId="2" borderId="1" xfId="6" applyFont="1" applyFill="1" applyBorder="1" applyAlignment="1">
      <alignment horizontal="left" vertical="center" wrapText="1"/>
    </xf>
    <xf numFmtId="49" fontId="44" fillId="2" borderId="1" xfId="9" applyNumberFormat="1" applyFont="1" applyFill="1" applyBorder="1" applyAlignment="1">
      <alignment horizontal="left" wrapText="1"/>
    </xf>
    <xf numFmtId="0" fontId="54" fillId="2" borderId="1" xfId="6" applyFont="1" applyFill="1" applyBorder="1" applyAlignment="1">
      <alignment horizontal="left" vertical="center" wrapText="1"/>
    </xf>
    <xf numFmtId="49" fontId="43" fillId="2" borderId="1" xfId="5" applyNumberFormat="1" applyFont="1" applyFill="1" applyBorder="1" applyAlignment="1">
      <alignment horizontal="left" vertical="center" wrapText="1"/>
    </xf>
    <xf numFmtId="0" fontId="55" fillId="2" borderId="1" xfId="6" applyFont="1" applyFill="1" applyBorder="1"/>
    <xf numFmtId="0" fontId="43" fillId="2" borderId="1" xfId="7" applyNumberFormat="1" applyFont="1" applyFill="1" applyBorder="1" applyAlignment="1">
      <alignment vertical="center" wrapText="1"/>
    </xf>
    <xf numFmtId="49" fontId="43" fillId="2" borderId="1" xfId="9" applyNumberFormat="1" applyFont="1" applyFill="1" applyBorder="1" applyAlignment="1">
      <alignment wrapText="1"/>
    </xf>
    <xf numFmtId="165" fontId="44" fillId="2" borderId="1" xfId="5" applyNumberFormat="1" applyFont="1" applyFill="1" applyBorder="1" applyAlignment="1">
      <alignment horizontal="left" vertical="center" wrapText="1"/>
    </xf>
    <xf numFmtId="49" fontId="54" fillId="2" borderId="6" xfId="10" applyNumberFormat="1" applyFont="1" applyFill="1" applyBorder="1" applyAlignment="1" applyProtection="1">
      <alignment horizontal="left" wrapText="1"/>
      <protection locked="0"/>
    </xf>
    <xf numFmtId="49" fontId="44" fillId="2" borderId="1" xfId="6" applyNumberFormat="1" applyFont="1" applyFill="1" applyBorder="1" applyAlignment="1">
      <alignment horizontal="center" vertical="center" wrapText="1"/>
    </xf>
    <xf numFmtId="0" fontId="44" fillId="2" borderId="1" xfId="5" applyFont="1" applyFill="1" applyBorder="1" applyAlignment="1">
      <alignment wrapText="1"/>
    </xf>
    <xf numFmtId="0" fontId="44" fillId="2" borderId="1" xfId="6" applyFont="1" applyFill="1" applyBorder="1" applyAlignment="1">
      <alignment vertical="center" wrapText="1"/>
    </xf>
    <xf numFmtId="0" fontId="44" fillId="2" borderId="1" xfId="6" applyFont="1" applyFill="1" applyBorder="1" applyAlignment="1">
      <alignment wrapText="1"/>
    </xf>
    <xf numFmtId="0" fontId="44" fillId="2" borderId="1" xfId="6" applyFont="1" applyFill="1" applyBorder="1" applyAlignment="1">
      <alignment vertical="top" wrapText="1"/>
    </xf>
    <xf numFmtId="0" fontId="44" fillId="2" borderId="0" xfId="5" applyFont="1" applyFill="1" applyBorder="1" applyAlignment="1">
      <alignment vertical="justify" wrapText="1"/>
    </xf>
    <xf numFmtId="0" fontId="44" fillId="2" borderId="0" xfId="5" applyFont="1" applyFill="1" applyBorder="1" applyAlignment="1">
      <alignment horizontal="center" vertical="justify" wrapText="1"/>
    </xf>
    <xf numFmtId="0" fontId="44" fillId="2" borderId="0" xfId="5" applyFont="1" applyFill="1" applyBorder="1" applyAlignment="1">
      <alignment horizontal="center" vertical="center" wrapText="1"/>
    </xf>
    <xf numFmtId="0" fontId="46" fillId="0" borderId="0" xfId="11" applyFont="1"/>
    <xf numFmtId="0" fontId="43" fillId="2" borderId="0" xfId="5" applyFont="1" applyFill="1" applyBorder="1" applyAlignment="1">
      <alignment horizontal="center" vertical="justify" wrapText="1"/>
    </xf>
    <xf numFmtId="0" fontId="43" fillId="2" borderId="0" xfId="5" applyFont="1" applyFill="1" applyBorder="1" applyAlignment="1">
      <alignment horizontal="center" vertical="center" wrapText="1"/>
    </xf>
    <xf numFmtId="0" fontId="44" fillId="2" borderId="1" xfId="5" applyFont="1" applyFill="1" applyBorder="1" applyAlignment="1">
      <alignment horizontal="center" vertical="justify" wrapText="1"/>
    </xf>
    <xf numFmtId="0" fontId="44" fillId="2" borderId="1" xfId="5" applyFont="1" applyFill="1" applyBorder="1" applyAlignment="1">
      <alignment horizontal="center" vertical="center" wrapText="1"/>
    </xf>
    <xf numFmtId="49" fontId="43" fillId="2" borderId="1" xfId="9" applyNumberFormat="1" applyFont="1" applyFill="1" applyBorder="1" applyAlignment="1">
      <alignment horizontal="center" vertical="center" wrapText="1"/>
    </xf>
    <xf numFmtId="0" fontId="43" fillId="2" borderId="1" xfId="5" applyFont="1" applyFill="1" applyBorder="1" applyAlignment="1">
      <alignment horizontal="center" vertical="justify" wrapText="1"/>
    </xf>
    <xf numFmtId="4" fontId="43" fillId="2" borderId="1" xfId="5" applyNumberFormat="1" applyFont="1" applyFill="1" applyBorder="1" applyAlignment="1">
      <alignment horizontal="center" vertical="center" wrapText="1"/>
    </xf>
    <xf numFmtId="0" fontId="43" fillId="2" borderId="1" xfId="5" applyFont="1" applyFill="1" applyBorder="1" applyAlignment="1">
      <alignment horizontal="center" vertical="center" wrapText="1"/>
    </xf>
    <xf numFmtId="165" fontId="43" fillId="2" borderId="1" xfId="5" applyNumberFormat="1" applyFont="1" applyFill="1" applyBorder="1" applyAlignment="1">
      <alignment horizontal="center" vertical="center" wrapText="1"/>
    </xf>
    <xf numFmtId="0" fontId="44" fillId="2" borderId="1" xfId="11" applyFont="1" applyFill="1" applyBorder="1"/>
    <xf numFmtId="165" fontId="44" fillId="2" borderId="1" xfId="5" applyNumberFormat="1" applyFont="1" applyFill="1" applyBorder="1" applyAlignment="1">
      <alignment horizontal="center" vertical="center" wrapText="1"/>
    </xf>
    <xf numFmtId="0" fontId="54" fillId="2" borderId="1" xfId="11" applyFont="1" applyFill="1" applyBorder="1" applyAlignment="1">
      <alignment wrapText="1"/>
    </xf>
    <xf numFmtId="0" fontId="44" fillId="2" borderId="1" xfId="12" applyNumberFormat="1" applyFont="1" applyFill="1" applyBorder="1" applyAlignment="1">
      <alignment vertical="center" wrapText="1"/>
    </xf>
    <xf numFmtId="0" fontId="55" fillId="2" borderId="1" xfId="11" applyFont="1" applyFill="1" applyBorder="1" applyAlignment="1">
      <alignment horizontal="justify" vertical="center" wrapText="1"/>
    </xf>
    <xf numFmtId="49" fontId="44" fillId="2" borderId="1" xfId="11" applyNumberFormat="1" applyFont="1" applyFill="1" applyBorder="1" applyAlignment="1">
      <alignment horizontal="left" vertical="center" wrapText="1"/>
    </xf>
    <xf numFmtId="0" fontId="54" fillId="2" borderId="1" xfId="11" applyFont="1" applyFill="1" applyBorder="1" applyAlignment="1">
      <alignment horizontal="justify" vertical="center" wrapText="1"/>
    </xf>
    <xf numFmtId="49" fontId="44" fillId="2" borderId="6" xfId="11" applyNumberFormat="1" applyFont="1" applyFill="1" applyBorder="1" applyAlignment="1">
      <alignment horizontal="center"/>
    </xf>
    <xf numFmtId="0" fontId="44" fillId="2" borderId="6" xfId="11" applyFont="1" applyFill="1" applyBorder="1" applyAlignment="1">
      <alignment horizontal="center"/>
    </xf>
    <xf numFmtId="0" fontId="44" fillId="2" borderId="1" xfId="11" applyFont="1" applyFill="1" applyBorder="1" applyAlignment="1">
      <alignment horizontal="center"/>
    </xf>
    <xf numFmtId="49" fontId="44" fillId="2" borderId="27" xfId="9" applyNumberFormat="1" applyFont="1" applyFill="1" applyBorder="1" applyAlignment="1">
      <alignment horizontal="left" wrapText="1"/>
    </xf>
    <xf numFmtId="2" fontId="44" fillId="2" borderId="1" xfId="11" applyNumberFormat="1" applyFont="1" applyFill="1" applyBorder="1" applyAlignment="1">
      <alignment horizontal="center"/>
    </xf>
    <xf numFmtId="0" fontId="43" fillId="2" borderId="1" xfId="11" applyFont="1" applyFill="1" applyBorder="1"/>
    <xf numFmtId="49" fontId="44" fillId="2" borderId="1" xfId="11" applyNumberFormat="1" applyFont="1" applyFill="1" applyBorder="1" applyAlignment="1">
      <alignment horizontal="center"/>
    </xf>
    <xf numFmtId="165" fontId="44" fillId="2" borderId="1" xfId="11" applyNumberFormat="1" applyFont="1" applyFill="1" applyBorder="1" applyAlignment="1">
      <alignment horizontal="center"/>
    </xf>
    <xf numFmtId="49" fontId="44" fillId="2" borderId="1" xfId="11" applyNumberFormat="1" applyFont="1" applyFill="1" applyBorder="1" applyAlignment="1">
      <alignment wrapText="1"/>
    </xf>
    <xf numFmtId="165" fontId="44" fillId="2" borderId="4" xfId="5" applyNumberFormat="1" applyFont="1" applyFill="1" applyBorder="1" applyAlignment="1">
      <alignment horizontal="center" vertical="center" wrapText="1"/>
    </xf>
    <xf numFmtId="0" fontId="54" fillId="2" borderId="1" xfId="11" applyFont="1" applyFill="1" applyBorder="1" applyAlignment="1">
      <alignment vertical="center"/>
    </xf>
    <xf numFmtId="166" fontId="44" fillId="2" borderId="1" xfId="5" applyNumberFormat="1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left" vertical="center"/>
    </xf>
    <xf numFmtId="0" fontId="54" fillId="2" borderId="1" xfId="0" applyFont="1" applyFill="1" applyBorder="1" applyAlignment="1">
      <alignment wrapText="1"/>
    </xf>
    <xf numFmtId="49" fontId="54" fillId="2" borderId="1" xfId="11" applyNumberFormat="1" applyFont="1" applyFill="1" applyBorder="1" applyAlignment="1">
      <alignment wrapText="1"/>
    </xf>
    <xf numFmtId="165" fontId="44" fillId="2" borderId="1" xfId="5" applyNumberFormat="1" applyFont="1" applyFill="1" applyBorder="1" applyAlignment="1">
      <alignment horizontal="center" wrapText="1"/>
    </xf>
    <xf numFmtId="49" fontId="43" fillId="2" borderId="1" xfId="11" applyNumberFormat="1" applyFont="1" applyFill="1" applyBorder="1" applyAlignment="1">
      <alignment horizontal="center" vertical="center" wrapText="1"/>
    </xf>
    <xf numFmtId="49" fontId="43" fillId="2" borderId="1" xfId="13" applyNumberFormat="1" applyFont="1" applyFill="1" applyBorder="1" applyAlignment="1">
      <alignment horizontal="center" vertical="center" wrapText="1"/>
    </xf>
    <xf numFmtId="49" fontId="44" fillId="2" borderId="1" xfId="13" applyNumberFormat="1" applyFont="1" applyFill="1" applyBorder="1" applyAlignment="1">
      <alignment horizontal="center" vertical="center" wrapText="1"/>
    </xf>
    <xf numFmtId="0" fontId="54" fillId="2" borderId="1" xfId="11" applyFont="1" applyFill="1" applyBorder="1" applyAlignment="1">
      <alignment horizontal="center" vertical="center" wrapText="1"/>
    </xf>
    <xf numFmtId="0" fontId="44" fillId="2" borderId="1" xfId="11" applyFont="1" applyFill="1" applyBorder="1" applyAlignment="1">
      <alignment horizontal="center" vertical="center" wrapText="1"/>
    </xf>
    <xf numFmtId="167" fontId="54" fillId="2" borderId="1" xfId="11" applyNumberFormat="1" applyFont="1" applyFill="1" applyBorder="1" applyAlignment="1">
      <alignment wrapText="1"/>
    </xf>
    <xf numFmtId="49" fontId="44" fillId="0" borderId="1" xfId="9" applyNumberFormat="1" applyFont="1" applyBorder="1" applyAlignment="1">
      <alignment wrapText="1"/>
    </xf>
    <xf numFmtId="49" fontId="46" fillId="0" borderId="1" xfId="9" applyNumberFormat="1" applyFont="1" applyBorder="1" applyAlignment="1">
      <alignment horizontal="center" vertical="center"/>
    </xf>
    <xf numFmtId="0" fontId="55" fillId="2" borderId="1" xfId="11" applyFont="1" applyFill="1" applyBorder="1"/>
    <xf numFmtId="0" fontId="43" fillId="2" borderId="1" xfId="12" applyNumberFormat="1" applyFont="1" applyFill="1" applyBorder="1" applyAlignment="1">
      <alignment vertical="center" wrapText="1"/>
    </xf>
    <xf numFmtId="49" fontId="57" fillId="0" borderId="1" xfId="9" applyNumberFormat="1" applyFont="1" applyBorder="1" applyAlignment="1">
      <alignment wrapText="1"/>
    </xf>
    <xf numFmtId="0" fontId="44" fillId="2" borderId="1" xfId="11" applyFont="1" applyFill="1" applyBorder="1" applyAlignment="1">
      <alignment wrapText="1"/>
    </xf>
    <xf numFmtId="0" fontId="44" fillId="2" borderId="1" xfId="11" applyFont="1" applyFill="1" applyBorder="1" applyAlignment="1">
      <alignment horizontal="center" vertical="center"/>
    </xf>
    <xf numFmtId="0" fontId="44" fillId="2" borderId="1" xfId="11" applyFont="1" applyFill="1" applyBorder="1" applyAlignment="1" applyProtection="1">
      <alignment horizontal="left" vertical="center" wrapText="1"/>
      <protection locked="0" hidden="1"/>
    </xf>
    <xf numFmtId="49" fontId="58" fillId="2" borderId="6" xfId="10" applyNumberFormat="1" applyFont="1" applyFill="1" applyBorder="1" applyAlignment="1" applyProtection="1">
      <alignment horizontal="left" wrapText="1"/>
      <protection locked="0"/>
    </xf>
    <xf numFmtId="49" fontId="44" fillId="2" borderId="1" xfId="11" applyNumberFormat="1" applyFont="1" applyFill="1" applyBorder="1" applyAlignment="1">
      <alignment horizontal="center" vertical="center" wrapText="1"/>
    </xf>
    <xf numFmtId="0" fontId="44" fillId="2" borderId="1" xfId="11" applyFont="1" applyFill="1" applyBorder="1" applyAlignment="1">
      <alignment vertical="center" wrapText="1"/>
    </xf>
    <xf numFmtId="49" fontId="54" fillId="2" borderId="1" xfId="10" applyNumberFormat="1" applyFont="1" applyFill="1" applyBorder="1" applyProtection="1">
      <alignment wrapText="1"/>
      <protection locked="0"/>
    </xf>
    <xf numFmtId="0" fontId="44" fillId="2" borderId="1" xfId="11" applyFont="1" applyFill="1" applyBorder="1" applyAlignment="1">
      <alignment vertical="top" wrapText="1"/>
    </xf>
    <xf numFmtId="165" fontId="43" fillId="2" borderId="0" xfId="5" applyNumberFormat="1" applyFont="1" applyFill="1" applyBorder="1" applyAlignment="1">
      <alignment horizontal="center" vertical="justify" wrapText="1"/>
    </xf>
    <xf numFmtId="0" fontId="46" fillId="2" borderId="0" xfId="11" applyFont="1" applyFill="1"/>
    <xf numFmtId="0" fontId="44" fillId="0" borderId="0" xfId="14" applyFont="1"/>
    <xf numFmtId="0" fontId="44" fillId="0" borderId="0" xfId="14" applyFont="1" applyAlignment="1">
      <alignment horizontal="right"/>
    </xf>
    <xf numFmtId="0" fontId="44" fillId="0" borderId="5" xfId="14" applyFont="1" applyBorder="1" applyAlignment="1">
      <alignment horizontal="center"/>
    </xf>
    <xf numFmtId="0" fontId="44" fillId="0" borderId="23" xfId="14" applyFont="1" applyBorder="1" applyAlignment="1">
      <alignment horizontal="center"/>
    </xf>
    <xf numFmtId="0" fontId="43" fillId="11" borderId="4" xfId="14" applyFont="1" applyFill="1" applyBorder="1" applyAlignment="1">
      <alignment horizontal="center"/>
    </xf>
    <xf numFmtId="2" fontId="43" fillId="11" borderId="1" xfId="5" applyNumberFormat="1" applyFont="1" applyFill="1" applyBorder="1" applyAlignment="1">
      <alignment vertical="center" wrapText="1"/>
    </xf>
    <xf numFmtId="0" fontId="44" fillId="0" borderId="4" xfId="14" applyFont="1" applyBorder="1" applyAlignment="1">
      <alignment horizontal="center"/>
    </xf>
    <xf numFmtId="2" fontId="44" fillId="2" borderId="1" xfId="14" applyNumberFormat="1" applyFont="1" applyFill="1" applyBorder="1"/>
    <xf numFmtId="2" fontId="43" fillId="11" borderId="1" xfId="14" applyNumberFormat="1" applyFont="1" applyFill="1" applyBorder="1"/>
    <xf numFmtId="0" fontId="43" fillId="0" borderId="4" xfId="14" applyFont="1" applyBorder="1" applyAlignment="1">
      <alignment horizontal="center"/>
    </xf>
    <xf numFmtId="2" fontId="43" fillId="2" borderId="1" xfId="14" applyNumberFormat="1" applyFont="1" applyFill="1" applyBorder="1"/>
    <xf numFmtId="0" fontId="44" fillId="0" borderId="3" xfId="14" applyFont="1" applyBorder="1" applyAlignment="1"/>
    <xf numFmtId="0" fontId="44" fillId="0" borderId="17" xfId="14" applyFont="1" applyBorder="1" applyAlignment="1"/>
    <xf numFmtId="0" fontId="44" fillId="0" borderId="4" xfId="14" applyFont="1" applyBorder="1" applyAlignment="1"/>
    <xf numFmtId="2" fontId="44" fillId="0" borderId="1" xfId="14" applyNumberFormat="1" applyFont="1" applyBorder="1"/>
    <xf numFmtId="0" fontId="43" fillId="0" borderId="3" xfId="14" applyFont="1" applyBorder="1" applyAlignment="1"/>
    <xf numFmtId="0" fontId="43" fillId="0" borderId="17" xfId="14" applyFont="1" applyBorder="1" applyAlignment="1"/>
    <xf numFmtId="0" fontId="43" fillId="0" borderId="4" xfId="14" applyFont="1" applyBorder="1" applyAlignment="1"/>
    <xf numFmtId="2" fontId="44" fillId="5" borderId="1" xfId="14" applyNumberFormat="1" applyFont="1" applyFill="1" applyBorder="1"/>
    <xf numFmtId="0" fontId="44" fillId="0" borderId="19" xfId="14" applyFont="1" applyBorder="1" applyAlignment="1"/>
    <xf numFmtId="0" fontId="43" fillId="0" borderId="20" xfId="14" applyFont="1" applyBorder="1" applyAlignment="1"/>
    <xf numFmtId="0" fontId="43" fillId="0" borderId="21" xfId="14" applyFont="1" applyBorder="1" applyAlignment="1"/>
    <xf numFmtId="0" fontId="44" fillId="0" borderId="21" xfId="14" applyFont="1" applyBorder="1" applyAlignment="1">
      <alignment horizontal="center"/>
    </xf>
    <xf numFmtId="2" fontId="44" fillId="2" borderId="21" xfId="14" applyNumberFormat="1" applyFont="1" applyFill="1" applyBorder="1"/>
    <xf numFmtId="0" fontId="43" fillId="11" borderId="5" xfId="14" applyFont="1" applyFill="1" applyBorder="1" applyAlignment="1">
      <alignment horizontal="center"/>
    </xf>
    <xf numFmtId="2" fontId="43" fillId="11" borderId="21" xfId="14" applyNumberFormat="1" applyFont="1" applyFill="1" applyBorder="1"/>
    <xf numFmtId="0" fontId="43" fillId="11" borderId="23" xfId="14" applyFont="1" applyFill="1" applyBorder="1" applyAlignment="1">
      <alignment horizontal="center"/>
    </xf>
    <xf numFmtId="2" fontId="44" fillId="11" borderId="23" xfId="14" applyNumberFormat="1" applyFont="1" applyFill="1" applyBorder="1"/>
    <xf numFmtId="0" fontId="44" fillId="0" borderId="24" xfId="14" applyFont="1" applyBorder="1" applyAlignment="1">
      <alignment horizontal="center"/>
    </xf>
    <xf numFmtId="2" fontId="44" fillId="0" borderId="24" xfId="14" applyNumberFormat="1" applyFont="1" applyBorder="1"/>
    <xf numFmtId="2" fontId="44" fillId="0" borderId="21" xfId="14" applyNumberFormat="1" applyFont="1" applyBorder="1"/>
    <xf numFmtId="2" fontId="44" fillId="0" borderId="23" xfId="14" applyNumberFormat="1" applyFont="1" applyBorder="1"/>
    <xf numFmtId="2" fontId="43" fillId="11" borderId="4" xfId="14" applyNumberFormat="1" applyFont="1" applyFill="1" applyBorder="1"/>
    <xf numFmtId="2" fontId="44" fillId="0" borderId="5" xfId="14" applyNumberFormat="1" applyFont="1" applyBorder="1" applyAlignment="1"/>
    <xf numFmtId="2" fontId="43" fillId="0" borderId="4" xfId="14" applyNumberFormat="1" applyFont="1" applyBorder="1"/>
    <xf numFmtId="2" fontId="44" fillId="0" borderId="4" xfId="14" applyNumberFormat="1" applyFont="1" applyBorder="1"/>
    <xf numFmtId="2" fontId="43" fillId="11" borderId="23" xfId="14" applyNumberFormat="1" applyFont="1" applyFill="1" applyBorder="1"/>
    <xf numFmtId="2" fontId="43" fillId="0" borderId="23" xfId="14" applyNumberFormat="1" applyFont="1" applyBorder="1"/>
    <xf numFmtId="166" fontId="43" fillId="0" borderId="0" xfId="14" applyNumberFormat="1" applyFont="1" applyBorder="1"/>
    <xf numFmtId="166" fontId="44" fillId="0" borderId="0" xfId="14" applyNumberFormat="1" applyFont="1"/>
    <xf numFmtId="2" fontId="27" fillId="0" borderId="1" xfId="15" applyNumberFormat="1" applyFont="1" applyFill="1" applyBorder="1" applyAlignment="1" applyProtection="1">
      <protection locked="0"/>
    </xf>
    <xf numFmtId="2" fontId="26" fillId="0" borderId="1" xfId="15" applyNumberFormat="1" applyFont="1" applyFill="1" applyBorder="1" applyAlignment="1" applyProtection="1">
      <protection locked="0"/>
    </xf>
    <xf numFmtId="0" fontId="8" fillId="0" borderId="0" xfId="0" applyFont="1" applyAlignment="1">
      <alignment horizontal="right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43" fillId="0" borderId="2" xfId="1" applyFont="1" applyFill="1" applyBorder="1" applyAlignment="1">
      <alignment horizontal="center" vertical="center" wrapText="1"/>
    </xf>
    <xf numFmtId="0" fontId="43" fillId="0" borderId="3" xfId="1" applyFont="1" applyFill="1" applyBorder="1" applyAlignment="1">
      <alignment horizontal="center" wrapText="1"/>
    </xf>
    <xf numFmtId="0" fontId="43" fillId="0" borderId="4" xfId="1" applyFont="1" applyFill="1" applyBorder="1" applyAlignment="1">
      <alignment horizontal="center" wrapText="1"/>
    </xf>
    <xf numFmtId="0" fontId="43" fillId="0" borderId="5" xfId="1" applyFont="1" applyFill="1" applyBorder="1" applyAlignment="1">
      <alignment horizontal="center" vertical="center" wrapText="1"/>
    </xf>
    <xf numFmtId="0" fontId="43" fillId="0" borderId="6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5" fillId="0" borderId="0" xfId="1" applyFont="1" applyFill="1" applyAlignment="1">
      <alignment horizontal="right"/>
    </xf>
    <xf numFmtId="0" fontId="11" fillId="0" borderId="0" xfId="0" applyFont="1" applyAlignment="1">
      <alignment horizontal="center" wrapText="1"/>
    </xf>
    <xf numFmtId="0" fontId="45" fillId="0" borderId="1" xfId="0" applyFont="1" applyBorder="1" applyAlignment="1">
      <alignment horizont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4" fillId="0" borderId="0" xfId="1" applyFont="1" applyFill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" fillId="0" borderId="0" xfId="1" applyFont="1" applyFill="1" applyAlignment="1">
      <alignment horizontal="right" vertical="center"/>
    </xf>
    <xf numFmtId="0" fontId="50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51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49" fillId="0" borderId="0" xfId="0" applyFont="1" applyFill="1" applyAlignment="1">
      <alignment horizontal="right"/>
    </xf>
    <xf numFmtId="0" fontId="41" fillId="0" borderId="1" xfId="0" applyFont="1" applyFill="1" applyBorder="1" applyAlignment="1">
      <alignment horizontal="left"/>
    </xf>
    <xf numFmtId="0" fontId="49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9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left"/>
    </xf>
    <xf numFmtId="0" fontId="49" fillId="0" borderId="1" xfId="0" applyFont="1" applyFill="1" applyBorder="1" applyAlignment="1">
      <alignment horizontal="left" wrapText="1"/>
    </xf>
    <xf numFmtId="0" fontId="49" fillId="0" borderId="1" xfId="0" applyFont="1" applyFill="1" applyBorder="1" applyAlignment="1">
      <alignment horizontal="left" vertical="center"/>
    </xf>
    <xf numFmtId="49" fontId="41" fillId="0" borderId="1" xfId="0" applyNumberFormat="1" applyFont="1" applyFill="1" applyBorder="1" applyAlignment="1">
      <alignment horizontal="left" wrapText="1"/>
    </xf>
    <xf numFmtId="0" fontId="41" fillId="0" borderId="3" xfId="0" applyFont="1" applyFill="1" applyBorder="1" applyAlignment="1">
      <alignment horizontal="left"/>
    </xf>
    <xf numFmtId="0" fontId="41" fillId="0" borderId="17" xfId="0" applyFont="1" applyFill="1" applyBorder="1" applyAlignment="1">
      <alignment horizontal="left"/>
    </xf>
    <xf numFmtId="0" fontId="41" fillId="0" borderId="4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left" wrapText="1"/>
    </xf>
    <xf numFmtId="0" fontId="41" fillId="0" borderId="1" xfId="0" applyFont="1" applyFill="1" applyBorder="1" applyAlignment="1">
      <alignment horizontal="left" vertical="center" wrapText="1"/>
    </xf>
    <xf numFmtId="49" fontId="44" fillId="0" borderId="1" xfId="5" applyNumberFormat="1" applyFont="1" applyFill="1" applyBorder="1" applyAlignment="1">
      <alignment horizontal="center" vertical="center" wrapText="1"/>
    </xf>
    <xf numFmtId="0" fontId="43" fillId="0" borderId="0" xfId="5" applyFont="1" applyFill="1" applyBorder="1" applyAlignment="1">
      <alignment horizontal="right" vertical="center"/>
    </xf>
    <xf numFmtId="0" fontId="44" fillId="0" borderId="0" xfId="5" applyFont="1" applyFill="1" applyBorder="1" applyAlignment="1">
      <alignment horizontal="right" vertical="center" wrapText="1"/>
    </xf>
    <xf numFmtId="0" fontId="44" fillId="0" borderId="0" xfId="5" applyFont="1" applyFill="1" applyBorder="1" applyAlignment="1">
      <alignment horizontal="center" vertical="center" wrapText="1"/>
    </xf>
    <xf numFmtId="0" fontId="43" fillId="0" borderId="0" xfId="6" applyFont="1" applyFill="1" applyAlignment="1">
      <alignment horizontal="center" vertical="justify"/>
    </xf>
    <xf numFmtId="0" fontId="44" fillId="0" borderId="1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justify" wrapText="1"/>
    </xf>
    <xf numFmtId="0" fontId="44" fillId="0" borderId="1" xfId="5" applyFont="1" applyFill="1" applyBorder="1" applyAlignment="1">
      <alignment horizontal="center" vertical="center"/>
    </xf>
    <xf numFmtId="0" fontId="43" fillId="0" borderId="0" xfId="11" applyFont="1" applyFill="1" applyAlignment="1">
      <alignment horizontal="center" vertical="justify"/>
    </xf>
    <xf numFmtId="0" fontId="44" fillId="2" borderId="0" xfId="5" applyFont="1" applyFill="1" applyBorder="1" applyAlignment="1">
      <alignment horizontal="center" vertical="center" wrapText="1"/>
    </xf>
    <xf numFmtId="0" fontId="44" fillId="2" borderId="1" xfId="5" applyFont="1" applyFill="1" applyBorder="1" applyAlignment="1">
      <alignment horizontal="center" vertical="center"/>
    </xf>
    <xf numFmtId="0" fontId="44" fillId="2" borderId="1" xfId="5" applyFont="1" applyFill="1" applyBorder="1" applyAlignment="1">
      <alignment horizontal="center" vertical="center" wrapText="1"/>
    </xf>
    <xf numFmtId="0" fontId="44" fillId="2" borderId="5" xfId="5" applyFont="1" applyFill="1" applyBorder="1" applyAlignment="1">
      <alignment horizontal="center" vertical="center" wrapText="1"/>
    </xf>
    <xf numFmtId="0" fontId="44" fillId="2" borderId="18" xfId="5" applyFont="1" applyFill="1" applyBorder="1" applyAlignment="1">
      <alignment horizontal="center" vertical="center" wrapText="1"/>
    </xf>
    <xf numFmtId="0" fontId="44" fillId="2" borderId="6" xfId="5" applyFont="1" applyFill="1" applyBorder="1" applyAlignment="1">
      <alignment horizontal="center" vertical="center" wrapText="1"/>
    </xf>
    <xf numFmtId="49" fontId="44" fillId="2" borderId="1" xfId="5" applyNumberFormat="1" applyFont="1" applyFill="1" applyBorder="1" applyAlignment="1">
      <alignment horizontal="center" vertical="center" wrapText="1"/>
    </xf>
    <xf numFmtId="0" fontId="43" fillId="11" borderId="3" xfId="14" applyFont="1" applyFill="1" applyBorder="1" applyAlignment="1"/>
    <xf numFmtId="0" fontId="43" fillId="11" borderId="17" xfId="14" applyFont="1" applyFill="1" applyBorder="1" applyAlignment="1"/>
    <xf numFmtId="0" fontId="43" fillId="11" borderId="4" xfId="14" applyFont="1" applyFill="1" applyBorder="1" applyAlignment="1"/>
    <xf numFmtId="0" fontId="44" fillId="0" borderId="0" xfId="5" applyFont="1" applyFill="1" applyBorder="1" applyAlignment="1">
      <alignment horizontal="right" vertical="justify" wrapText="1"/>
    </xf>
    <xf numFmtId="0" fontId="44" fillId="0" borderId="0" xfId="14" applyFont="1" applyAlignment="1">
      <alignment horizontal="center"/>
    </xf>
    <xf numFmtId="0" fontId="43" fillId="0" borderId="0" xfId="14" applyFont="1" applyAlignment="1">
      <alignment horizontal="center"/>
    </xf>
    <xf numFmtId="0" fontId="44" fillId="0" borderId="19" xfId="14" applyFont="1" applyBorder="1" applyAlignment="1">
      <alignment horizontal="center"/>
    </xf>
    <xf numFmtId="0" fontId="44" fillId="0" borderId="20" xfId="14" applyFont="1" applyBorder="1" applyAlignment="1">
      <alignment horizontal="center"/>
    </xf>
    <xf numFmtId="0" fontId="44" fillId="0" borderId="21" xfId="14" applyFont="1" applyBorder="1" applyAlignment="1">
      <alignment horizontal="center"/>
    </xf>
    <xf numFmtId="49" fontId="44" fillId="2" borderId="5" xfId="5" applyNumberFormat="1" applyFont="1" applyFill="1" applyBorder="1" applyAlignment="1">
      <alignment horizontal="center" vertical="center" wrapText="1"/>
    </xf>
    <xf numFmtId="49" fontId="44" fillId="2" borderId="6" xfId="5" applyNumberFormat="1" applyFont="1" applyFill="1" applyBorder="1" applyAlignment="1">
      <alignment horizontal="center" vertical="center" wrapText="1"/>
    </xf>
    <xf numFmtId="0" fontId="44" fillId="0" borderId="22" xfId="14" applyFont="1" applyBorder="1" applyAlignment="1">
      <alignment horizontal="center"/>
    </xf>
    <xf numFmtId="0" fontId="44" fillId="0" borderId="2" xfId="14" applyFont="1" applyBorder="1" applyAlignment="1">
      <alignment horizontal="center"/>
    </xf>
    <xf numFmtId="0" fontId="44" fillId="0" borderId="23" xfId="14" applyFont="1" applyBorder="1" applyAlignment="1">
      <alignment horizontal="center"/>
    </xf>
    <xf numFmtId="0" fontId="44" fillId="0" borderId="3" xfId="14" applyFont="1" applyBorder="1" applyAlignment="1"/>
    <xf numFmtId="0" fontId="44" fillId="0" borderId="17" xfId="14" applyFont="1" applyBorder="1" applyAlignment="1"/>
    <xf numFmtId="0" fontId="44" fillId="0" borderId="4" xfId="14" applyFont="1" applyBorder="1" applyAlignment="1"/>
    <xf numFmtId="0" fontId="44" fillId="0" borderId="25" xfId="14" applyFont="1" applyBorder="1" applyAlignment="1"/>
    <xf numFmtId="0" fontId="44" fillId="0" borderId="0" xfId="14" applyFont="1" applyBorder="1" applyAlignment="1"/>
    <xf numFmtId="0" fontId="44" fillId="0" borderId="24" xfId="14" applyFont="1" applyBorder="1" applyAlignment="1"/>
    <xf numFmtId="0" fontId="44" fillId="0" borderId="22" xfId="14" applyFont="1" applyBorder="1" applyAlignment="1"/>
    <xf numFmtId="0" fontId="44" fillId="0" borderId="2" xfId="14" applyFont="1" applyBorder="1" applyAlignment="1"/>
    <xf numFmtId="0" fontId="44" fillId="0" borderId="23" xfId="14" applyFont="1" applyBorder="1" applyAlignment="1"/>
    <xf numFmtId="0" fontId="43" fillId="0" borderId="3" xfId="14" applyFont="1" applyBorder="1" applyAlignment="1"/>
    <xf numFmtId="0" fontId="43" fillId="0" borderId="17" xfId="14" applyFont="1" applyBorder="1" applyAlignment="1"/>
    <xf numFmtId="0" fontId="43" fillId="0" borderId="4" xfId="14" applyFont="1" applyBorder="1" applyAlignment="1"/>
    <xf numFmtId="0" fontId="44" fillId="0" borderId="3" xfId="14" applyFont="1" applyBorder="1" applyAlignment="1">
      <alignment wrapText="1"/>
    </xf>
    <xf numFmtId="0" fontId="44" fillId="0" borderId="17" xfId="14" applyFont="1" applyBorder="1" applyAlignment="1">
      <alignment wrapText="1"/>
    </xf>
    <xf numFmtId="0" fontId="44" fillId="0" borderId="4" xfId="14" applyFont="1" applyBorder="1" applyAlignment="1">
      <alignment wrapText="1"/>
    </xf>
    <xf numFmtId="0" fontId="44" fillId="0" borderId="5" xfId="14" applyFont="1" applyBorder="1" applyAlignment="1">
      <alignment horizontal="center" vertical="center"/>
    </xf>
    <xf numFmtId="0" fontId="44" fillId="0" borderId="18" xfId="14" applyFont="1" applyBorder="1" applyAlignment="1">
      <alignment horizontal="center" vertical="center"/>
    </xf>
    <xf numFmtId="0" fontId="44" fillId="0" borderId="6" xfId="14" applyFont="1" applyBorder="1" applyAlignment="1">
      <alignment horizontal="center" vertical="center"/>
    </xf>
    <xf numFmtId="49" fontId="57" fillId="0" borderId="3" xfId="9" applyNumberFormat="1" applyFont="1" applyBorder="1" applyAlignment="1">
      <alignment horizontal="left" wrapText="1"/>
    </xf>
    <xf numFmtId="49" fontId="57" fillId="0" borderId="17" xfId="9" applyNumberFormat="1" applyFont="1" applyBorder="1" applyAlignment="1">
      <alignment horizontal="left" wrapText="1"/>
    </xf>
    <xf numFmtId="49" fontId="57" fillId="0" borderId="4" xfId="9" applyNumberFormat="1" applyFont="1" applyBorder="1" applyAlignment="1">
      <alignment horizontal="left" wrapText="1"/>
    </xf>
    <xf numFmtId="0" fontId="44" fillId="0" borderId="19" xfId="14" applyFont="1" applyBorder="1" applyAlignment="1"/>
    <xf numFmtId="0" fontId="44" fillId="0" borderId="20" xfId="14" applyFont="1" applyBorder="1"/>
    <xf numFmtId="0" fontId="44" fillId="0" borderId="21" xfId="14" applyFont="1" applyBorder="1"/>
    <xf numFmtId="0" fontId="43" fillId="11" borderId="19" xfId="14" applyFont="1" applyFill="1" applyBorder="1" applyAlignment="1"/>
    <xf numFmtId="0" fontId="43" fillId="11" borderId="20" xfId="14" applyFont="1" applyFill="1" applyBorder="1" applyAlignment="1"/>
    <xf numFmtId="0" fontId="43" fillId="11" borderId="21" xfId="14" applyFont="1" applyFill="1" applyBorder="1" applyAlignment="1"/>
    <xf numFmtId="0" fontId="43" fillId="11" borderId="22" xfId="14" applyFont="1" applyFill="1" applyBorder="1" applyAlignment="1"/>
    <xf numFmtId="0" fontId="43" fillId="11" borderId="2" xfId="14" applyFont="1" applyFill="1" applyBorder="1" applyAlignment="1"/>
    <xf numFmtId="0" fontId="43" fillId="11" borderId="23" xfId="14" applyFont="1" applyFill="1" applyBorder="1" applyAlignment="1"/>
    <xf numFmtId="49" fontId="44" fillId="0" borderId="3" xfId="14" applyNumberFormat="1" applyFont="1" applyBorder="1" applyAlignment="1">
      <alignment wrapText="1"/>
    </xf>
    <xf numFmtId="49" fontId="44" fillId="0" borderId="17" xfId="14" applyNumberFormat="1" applyFont="1" applyBorder="1" applyAlignment="1">
      <alignment wrapText="1"/>
    </xf>
    <xf numFmtId="49" fontId="44" fillId="0" borderId="4" xfId="14" applyNumberFormat="1" applyFont="1" applyBorder="1" applyAlignment="1">
      <alignment wrapText="1"/>
    </xf>
    <xf numFmtId="0" fontId="44" fillId="0" borderId="20" xfId="14" applyFont="1" applyBorder="1" applyAlignment="1"/>
    <xf numFmtId="0" fontId="44" fillId="0" borderId="21" xfId="14" applyFont="1" applyBorder="1" applyAlignment="1"/>
    <xf numFmtId="0" fontId="44" fillId="0" borderId="3" xfId="14" applyFont="1" applyBorder="1" applyAlignment="1">
      <alignment horizontal="left" wrapText="1"/>
    </xf>
    <xf numFmtId="0" fontId="44" fillId="0" borderId="17" xfId="14" applyFont="1" applyBorder="1" applyAlignment="1">
      <alignment horizontal="left" wrapText="1"/>
    </xf>
    <xf numFmtId="0" fontId="44" fillId="0" borderId="4" xfId="14" applyFont="1" applyBorder="1" applyAlignment="1">
      <alignment horizontal="left" wrapText="1"/>
    </xf>
    <xf numFmtId="0" fontId="26" fillId="0" borderId="0" xfId="9" applyFont="1" applyAlignment="1">
      <alignment horizontal="center" vertical="top" wrapText="1"/>
    </xf>
    <xf numFmtId="0" fontId="26" fillId="0" borderId="0" xfId="9" applyFont="1" applyAlignment="1">
      <alignment horizontal="center"/>
    </xf>
    <xf numFmtId="49" fontId="26" fillId="0" borderId="0" xfId="9" applyNumberFormat="1" applyFont="1" applyBorder="1" applyAlignment="1">
      <alignment horizontal="center" vertical="top" wrapText="1"/>
    </xf>
    <xf numFmtId="0" fontId="16" fillId="9" borderId="1" xfId="16" applyNumberFormat="1" applyFont="1" applyFill="1" applyBorder="1" applyAlignment="1" applyProtection="1">
      <alignment horizontal="center" wrapText="1"/>
      <protection locked="0"/>
    </xf>
    <xf numFmtId="0" fontId="23" fillId="0" borderId="0" xfId="1" applyNumberFormat="1" applyFont="1" applyFill="1" applyBorder="1" applyAlignment="1" applyProtection="1">
      <alignment horizontal="center"/>
    </xf>
    <xf numFmtId="0" fontId="16" fillId="9" borderId="1" xfId="1" applyNumberFormat="1" applyFont="1" applyFill="1" applyBorder="1" applyAlignment="1" applyProtection="1">
      <alignment horizontal="center" vertical="top" wrapText="1"/>
    </xf>
  </cellXfs>
  <cellStyles count="32">
    <cellStyle name="xl101" xfId="10"/>
    <cellStyle name="xl22" xfId="16"/>
    <cellStyle name="xl25" xfId="18"/>
    <cellStyle name="xl26" xfId="21"/>
    <cellStyle name="xl29" xfId="23"/>
    <cellStyle name="xl30" xfId="26"/>
    <cellStyle name="xl31" xfId="29"/>
    <cellStyle name="xl32" xfId="4"/>
    <cellStyle name="xl34" xfId="17"/>
    <cellStyle name="xl37" xfId="19"/>
    <cellStyle name="xl38" xfId="24"/>
    <cellStyle name="xl43" xfId="27"/>
    <cellStyle name="xl44" xfId="30"/>
    <cellStyle name="xl45" xfId="3"/>
    <cellStyle name="xl49" xfId="25"/>
    <cellStyle name="xl50" xfId="28"/>
    <cellStyle name="xl52" xfId="31"/>
    <cellStyle name="xl71" xfId="20"/>
    <cellStyle name="xl72" xfId="22"/>
    <cellStyle name="Денежный 2" xfId="2"/>
    <cellStyle name="Обычный" xfId="0" builtinId="0"/>
    <cellStyle name="Обычный 2" xfId="1"/>
    <cellStyle name="Обычный 2 3" xfId="8"/>
    <cellStyle name="Обычный 2 4" xfId="13"/>
    <cellStyle name="Обычный 2 6" xfId="9"/>
    <cellStyle name="Обычный 3" xfId="6"/>
    <cellStyle name="Обычный 4" xfId="11"/>
    <cellStyle name="Обычный 5" xfId="14"/>
    <cellStyle name="Обычный 6" xfId="15"/>
    <cellStyle name="Обычный_Приложения 8, 9, 10 (1)" xfId="5"/>
    <cellStyle name="Финансовый 3" xfId="7"/>
    <cellStyle name="Финансовый 4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2;&#1091;&#1083;&#1100;&#1090;&#1091;&#1088;&#1072;/Desktop/&#1073;&#1102;&#1076;&#1078;&#1077;&#1090;%202021/&#1073;&#1102;&#1076;&#1078;&#1077;&#1090;%204%20&#1088;&#1077;&#1076;/&#1055;&#1088;&#1080;&#1083;&#1086;&#1078;&#1077;&#1085;&#1080;&#1077;%20&#166;%2010,11,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альная"/>
      <sheetName val="Ведомственная"/>
      <sheetName val="Экономическая"/>
      <sheetName val="роспись"/>
      <sheetName val="доходы"/>
    </sheetNames>
    <sheetDataSet>
      <sheetData sheetId="0" refreshError="1"/>
      <sheetData sheetId="1" refreshError="1"/>
      <sheetData sheetId="2" refreshError="1"/>
      <sheetData sheetId="3" refreshError="1">
        <row r="13">
          <cell r="H13">
            <v>502.5</v>
          </cell>
        </row>
        <row r="189">
          <cell r="H189">
            <v>0</v>
          </cell>
          <cell r="I189">
            <v>0</v>
          </cell>
          <cell r="J189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>
      <selection activeCell="G5" sqref="G5"/>
    </sheetView>
  </sheetViews>
  <sheetFormatPr defaultColWidth="9.140625" defaultRowHeight="12.75"/>
  <cols>
    <col min="1" max="1" width="9" style="1" customWidth="1"/>
    <col min="2" max="2" width="13.5703125" style="1" customWidth="1"/>
    <col min="3" max="3" width="29.42578125" style="1" customWidth="1"/>
    <col min="4" max="4" width="73.140625" style="1" customWidth="1"/>
    <col min="5" max="16384" width="9.140625" style="1"/>
  </cols>
  <sheetData>
    <row r="1" spans="1:5" ht="15.75">
      <c r="D1" s="2" t="s">
        <v>0</v>
      </c>
    </row>
    <row r="2" spans="1:5" s="13" customFormat="1" ht="15.75">
      <c r="A2" s="526" t="s">
        <v>696</v>
      </c>
      <c r="B2" s="526"/>
      <c r="C2" s="526"/>
      <c r="D2" s="526"/>
    </row>
    <row r="3" spans="1:5" s="13" customFormat="1" ht="15.75">
      <c r="A3" s="526" t="s">
        <v>698</v>
      </c>
      <c r="B3" s="526"/>
      <c r="C3" s="526"/>
      <c r="D3" s="526"/>
    </row>
    <row r="4" spans="1:5" s="13" customFormat="1" ht="15.75">
      <c r="A4" s="526" t="s">
        <v>12</v>
      </c>
      <c r="B4" s="526"/>
      <c r="C4" s="526"/>
      <c r="D4" s="526"/>
    </row>
    <row r="5" spans="1:5" s="13" customFormat="1" ht="15.75">
      <c r="A5" s="526" t="s">
        <v>678</v>
      </c>
      <c r="B5" s="526"/>
      <c r="C5" s="526"/>
      <c r="D5" s="526"/>
    </row>
    <row r="6" spans="1:5" s="13" customFormat="1" ht="15.75">
      <c r="A6" s="526" t="s">
        <v>649</v>
      </c>
      <c r="B6" s="526"/>
      <c r="C6" s="526"/>
      <c r="D6" s="526"/>
    </row>
    <row r="7" spans="1:5" s="13" customFormat="1" ht="15.75">
      <c r="A7" s="526" t="s">
        <v>697</v>
      </c>
      <c r="B7" s="526"/>
      <c r="C7" s="526"/>
      <c r="D7" s="526"/>
    </row>
    <row r="8" spans="1:5" s="13" customFormat="1" ht="15.75">
      <c r="A8" s="14"/>
      <c r="B8" s="14"/>
      <c r="C8" s="14"/>
      <c r="D8" s="14"/>
    </row>
    <row r="9" spans="1:5" ht="55.5" customHeight="1">
      <c r="B9" s="527" t="s">
        <v>690</v>
      </c>
      <c r="C9" s="527"/>
      <c r="D9" s="527"/>
      <c r="E9" s="3"/>
    </row>
    <row r="10" spans="1:5" ht="15.75">
      <c r="B10" s="528"/>
      <c r="C10" s="528"/>
      <c r="D10" s="528"/>
      <c r="E10" s="3"/>
    </row>
    <row r="11" spans="1:5" ht="22.5" customHeight="1">
      <c r="B11" s="6"/>
      <c r="C11" s="6"/>
      <c r="D11" s="6"/>
      <c r="E11" s="4"/>
    </row>
    <row r="12" spans="1:5" ht="44.25" customHeight="1">
      <c r="B12" s="525" t="s">
        <v>1</v>
      </c>
      <c r="C12" s="525"/>
      <c r="D12" s="525" t="s">
        <v>4</v>
      </c>
    </row>
    <row r="13" spans="1:5" ht="94.5">
      <c r="B13" s="8" t="s">
        <v>2</v>
      </c>
      <c r="C13" s="8" t="s">
        <v>3</v>
      </c>
      <c r="D13" s="525"/>
    </row>
    <row r="14" spans="1:5" ht="15.75">
      <c r="B14" s="7">
        <v>1</v>
      </c>
      <c r="C14" s="7">
        <v>2</v>
      </c>
      <c r="D14" s="7">
        <v>3</v>
      </c>
    </row>
    <row r="15" spans="1:5" ht="15.75">
      <c r="B15" s="10"/>
      <c r="C15" s="11"/>
      <c r="D15" s="11" t="s">
        <v>650</v>
      </c>
    </row>
    <row r="16" spans="1:5" ht="15.75">
      <c r="B16" s="10">
        <v>182</v>
      </c>
      <c r="C16" s="12" t="s">
        <v>5</v>
      </c>
      <c r="D16" s="10" t="s">
        <v>6</v>
      </c>
    </row>
    <row r="17" spans="2:4" ht="15.75">
      <c r="B17" s="10">
        <v>182</v>
      </c>
      <c r="C17" s="10" t="s">
        <v>7</v>
      </c>
      <c r="D17" s="9" t="s">
        <v>8</v>
      </c>
    </row>
    <row r="18" spans="2:4" ht="15.75">
      <c r="B18" s="10">
        <v>182</v>
      </c>
      <c r="C18" s="10" t="s">
        <v>9</v>
      </c>
      <c r="D18" s="10" t="s">
        <v>10</v>
      </c>
    </row>
    <row r="19" spans="2:4" ht="15">
      <c r="B19"/>
      <c r="C19"/>
      <c r="D19"/>
    </row>
    <row r="20" spans="2:4" ht="15.75">
      <c r="B20" s="6"/>
      <c r="C20" s="6"/>
      <c r="D20" s="6"/>
    </row>
    <row r="21" spans="2:4" ht="15.75">
      <c r="B21" s="6" t="s">
        <v>11</v>
      </c>
      <c r="C21" s="6"/>
      <c r="D21" s="6"/>
    </row>
    <row r="51" spans="3:3">
      <c r="C51" s="5"/>
    </row>
  </sheetData>
  <mergeCells count="10">
    <mergeCell ref="B12:C12"/>
    <mergeCell ref="D12:D13"/>
    <mergeCell ref="A3:D3"/>
    <mergeCell ref="A2:D2"/>
    <mergeCell ref="A6:D6"/>
    <mergeCell ref="A7:D7"/>
    <mergeCell ref="B9:D9"/>
    <mergeCell ref="B10:D10"/>
    <mergeCell ref="A4:D4"/>
    <mergeCell ref="A5:D5"/>
  </mergeCells>
  <pageMargins left="0.78740157480314965" right="0.59055118110236227" top="0.59055118110236227" bottom="0.59055118110236227" header="0.51181102362204722" footer="0.51181102362204722"/>
  <pageSetup paperSize="9" scale="70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31"/>
  <sheetViews>
    <sheetView workbookViewId="0">
      <selection activeCell="B3" sqref="B3:I3"/>
    </sheetView>
  </sheetViews>
  <sheetFormatPr defaultRowHeight="15.75"/>
  <cols>
    <col min="1" max="1" width="11.85546875" style="48" customWidth="1"/>
    <col min="2" max="2" width="48" style="48" customWidth="1"/>
    <col min="3" max="3" width="10" style="48" customWidth="1"/>
    <col min="4" max="4" width="9" style="48" customWidth="1"/>
    <col min="5" max="5" width="12.7109375" style="48" customWidth="1"/>
    <col min="6" max="6" width="9.140625" style="48" customWidth="1"/>
    <col min="7" max="7" width="10.28515625" style="48" customWidth="1"/>
    <col min="8" max="8" width="9.5703125" style="48" customWidth="1"/>
    <col min="9" max="9" width="10.28515625" style="48" customWidth="1"/>
    <col min="10" max="11" width="12.7109375" style="48" customWidth="1"/>
    <col min="12" max="16384" width="9.140625" style="48"/>
  </cols>
  <sheetData>
    <row r="1" spans="2:11">
      <c r="B1" s="586" t="s">
        <v>112</v>
      </c>
      <c r="C1" s="586"/>
      <c r="D1" s="586"/>
      <c r="E1" s="586"/>
      <c r="F1" s="586"/>
      <c r="G1" s="586"/>
      <c r="H1" s="586"/>
      <c r="I1" s="586"/>
    </row>
    <row r="2" spans="2:11">
      <c r="B2" s="587" t="s">
        <v>705</v>
      </c>
      <c r="C2" s="587"/>
      <c r="D2" s="587"/>
      <c r="E2" s="587"/>
      <c r="F2" s="587"/>
      <c r="G2" s="587"/>
      <c r="H2" s="587"/>
      <c r="I2" s="587"/>
      <c r="J2" s="49"/>
      <c r="K2" s="49"/>
    </row>
    <row r="3" spans="2:11">
      <c r="B3" s="587" t="s">
        <v>704</v>
      </c>
      <c r="C3" s="587"/>
      <c r="D3" s="587"/>
      <c r="E3" s="587"/>
      <c r="F3" s="587"/>
      <c r="G3" s="587"/>
      <c r="H3" s="587"/>
      <c r="I3" s="587"/>
      <c r="J3" s="49"/>
      <c r="K3" s="49"/>
    </row>
    <row r="4" spans="2:11">
      <c r="B4" s="587" t="s">
        <v>61</v>
      </c>
      <c r="C4" s="587"/>
      <c r="D4" s="587"/>
      <c r="E4" s="587"/>
      <c r="F4" s="587"/>
      <c r="G4" s="587"/>
      <c r="H4" s="587"/>
      <c r="I4" s="587"/>
      <c r="J4" s="49"/>
      <c r="K4" s="49"/>
    </row>
    <row r="5" spans="2:11">
      <c r="B5" s="587" t="s">
        <v>680</v>
      </c>
      <c r="C5" s="587"/>
      <c r="D5" s="587"/>
      <c r="E5" s="587"/>
      <c r="F5" s="587"/>
      <c r="G5" s="587"/>
      <c r="H5" s="587"/>
      <c r="I5" s="587"/>
      <c r="J5" s="49"/>
      <c r="K5" s="49"/>
    </row>
    <row r="6" spans="2:11">
      <c r="B6" s="587" t="s">
        <v>649</v>
      </c>
      <c r="C6" s="587"/>
      <c r="D6" s="587"/>
      <c r="E6" s="587"/>
      <c r="F6" s="587"/>
      <c r="G6" s="587"/>
      <c r="H6" s="587"/>
      <c r="I6" s="587"/>
      <c r="J6" s="49"/>
      <c r="K6" s="49"/>
    </row>
    <row r="7" spans="2:11">
      <c r="B7" s="587"/>
      <c r="C7" s="587"/>
      <c r="D7" s="587"/>
      <c r="E7" s="587"/>
      <c r="F7" s="587"/>
      <c r="G7" s="587"/>
      <c r="H7" s="587"/>
      <c r="I7" s="587"/>
      <c r="J7" s="49"/>
      <c r="K7" s="49"/>
    </row>
    <row r="8" spans="2:11">
      <c r="B8" s="588"/>
      <c r="C8" s="588"/>
      <c r="D8" s="588"/>
      <c r="E8" s="588"/>
      <c r="F8" s="588"/>
      <c r="G8" s="588"/>
      <c r="H8" s="588"/>
      <c r="I8" s="588"/>
      <c r="J8" s="49"/>
      <c r="K8" s="49"/>
    </row>
    <row r="9" spans="2:11">
      <c r="B9" s="372"/>
      <c r="C9" s="372"/>
      <c r="D9" s="372"/>
      <c r="E9" s="372"/>
      <c r="F9" s="372"/>
      <c r="G9" s="372"/>
      <c r="H9" s="372"/>
      <c r="I9" s="372"/>
      <c r="J9" s="49"/>
      <c r="K9" s="49"/>
    </row>
    <row r="10" spans="2:11">
      <c r="B10" s="373"/>
      <c r="C10" s="372"/>
      <c r="D10" s="372"/>
      <c r="E10" s="372"/>
      <c r="F10" s="372"/>
      <c r="G10" s="372"/>
      <c r="H10" s="372"/>
      <c r="I10" s="374"/>
    </row>
    <row r="11" spans="2:11">
      <c r="B11" s="589" t="s">
        <v>113</v>
      </c>
      <c r="C11" s="589"/>
      <c r="D11" s="589"/>
      <c r="E11" s="589"/>
      <c r="F11" s="589"/>
      <c r="G11" s="589"/>
      <c r="H11" s="589"/>
      <c r="I11" s="589"/>
    </row>
    <row r="12" spans="2:11">
      <c r="B12" s="589" t="s">
        <v>114</v>
      </c>
      <c r="C12" s="589"/>
      <c r="D12" s="589"/>
      <c r="E12" s="589"/>
      <c r="F12" s="589"/>
      <c r="G12" s="589"/>
      <c r="H12" s="589"/>
      <c r="I12" s="589"/>
    </row>
    <row r="13" spans="2:11" ht="15.75" customHeight="1">
      <c r="B13" s="589" t="s">
        <v>659</v>
      </c>
      <c r="C13" s="589"/>
      <c r="D13" s="589"/>
      <c r="E13" s="589"/>
      <c r="F13" s="589"/>
      <c r="G13" s="589"/>
      <c r="H13" s="589"/>
      <c r="I13" s="589"/>
    </row>
    <row r="14" spans="2:11">
      <c r="B14" s="375"/>
      <c r="C14" s="376"/>
      <c r="D14" s="376"/>
      <c r="E14" s="376"/>
      <c r="F14" s="376"/>
      <c r="G14" s="376"/>
      <c r="H14" s="376"/>
      <c r="I14" s="377"/>
      <c r="J14" s="52"/>
    </row>
    <row r="15" spans="2:11">
      <c r="B15" s="592" t="s">
        <v>115</v>
      </c>
      <c r="C15" s="590" t="s">
        <v>116</v>
      </c>
      <c r="D15" s="590"/>
      <c r="E15" s="590"/>
      <c r="F15" s="590"/>
      <c r="G15" s="585" t="s">
        <v>117</v>
      </c>
      <c r="H15" s="585" t="s">
        <v>616</v>
      </c>
      <c r="I15" s="585" t="s">
        <v>660</v>
      </c>
      <c r="J15" s="52"/>
    </row>
    <row r="16" spans="2:11">
      <c r="B16" s="592"/>
      <c r="C16" s="590" t="s">
        <v>118</v>
      </c>
      <c r="D16" s="590" t="s">
        <v>119</v>
      </c>
      <c r="E16" s="590" t="s">
        <v>120</v>
      </c>
      <c r="F16" s="590" t="s">
        <v>121</v>
      </c>
      <c r="G16" s="585"/>
      <c r="H16" s="585"/>
      <c r="I16" s="585"/>
      <c r="J16" s="52"/>
    </row>
    <row r="17" spans="2:10">
      <c r="B17" s="592"/>
      <c r="C17" s="590"/>
      <c r="D17" s="590"/>
      <c r="E17" s="590"/>
      <c r="F17" s="590"/>
      <c r="G17" s="585"/>
      <c r="H17" s="585"/>
      <c r="I17" s="585"/>
      <c r="J17" s="52"/>
    </row>
    <row r="18" spans="2:10">
      <c r="B18" s="378">
        <v>1</v>
      </c>
      <c r="C18" s="379">
        <v>2</v>
      </c>
      <c r="D18" s="379">
        <v>3</v>
      </c>
      <c r="E18" s="379">
        <v>4</v>
      </c>
      <c r="F18" s="379">
        <v>5</v>
      </c>
      <c r="G18" s="379">
        <v>6</v>
      </c>
      <c r="H18" s="379">
        <v>7</v>
      </c>
      <c r="I18" s="379">
        <v>8</v>
      </c>
      <c r="J18" s="52"/>
    </row>
    <row r="19" spans="2:10">
      <c r="B19" s="380" t="s">
        <v>122</v>
      </c>
      <c r="C19" s="381" t="s">
        <v>123</v>
      </c>
      <c r="D19" s="381"/>
      <c r="E19" s="381"/>
      <c r="F19" s="381"/>
      <c r="G19" s="382">
        <f>G20+G27+G52</f>
        <v>3294.2</v>
      </c>
      <c r="H19" s="382">
        <f t="shared" ref="H19:I19" si="0">H20+H27+H52</f>
        <v>2784.8999999999996</v>
      </c>
      <c r="I19" s="382">
        <f t="shared" si="0"/>
        <v>2868.6</v>
      </c>
      <c r="J19" s="52"/>
    </row>
    <row r="20" spans="2:10" ht="21">
      <c r="B20" s="383" t="s">
        <v>124</v>
      </c>
      <c r="C20" s="384" t="s">
        <v>123</v>
      </c>
      <c r="D20" s="384" t="s">
        <v>125</v>
      </c>
      <c r="E20" s="385"/>
      <c r="F20" s="385"/>
      <c r="G20" s="386">
        <f>G21</f>
        <v>721.09999999999991</v>
      </c>
      <c r="H20" s="386">
        <f t="shared" ref="H20:I22" si="1">H21</f>
        <v>816.3</v>
      </c>
      <c r="I20" s="386">
        <f t="shared" si="1"/>
        <v>898</v>
      </c>
      <c r="J20" s="52"/>
    </row>
    <row r="21" spans="2:10">
      <c r="B21" s="387" t="s">
        <v>126</v>
      </c>
      <c r="C21" s="385" t="s">
        <v>123</v>
      </c>
      <c r="D21" s="385" t="s">
        <v>125</v>
      </c>
      <c r="E21" s="388" t="s">
        <v>127</v>
      </c>
      <c r="F21" s="385"/>
      <c r="G21" s="389">
        <f>G22</f>
        <v>721.09999999999991</v>
      </c>
      <c r="H21" s="389">
        <f t="shared" si="1"/>
        <v>816.3</v>
      </c>
      <c r="I21" s="389">
        <f t="shared" si="1"/>
        <v>898</v>
      </c>
      <c r="J21" s="53"/>
    </row>
    <row r="22" spans="2:10" ht="45.75">
      <c r="B22" s="390" t="s">
        <v>128</v>
      </c>
      <c r="C22" s="385" t="s">
        <v>123</v>
      </c>
      <c r="D22" s="385" t="s">
        <v>125</v>
      </c>
      <c r="E22" s="388" t="s">
        <v>127</v>
      </c>
      <c r="F22" s="385" t="s">
        <v>129</v>
      </c>
      <c r="G22" s="389">
        <f>G23</f>
        <v>721.09999999999991</v>
      </c>
      <c r="H22" s="389">
        <f t="shared" si="1"/>
        <v>816.3</v>
      </c>
      <c r="I22" s="389">
        <f t="shared" si="1"/>
        <v>898</v>
      </c>
      <c r="J22" s="52"/>
    </row>
    <row r="23" spans="2:10">
      <c r="B23" s="391" t="s">
        <v>130</v>
      </c>
      <c r="C23" s="385" t="s">
        <v>123</v>
      </c>
      <c r="D23" s="385" t="s">
        <v>125</v>
      </c>
      <c r="E23" s="388" t="s">
        <v>127</v>
      </c>
      <c r="F23" s="385" t="s">
        <v>131</v>
      </c>
      <c r="G23" s="389">
        <f>G24+G25+G26</f>
        <v>721.09999999999991</v>
      </c>
      <c r="H23" s="389">
        <f t="shared" ref="H23:I23" si="2">H24+H25+H26</f>
        <v>816.3</v>
      </c>
      <c r="I23" s="389">
        <f t="shared" si="2"/>
        <v>898</v>
      </c>
      <c r="J23" s="52"/>
    </row>
    <row r="24" spans="2:10">
      <c r="B24" s="391" t="s">
        <v>132</v>
      </c>
      <c r="C24" s="385" t="s">
        <v>123</v>
      </c>
      <c r="D24" s="385" t="s">
        <v>125</v>
      </c>
      <c r="E24" s="388" t="s">
        <v>127</v>
      </c>
      <c r="F24" s="385" t="s">
        <v>133</v>
      </c>
      <c r="G24" s="389">
        <f>'прил 13'!H13</f>
        <v>553.79999999999995</v>
      </c>
      <c r="H24" s="389">
        <f>'прил 13'!I13</f>
        <v>627</v>
      </c>
      <c r="I24" s="389">
        <f>'прил 13'!J13</f>
        <v>689.7</v>
      </c>
      <c r="J24" s="52"/>
    </row>
    <row r="25" spans="2:10">
      <c r="B25" s="392" t="s">
        <v>134</v>
      </c>
      <c r="C25" s="385" t="s">
        <v>123</v>
      </c>
      <c r="D25" s="385" t="s">
        <v>125</v>
      </c>
      <c r="E25" s="388" t="s">
        <v>127</v>
      </c>
      <c r="F25" s="385" t="s">
        <v>135</v>
      </c>
      <c r="G25" s="389">
        <f>'прил 13'!H14</f>
        <v>0</v>
      </c>
      <c r="H25" s="389">
        <f>'прил 13'!I14</f>
        <v>0</v>
      </c>
      <c r="I25" s="389">
        <f>'прил 13'!J14</f>
        <v>0</v>
      </c>
      <c r="J25" s="52"/>
    </row>
    <row r="26" spans="2:10" ht="22.5">
      <c r="B26" s="392" t="s">
        <v>136</v>
      </c>
      <c r="C26" s="385" t="s">
        <v>123</v>
      </c>
      <c r="D26" s="385" t="s">
        <v>125</v>
      </c>
      <c r="E26" s="388" t="s">
        <v>127</v>
      </c>
      <c r="F26" s="385" t="s">
        <v>137</v>
      </c>
      <c r="G26" s="389">
        <f>'прил 13'!H15</f>
        <v>167.3</v>
      </c>
      <c r="H26" s="389">
        <f>'прил 13'!I15</f>
        <v>189.3</v>
      </c>
      <c r="I26" s="389">
        <f>'прил 13'!J15</f>
        <v>208.3</v>
      </c>
      <c r="J26" s="52"/>
    </row>
    <row r="27" spans="2:10" ht="31.5">
      <c r="B27" s="393" t="s">
        <v>138</v>
      </c>
      <c r="C27" s="384" t="s">
        <v>123</v>
      </c>
      <c r="D27" s="384" t="s">
        <v>139</v>
      </c>
      <c r="E27" s="384"/>
      <c r="F27" s="384"/>
      <c r="G27" s="389">
        <f t="shared" ref="G27:I27" si="3">G28</f>
        <v>595.20000000000005</v>
      </c>
      <c r="H27" s="389">
        <f t="shared" si="3"/>
        <v>600.29999999999995</v>
      </c>
      <c r="I27" s="389">
        <f t="shared" si="3"/>
        <v>602.29999999999995</v>
      </c>
      <c r="J27" s="54"/>
    </row>
    <row r="28" spans="2:10" ht="22.5">
      <c r="B28" s="394" t="s">
        <v>140</v>
      </c>
      <c r="C28" s="385" t="s">
        <v>141</v>
      </c>
      <c r="D28" s="385" t="s">
        <v>139</v>
      </c>
      <c r="E28" s="388"/>
      <c r="F28" s="385"/>
      <c r="G28" s="389">
        <f>G29+G34+G38</f>
        <v>595.20000000000005</v>
      </c>
      <c r="H28" s="389">
        <f t="shared" ref="H28:I28" si="4">H29+H34+H38</f>
        <v>600.29999999999995</v>
      </c>
      <c r="I28" s="389">
        <f t="shared" si="4"/>
        <v>602.29999999999995</v>
      </c>
      <c r="J28" s="52"/>
    </row>
    <row r="29" spans="2:10" ht="45">
      <c r="B29" s="395" t="s">
        <v>128</v>
      </c>
      <c r="C29" s="385" t="s">
        <v>123</v>
      </c>
      <c r="D29" s="385" t="s">
        <v>139</v>
      </c>
      <c r="E29" s="396" t="s">
        <v>142</v>
      </c>
      <c r="F29" s="385" t="s">
        <v>129</v>
      </c>
      <c r="G29" s="389">
        <f>G30</f>
        <v>394.5</v>
      </c>
      <c r="H29" s="389">
        <f t="shared" ref="H29:I29" si="5">H30</f>
        <v>425.1</v>
      </c>
      <c r="I29" s="389">
        <f t="shared" si="5"/>
        <v>425.1</v>
      </c>
      <c r="J29" s="52"/>
    </row>
    <row r="30" spans="2:10" ht="22.5">
      <c r="B30" s="395" t="s">
        <v>143</v>
      </c>
      <c r="C30" s="385" t="s">
        <v>123</v>
      </c>
      <c r="D30" s="385" t="s">
        <v>139</v>
      </c>
      <c r="E30" s="396" t="s">
        <v>142</v>
      </c>
      <c r="F30" s="385" t="s">
        <v>131</v>
      </c>
      <c r="G30" s="389">
        <f>G31+G32+G33</f>
        <v>394.5</v>
      </c>
      <c r="H30" s="389">
        <f t="shared" ref="H30:I30" si="6">H31+H32+H33</f>
        <v>425.1</v>
      </c>
      <c r="I30" s="389">
        <f t="shared" si="6"/>
        <v>425.1</v>
      </c>
      <c r="J30" s="52"/>
    </row>
    <row r="31" spans="2:10">
      <c r="B31" s="391" t="s">
        <v>132</v>
      </c>
      <c r="C31" s="385" t="s">
        <v>123</v>
      </c>
      <c r="D31" s="385" t="s">
        <v>139</v>
      </c>
      <c r="E31" s="396" t="s">
        <v>142</v>
      </c>
      <c r="F31" s="385" t="s">
        <v>133</v>
      </c>
      <c r="G31" s="389">
        <f>'прил 13'!H22</f>
        <v>303</v>
      </c>
      <c r="H31" s="389">
        <f>'прил 13'!I22</f>
        <v>326.5</v>
      </c>
      <c r="I31" s="389">
        <f>'прил 13'!J22</f>
        <v>326.5</v>
      </c>
      <c r="J31" s="52"/>
    </row>
    <row r="32" spans="2:10">
      <c r="B32" s="392" t="s">
        <v>134</v>
      </c>
      <c r="C32" s="385" t="s">
        <v>123</v>
      </c>
      <c r="D32" s="385" t="s">
        <v>139</v>
      </c>
      <c r="E32" s="396" t="s">
        <v>142</v>
      </c>
      <c r="F32" s="385" t="s">
        <v>135</v>
      </c>
      <c r="G32" s="389">
        <f>'прил 13'!H23+'прил 13'!H30</f>
        <v>0</v>
      </c>
      <c r="H32" s="389">
        <f>'прил 13'!I23+'прил 13'!I30</f>
        <v>0</v>
      </c>
      <c r="I32" s="389">
        <f>'прил 13'!J23+'прил 13'!J30</f>
        <v>0</v>
      </c>
    </row>
    <row r="33" spans="2:9" ht="22.5">
      <c r="B33" s="392" t="s">
        <v>136</v>
      </c>
      <c r="C33" s="385" t="s">
        <v>123</v>
      </c>
      <c r="D33" s="385" t="s">
        <v>139</v>
      </c>
      <c r="E33" s="396" t="s">
        <v>142</v>
      </c>
      <c r="F33" s="385" t="s">
        <v>137</v>
      </c>
      <c r="G33" s="389">
        <f>'прил 13'!H24</f>
        <v>91.5</v>
      </c>
      <c r="H33" s="389">
        <f>'прил 13'!I24</f>
        <v>98.6</v>
      </c>
      <c r="I33" s="389">
        <f>'прил 13'!J24</f>
        <v>98.6</v>
      </c>
    </row>
    <row r="34" spans="2:9" ht="23.25">
      <c r="B34" s="390" t="s">
        <v>144</v>
      </c>
      <c r="C34" s="385" t="s">
        <v>123</v>
      </c>
      <c r="D34" s="385" t="s">
        <v>139</v>
      </c>
      <c r="E34" s="396" t="s">
        <v>142</v>
      </c>
      <c r="F34" s="385" t="s">
        <v>145</v>
      </c>
      <c r="G34" s="389">
        <f>G35</f>
        <v>197.5</v>
      </c>
      <c r="H34" s="389">
        <f t="shared" ref="H34:I34" si="7">H35</f>
        <v>172.2</v>
      </c>
      <c r="I34" s="389">
        <f t="shared" si="7"/>
        <v>173.2</v>
      </c>
    </row>
    <row r="35" spans="2:9" ht="22.5">
      <c r="B35" s="395" t="s">
        <v>146</v>
      </c>
      <c r="C35" s="385" t="s">
        <v>123</v>
      </c>
      <c r="D35" s="385" t="s">
        <v>139</v>
      </c>
      <c r="E35" s="396" t="s">
        <v>142</v>
      </c>
      <c r="F35" s="385" t="s">
        <v>147</v>
      </c>
      <c r="G35" s="389">
        <f>G36+G37</f>
        <v>197.5</v>
      </c>
      <c r="H35" s="389">
        <f t="shared" ref="H35:I35" si="8">H36+H37</f>
        <v>172.2</v>
      </c>
      <c r="I35" s="389">
        <f t="shared" si="8"/>
        <v>173.2</v>
      </c>
    </row>
    <row r="36" spans="2:9" ht="22.5">
      <c r="B36" s="392" t="s">
        <v>148</v>
      </c>
      <c r="C36" s="385" t="s">
        <v>123</v>
      </c>
      <c r="D36" s="385" t="s">
        <v>139</v>
      </c>
      <c r="E36" s="396" t="s">
        <v>142</v>
      </c>
      <c r="F36" s="385" t="s">
        <v>149</v>
      </c>
      <c r="G36" s="389">
        <f>'прил 13'!H33+'прил 13'!H37+'прил 13'!H25+'прил 13'!H65</f>
        <v>153.9</v>
      </c>
      <c r="H36" s="389">
        <f>'прил 13'!I33+'прил 13'!I37+'прил 13'!I25+'прил 13'!I65</f>
        <v>110.19999999999999</v>
      </c>
      <c r="I36" s="389">
        <f>'прил 13'!J33+'прил 13'!J37+'прил 13'!J25+'прил 13'!J65</f>
        <v>111.19999999999999</v>
      </c>
    </row>
    <row r="37" spans="2:9">
      <c r="B37" s="391" t="s">
        <v>150</v>
      </c>
      <c r="C37" s="385" t="s">
        <v>123</v>
      </c>
      <c r="D37" s="385" t="s">
        <v>139</v>
      </c>
      <c r="E37" s="396" t="s">
        <v>142</v>
      </c>
      <c r="F37" s="385" t="s">
        <v>151</v>
      </c>
      <c r="G37" s="389">
        <f>'прил 13'!H44+'прил 13'!H68+'прил 13'!H35</f>
        <v>43.6</v>
      </c>
      <c r="H37" s="389">
        <f>'прил 13'!I44+'прил 13'!I68+'прил 13'!I35</f>
        <v>62</v>
      </c>
      <c r="I37" s="389">
        <f>'прил 13'!J44+'прил 13'!J68+'прил 13'!J35</f>
        <v>62</v>
      </c>
    </row>
    <row r="38" spans="2:9">
      <c r="B38" s="397" t="s">
        <v>152</v>
      </c>
      <c r="C38" s="385" t="s">
        <v>123</v>
      </c>
      <c r="D38" s="385" t="s">
        <v>139</v>
      </c>
      <c r="E38" s="396" t="s">
        <v>142</v>
      </c>
      <c r="F38" s="385" t="s">
        <v>153</v>
      </c>
      <c r="G38" s="389">
        <f>G39</f>
        <v>3.2</v>
      </c>
      <c r="H38" s="389">
        <f t="shared" ref="H38:I38" si="9">H39</f>
        <v>3</v>
      </c>
      <c r="I38" s="389">
        <f t="shared" si="9"/>
        <v>4</v>
      </c>
    </row>
    <row r="39" spans="2:9">
      <c r="B39" s="392" t="s">
        <v>154</v>
      </c>
      <c r="C39" s="385" t="s">
        <v>123</v>
      </c>
      <c r="D39" s="385" t="s">
        <v>139</v>
      </c>
      <c r="E39" s="396" t="s">
        <v>142</v>
      </c>
      <c r="F39" s="385" t="s">
        <v>155</v>
      </c>
      <c r="G39" s="389">
        <f>'прил 13'!H56</f>
        <v>3.2</v>
      </c>
      <c r="H39" s="389">
        <f>'прил 13'!I56</f>
        <v>3</v>
      </c>
      <c r="I39" s="389">
        <f>'прил 13'!J56</f>
        <v>4</v>
      </c>
    </row>
    <row r="40" spans="2:9">
      <c r="B40" s="380" t="s">
        <v>156</v>
      </c>
      <c r="C40" s="381" t="s">
        <v>123</v>
      </c>
      <c r="D40" s="381" t="s">
        <v>157</v>
      </c>
      <c r="E40" s="381"/>
      <c r="F40" s="381"/>
      <c r="G40" s="382">
        <f t="shared" ref="G40:I43" si="10">G41</f>
        <v>0</v>
      </c>
      <c r="H40" s="382">
        <f t="shared" si="10"/>
        <v>0</v>
      </c>
      <c r="I40" s="382">
        <f t="shared" si="10"/>
        <v>0</v>
      </c>
    </row>
    <row r="41" spans="2:9">
      <c r="B41" s="398" t="s">
        <v>158</v>
      </c>
      <c r="C41" s="399" t="s">
        <v>123</v>
      </c>
      <c r="D41" s="399" t="s">
        <v>157</v>
      </c>
      <c r="E41" s="400" t="s">
        <v>159</v>
      </c>
      <c r="F41" s="399"/>
      <c r="G41" s="401">
        <f t="shared" si="10"/>
        <v>0</v>
      </c>
      <c r="H41" s="401">
        <f t="shared" si="10"/>
        <v>0</v>
      </c>
      <c r="I41" s="401">
        <f t="shared" si="10"/>
        <v>0</v>
      </c>
    </row>
    <row r="42" spans="2:9" ht="22.5">
      <c r="B42" s="402" t="s">
        <v>160</v>
      </c>
      <c r="C42" s="399" t="s">
        <v>123</v>
      </c>
      <c r="D42" s="399" t="s">
        <v>157</v>
      </c>
      <c r="E42" s="400" t="s">
        <v>161</v>
      </c>
      <c r="F42" s="399"/>
      <c r="G42" s="401">
        <f t="shared" si="10"/>
        <v>0</v>
      </c>
      <c r="H42" s="401">
        <f t="shared" si="10"/>
        <v>0</v>
      </c>
      <c r="I42" s="401">
        <f t="shared" si="10"/>
        <v>0</v>
      </c>
    </row>
    <row r="43" spans="2:9" ht="23.25">
      <c r="B43" s="403" t="s">
        <v>144</v>
      </c>
      <c r="C43" s="399" t="s">
        <v>123</v>
      </c>
      <c r="D43" s="399" t="s">
        <v>157</v>
      </c>
      <c r="E43" s="400" t="s">
        <v>161</v>
      </c>
      <c r="F43" s="399" t="s">
        <v>145</v>
      </c>
      <c r="G43" s="401">
        <f t="shared" si="10"/>
        <v>0</v>
      </c>
      <c r="H43" s="401">
        <f t="shared" si="10"/>
        <v>0</v>
      </c>
      <c r="I43" s="401">
        <f t="shared" si="10"/>
        <v>0</v>
      </c>
    </row>
    <row r="44" spans="2:9">
      <c r="B44" s="402" t="s">
        <v>162</v>
      </c>
      <c r="C44" s="399" t="s">
        <v>123</v>
      </c>
      <c r="D44" s="399" t="s">
        <v>157</v>
      </c>
      <c r="E44" s="400" t="s">
        <v>161</v>
      </c>
      <c r="F44" s="399" t="s">
        <v>147</v>
      </c>
      <c r="G44" s="401">
        <f>G46+G45</f>
        <v>0</v>
      </c>
      <c r="H44" s="401">
        <f>H46+H45</f>
        <v>0</v>
      </c>
      <c r="I44" s="401">
        <f>I46+I45</f>
        <v>0</v>
      </c>
    </row>
    <row r="45" spans="2:9">
      <c r="B45" s="402" t="s">
        <v>150</v>
      </c>
      <c r="C45" s="399" t="s">
        <v>123</v>
      </c>
      <c r="D45" s="399" t="s">
        <v>157</v>
      </c>
      <c r="E45" s="400" t="s">
        <v>161</v>
      </c>
      <c r="F45" s="399" t="s">
        <v>151</v>
      </c>
      <c r="G45" s="401">
        <f>'прил 13'!H77</f>
        <v>0</v>
      </c>
      <c r="H45" s="401">
        <f>'прил 13'!I77</f>
        <v>0</v>
      </c>
      <c r="I45" s="401">
        <f>'прил 13'!J77</f>
        <v>0</v>
      </c>
    </row>
    <row r="46" spans="2:9">
      <c r="B46" s="402" t="s">
        <v>150</v>
      </c>
      <c r="C46" s="399" t="s">
        <v>123</v>
      </c>
      <c r="D46" s="399" t="s">
        <v>157</v>
      </c>
      <c r="E46" s="400" t="s">
        <v>161</v>
      </c>
      <c r="F46" s="399" t="s">
        <v>151</v>
      </c>
      <c r="G46" s="401">
        <f>'прил 13'!H83</f>
        <v>0</v>
      </c>
      <c r="H46" s="401">
        <f>'прил 13'!I83</f>
        <v>0</v>
      </c>
      <c r="I46" s="401">
        <f>'прил 13'!J83</f>
        <v>0</v>
      </c>
    </row>
    <row r="47" spans="2:9">
      <c r="B47" s="383" t="s">
        <v>163</v>
      </c>
      <c r="C47" s="384" t="s">
        <v>123</v>
      </c>
      <c r="D47" s="384" t="s">
        <v>164</v>
      </c>
      <c r="E47" s="384"/>
      <c r="F47" s="384"/>
      <c r="G47" s="386">
        <f>G48</f>
        <v>3</v>
      </c>
      <c r="H47" s="386">
        <f t="shared" ref="H47:I50" si="11">H48</f>
        <v>4</v>
      </c>
      <c r="I47" s="386">
        <f t="shared" si="11"/>
        <v>5</v>
      </c>
    </row>
    <row r="48" spans="2:9" ht="22.5">
      <c r="B48" s="391" t="s">
        <v>165</v>
      </c>
      <c r="C48" s="385" t="s">
        <v>123</v>
      </c>
      <c r="D48" s="385" t="s">
        <v>164</v>
      </c>
      <c r="E48" s="388" t="s">
        <v>166</v>
      </c>
      <c r="F48" s="385"/>
      <c r="G48" s="389">
        <f t="shared" ref="G48" si="12">G49</f>
        <v>3</v>
      </c>
      <c r="H48" s="389">
        <f t="shared" si="11"/>
        <v>4</v>
      </c>
      <c r="I48" s="389">
        <f t="shared" si="11"/>
        <v>5</v>
      </c>
    </row>
    <row r="49" spans="2:9" ht="23.25">
      <c r="B49" s="390" t="s">
        <v>144</v>
      </c>
      <c r="C49" s="385" t="s">
        <v>123</v>
      </c>
      <c r="D49" s="385" t="s">
        <v>164</v>
      </c>
      <c r="E49" s="388" t="s">
        <v>166</v>
      </c>
      <c r="F49" s="385" t="s">
        <v>145</v>
      </c>
      <c r="G49" s="389">
        <f>G50</f>
        <v>3</v>
      </c>
      <c r="H49" s="389">
        <f t="shared" si="11"/>
        <v>4</v>
      </c>
      <c r="I49" s="389">
        <f t="shared" si="11"/>
        <v>5</v>
      </c>
    </row>
    <row r="50" spans="2:9">
      <c r="B50" s="391" t="s">
        <v>162</v>
      </c>
      <c r="C50" s="385" t="s">
        <v>123</v>
      </c>
      <c r="D50" s="385" t="s">
        <v>164</v>
      </c>
      <c r="E50" s="388" t="s">
        <v>166</v>
      </c>
      <c r="F50" s="385" t="s">
        <v>147</v>
      </c>
      <c r="G50" s="389">
        <f>G51</f>
        <v>3</v>
      </c>
      <c r="H50" s="389">
        <f t="shared" si="11"/>
        <v>4</v>
      </c>
      <c r="I50" s="389">
        <f t="shared" si="11"/>
        <v>5</v>
      </c>
    </row>
    <row r="51" spans="2:9">
      <c r="B51" s="391" t="s">
        <v>150</v>
      </c>
      <c r="C51" s="385" t="s">
        <v>123</v>
      </c>
      <c r="D51" s="385" t="s">
        <v>164</v>
      </c>
      <c r="E51" s="388" t="s">
        <v>166</v>
      </c>
      <c r="F51" s="385" t="s">
        <v>151</v>
      </c>
      <c r="G51" s="389">
        <f>'прил 13'!H89</f>
        <v>3</v>
      </c>
      <c r="H51" s="389">
        <f>'прил 13'!I89</f>
        <v>4</v>
      </c>
      <c r="I51" s="389">
        <f>'прил 13'!J89</f>
        <v>5</v>
      </c>
    </row>
    <row r="52" spans="2:9">
      <c r="B52" s="383" t="s">
        <v>167</v>
      </c>
      <c r="C52" s="384" t="s">
        <v>123</v>
      </c>
      <c r="D52" s="384" t="s">
        <v>168</v>
      </c>
      <c r="E52" s="385"/>
      <c r="F52" s="384"/>
      <c r="G52" s="386">
        <f>G53+G58+G61</f>
        <v>1977.8999999999999</v>
      </c>
      <c r="H52" s="386">
        <f t="shared" ref="H52:I52" si="13">H53+H58+H61</f>
        <v>1368.3</v>
      </c>
      <c r="I52" s="386">
        <f t="shared" si="13"/>
        <v>1368.3</v>
      </c>
    </row>
    <row r="53" spans="2:9" ht="45.75">
      <c r="B53" s="404" t="s">
        <v>128</v>
      </c>
      <c r="C53" s="385" t="s">
        <v>123</v>
      </c>
      <c r="D53" s="385" t="s">
        <v>168</v>
      </c>
      <c r="E53" s="388" t="s">
        <v>169</v>
      </c>
      <c r="F53" s="385" t="s">
        <v>129</v>
      </c>
      <c r="G53" s="405">
        <f>G54+G56</f>
        <v>1896.1</v>
      </c>
      <c r="H53" s="405">
        <f t="shared" ref="H53:I54" si="14">H54+H56</f>
        <v>1065.3</v>
      </c>
      <c r="I53" s="405">
        <f t="shared" si="14"/>
        <v>1065.3</v>
      </c>
    </row>
    <row r="54" spans="2:9">
      <c r="B54" s="404" t="s">
        <v>170</v>
      </c>
      <c r="C54" s="385" t="s">
        <v>123</v>
      </c>
      <c r="D54" s="385" t="s">
        <v>168</v>
      </c>
      <c r="E54" s="388" t="s">
        <v>169</v>
      </c>
      <c r="F54" s="385" t="s">
        <v>171</v>
      </c>
      <c r="G54" s="406">
        <f>G55+G57</f>
        <v>1896.1</v>
      </c>
      <c r="H54" s="406">
        <f t="shared" si="14"/>
        <v>1065.3</v>
      </c>
      <c r="I54" s="406">
        <f t="shared" si="14"/>
        <v>1065.3</v>
      </c>
    </row>
    <row r="55" spans="2:9">
      <c r="B55" s="404" t="s">
        <v>172</v>
      </c>
      <c r="C55" s="385" t="s">
        <v>123</v>
      </c>
      <c r="D55" s="385" t="s">
        <v>168</v>
      </c>
      <c r="E55" s="388" t="s">
        <v>169</v>
      </c>
      <c r="F55" s="385" t="s">
        <v>173</v>
      </c>
      <c r="G55" s="406">
        <f>'прил 13'!H92</f>
        <v>1456.3</v>
      </c>
      <c r="H55" s="406">
        <f>'прил 13'!I92</f>
        <v>818.2</v>
      </c>
      <c r="I55" s="406">
        <f>'прил 13'!J92</f>
        <v>818.2</v>
      </c>
    </row>
    <row r="56" spans="2:9" ht="23.25">
      <c r="B56" s="404" t="s">
        <v>174</v>
      </c>
      <c r="C56" s="385" t="s">
        <v>123</v>
      </c>
      <c r="D56" s="385" t="s">
        <v>168</v>
      </c>
      <c r="E56" s="388" t="s">
        <v>169</v>
      </c>
      <c r="F56" s="385" t="s">
        <v>175</v>
      </c>
      <c r="G56" s="406"/>
      <c r="H56" s="406"/>
      <c r="I56" s="406"/>
    </row>
    <row r="57" spans="2:9" ht="23.25">
      <c r="B57" s="404" t="s">
        <v>136</v>
      </c>
      <c r="C57" s="385" t="s">
        <v>123</v>
      </c>
      <c r="D57" s="385" t="s">
        <v>168</v>
      </c>
      <c r="E57" s="388" t="s">
        <v>169</v>
      </c>
      <c r="F57" s="385" t="s">
        <v>176</v>
      </c>
      <c r="G57" s="406">
        <f>'прил 13'!H93</f>
        <v>439.8</v>
      </c>
      <c r="H57" s="406">
        <f>'прил 13'!I93</f>
        <v>247.1</v>
      </c>
      <c r="I57" s="406">
        <f>'прил 13'!J93</f>
        <v>247.1</v>
      </c>
    </row>
    <row r="58" spans="2:9" ht="23.25">
      <c r="B58" s="390" t="s">
        <v>144</v>
      </c>
      <c r="C58" s="385" t="s">
        <v>123</v>
      </c>
      <c r="D58" s="385" t="s">
        <v>168</v>
      </c>
      <c r="E58" s="388" t="s">
        <v>169</v>
      </c>
      <c r="F58" s="385" t="s">
        <v>145</v>
      </c>
      <c r="G58" s="406">
        <f>G59</f>
        <v>81.8</v>
      </c>
      <c r="H58" s="406">
        <f t="shared" ref="H58:I59" si="15">H59</f>
        <v>303</v>
      </c>
      <c r="I58" s="406">
        <f t="shared" si="15"/>
        <v>303</v>
      </c>
    </row>
    <row r="59" spans="2:9">
      <c r="B59" s="391" t="s">
        <v>162</v>
      </c>
      <c r="C59" s="385" t="s">
        <v>123</v>
      </c>
      <c r="D59" s="385" t="s">
        <v>168</v>
      </c>
      <c r="E59" s="388" t="s">
        <v>169</v>
      </c>
      <c r="F59" s="385" t="s">
        <v>147</v>
      </c>
      <c r="G59" s="406">
        <f>G60</f>
        <v>81.8</v>
      </c>
      <c r="H59" s="406">
        <f t="shared" si="15"/>
        <v>303</v>
      </c>
      <c r="I59" s="406">
        <f t="shared" si="15"/>
        <v>303</v>
      </c>
    </row>
    <row r="60" spans="2:9">
      <c r="B60" s="391" t="s">
        <v>150</v>
      </c>
      <c r="C60" s="385" t="s">
        <v>123</v>
      </c>
      <c r="D60" s="385" t="s">
        <v>168</v>
      </c>
      <c r="E60" s="388" t="s">
        <v>169</v>
      </c>
      <c r="F60" s="385" t="s">
        <v>151</v>
      </c>
      <c r="G60" s="406">
        <f>'прил 13'!H95+'прил 13'!H99+'прил 13'!H106</f>
        <v>81.8</v>
      </c>
      <c r="H60" s="406">
        <f>'прил 13'!I95+'прил 13'!I99+'прил 13'!I106</f>
        <v>303</v>
      </c>
      <c r="I60" s="406">
        <f>'прил 13'!J95+'прил 13'!J99+'прил 13'!J106</f>
        <v>303</v>
      </c>
    </row>
    <row r="61" spans="2:9">
      <c r="B61" s="397" t="s">
        <v>152</v>
      </c>
      <c r="C61" s="385" t="s">
        <v>123</v>
      </c>
      <c r="D61" s="385" t="s">
        <v>168</v>
      </c>
      <c r="E61" s="396" t="s">
        <v>169</v>
      </c>
      <c r="F61" s="385" t="s">
        <v>153</v>
      </c>
      <c r="G61" s="389">
        <f>G62</f>
        <v>0</v>
      </c>
      <c r="H61" s="389">
        <f t="shared" ref="H61:I61" si="16">H62</f>
        <v>0</v>
      </c>
      <c r="I61" s="389">
        <f t="shared" si="16"/>
        <v>0</v>
      </c>
    </row>
    <row r="62" spans="2:9">
      <c r="B62" s="392" t="s">
        <v>154</v>
      </c>
      <c r="C62" s="385" t="s">
        <v>123</v>
      </c>
      <c r="D62" s="385" t="s">
        <v>168</v>
      </c>
      <c r="E62" s="396" t="s">
        <v>169</v>
      </c>
      <c r="F62" s="385" t="s">
        <v>177</v>
      </c>
      <c r="G62" s="389">
        <f>'прил 13'!H109</f>
        <v>0</v>
      </c>
      <c r="H62" s="389">
        <f>'прил 13'!I109</f>
        <v>0</v>
      </c>
      <c r="I62" s="389">
        <f>'прил 13'!J109</f>
        <v>0</v>
      </c>
    </row>
    <row r="63" spans="2:9">
      <c r="B63" s="395" t="s">
        <v>178</v>
      </c>
      <c r="C63" s="407" t="s">
        <v>125</v>
      </c>
      <c r="D63" s="407" t="s">
        <v>179</v>
      </c>
      <c r="E63" s="407"/>
      <c r="F63" s="408"/>
      <c r="G63" s="386">
        <f>G64</f>
        <v>93.399999999999991</v>
      </c>
      <c r="H63" s="386">
        <f t="shared" ref="H63:I63" si="17">H64</f>
        <v>135.29999999999998</v>
      </c>
      <c r="I63" s="386">
        <f t="shared" si="17"/>
        <v>135.29999999999998</v>
      </c>
    </row>
    <row r="64" spans="2:9" ht="22.5">
      <c r="B64" s="395" t="s">
        <v>180</v>
      </c>
      <c r="C64" s="409" t="s">
        <v>125</v>
      </c>
      <c r="D64" s="409" t="s">
        <v>179</v>
      </c>
      <c r="E64" s="410" t="s">
        <v>181</v>
      </c>
      <c r="F64" s="411"/>
      <c r="G64" s="389">
        <f>G65+G67+G69+G71</f>
        <v>93.399999999999991</v>
      </c>
      <c r="H64" s="389">
        <f>H65+H67+H69+H71</f>
        <v>135.29999999999998</v>
      </c>
      <c r="I64" s="389">
        <f>I65+I67+I69+I71</f>
        <v>135.29999999999998</v>
      </c>
    </row>
    <row r="65" spans="2:9">
      <c r="B65" s="412" t="s">
        <v>182</v>
      </c>
      <c r="C65" s="409" t="s">
        <v>125</v>
      </c>
      <c r="D65" s="409" t="s">
        <v>179</v>
      </c>
      <c r="E65" s="388" t="s">
        <v>181</v>
      </c>
      <c r="F65" s="385" t="s">
        <v>129</v>
      </c>
      <c r="G65" s="389">
        <f>G66+G68</f>
        <v>81.199999999999989</v>
      </c>
      <c r="H65" s="389">
        <f t="shared" ref="H65:I65" si="18">H66+H68</f>
        <v>119.4</v>
      </c>
      <c r="I65" s="389">
        <f t="shared" si="18"/>
        <v>119.4</v>
      </c>
    </row>
    <row r="66" spans="2:9">
      <c r="B66" s="404" t="s">
        <v>172</v>
      </c>
      <c r="C66" s="409" t="s">
        <v>125</v>
      </c>
      <c r="D66" s="409" t="s">
        <v>179</v>
      </c>
      <c r="E66" s="413" t="s">
        <v>181</v>
      </c>
      <c r="F66" s="385" t="s">
        <v>133</v>
      </c>
      <c r="G66" s="406">
        <f>'прил 13'!H113</f>
        <v>62.3</v>
      </c>
      <c r="H66" s="406">
        <f>'прил 13'!I113</f>
        <v>91.7</v>
      </c>
      <c r="I66" s="406">
        <f>'прил 13'!J113</f>
        <v>91.7</v>
      </c>
    </row>
    <row r="67" spans="2:9" ht="23.25">
      <c r="B67" s="404" t="s">
        <v>174</v>
      </c>
      <c r="C67" s="409" t="s">
        <v>125</v>
      </c>
      <c r="D67" s="409" t="s">
        <v>179</v>
      </c>
      <c r="E67" s="413" t="s">
        <v>181</v>
      </c>
      <c r="F67" s="385" t="s">
        <v>183</v>
      </c>
      <c r="G67" s="406">
        <f>'прил 13'!H118</f>
        <v>6</v>
      </c>
      <c r="H67" s="406">
        <f>'прил 13'!I118</f>
        <v>6</v>
      </c>
      <c r="I67" s="406">
        <f>'прил 13'!J118</f>
        <v>6</v>
      </c>
    </row>
    <row r="68" spans="2:9" ht="23.25">
      <c r="B68" s="404" t="s">
        <v>136</v>
      </c>
      <c r="C68" s="409" t="s">
        <v>125</v>
      </c>
      <c r="D68" s="409" t="s">
        <v>179</v>
      </c>
      <c r="E68" s="413" t="s">
        <v>181</v>
      </c>
      <c r="F68" s="385" t="s">
        <v>137</v>
      </c>
      <c r="G68" s="406">
        <f>'прил 13'!H115</f>
        <v>18.899999999999999</v>
      </c>
      <c r="H68" s="406">
        <f>'прил 13'!I115</f>
        <v>27.7</v>
      </c>
      <c r="I68" s="406">
        <f>'прил 13'!J115</f>
        <v>27.7</v>
      </c>
    </row>
    <row r="69" spans="2:9" ht="23.25">
      <c r="B69" s="390" t="s">
        <v>144</v>
      </c>
      <c r="C69" s="409" t="s">
        <v>125</v>
      </c>
      <c r="D69" s="409" t="s">
        <v>179</v>
      </c>
      <c r="E69" s="413" t="s">
        <v>181</v>
      </c>
      <c r="F69" s="385" t="s">
        <v>145</v>
      </c>
      <c r="G69" s="406">
        <f>G70</f>
        <v>5</v>
      </c>
      <c r="H69" s="406">
        <f t="shared" ref="H69:I69" si="19">H70</f>
        <v>8.6999999999999993</v>
      </c>
      <c r="I69" s="406">
        <f t="shared" si="19"/>
        <v>8.6999999999999993</v>
      </c>
    </row>
    <row r="70" spans="2:9">
      <c r="B70" s="391" t="s">
        <v>162</v>
      </c>
      <c r="C70" s="409" t="s">
        <v>125</v>
      </c>
      <c r="D70" s="409" t="s">
        <v>179</v>
      </c>
      <c r="E70" s="413" t="s">
        <v>181</v>
      </c>
      <c r="F70" s="385" t="s">
        <v>147</v>
      </c>
      <c r="G70" s="406">
        <f>G72</f>
        <v>5</v>
      </c>
      <c r="H70" s="406">
        <f>H72</f>
        <v>8.6999999999999993</v>
      </c>
      <c r="I70" s="406">
        <f>I72</f>
        <v>8.6999999999999993</v>
      </c>
    </row>
    <row r="71" spans="2:9">
      <c r="B71" s="391" t="s">
        <v>162</v>
      </c>
      <c r="C71" s="409" t="s">
        <v>125</v>
      </c>
      <c r="D71" s="409" t="s">
        <v>179</v>
      </c>
      <c r="E71" s="413" t="s">
        <v>677</v>
      </c>
      <c r="F71" s="385" t="s">
        <v>149</v>
      </c>
      <c r="G71" s="406">
        <f>'прил 13'!H117</f>
        <v>1.2</v>
      </c>
      <c r="H71" s="406">
        <f>'прил 13'!I117</f>
        <v>1.2</v>
      </c>
      <c r="I71" s="406">
        <f>'прил 13'!J117</f>
        <v>1.2</v>
      </c>
    </row>
    <row r="72" spans="2:9">
      <c r="B72" s="391" t="s">
        <v>150</v>
      </c>
      <c r="C72" s="409" t="s">
        <v>125</v>
      </c>
      <c r="D72" s="409" t="s">
        <v>179</v>
      </c>
      <c r="E72" s="413" t="s">
        <v>181</v>
      </c>
      <c r="F72" s="385" t="s">
        <v>151</v>
      </c>
      <c r="G72" s="406">
        <f>'прил 13'!H121</f>
        <v>5</v>
      </c>
      <c r="H72" s="406">
        <f>'прил 13'!I121</f>
        <v>8.6999999999999993</v>
      </c>
      <c r="I72" s="406">
        <f>'прил 13'!J121</f>
        <v>8.6999999999999993</v>
      </c>
    </row>
    <row r="73" spans="2:9" ht="22.5">
      <c r="B73" s="391" t="s">
        <v>184</v>
      </c>
      <c r="C73" s="384" t="s">
        <v>179</v>
      </c>
      <c r="D73" s="384" t="s">
        <v>185</v>
      </c>
      <c r="E73" s="385"/>
      <c r="F73" s="385"/>
      <c r="G73" s="386">
        <f>G74</f>
        <v>70</v>
      </c>
      <c r="H73" s="386">
        <f t="shared" ref="H73:I75" si="20">H74</f>
        <v>60</v>
      </c>
      <c r="I73" s="386">
        <f t="shared" si="20"/>
        <v>60</v>
      </c>
    </row>
    <row r="74" spans="2:9" ht="23.25">
      <c r="B74" s="390" t="s">
        <v>144</v>
      </c>
      <c r="C74" s="385" t="s">
        <v>179</v>
      </c>
      <c r="D74" s="385" t="s">
        <v>185</v>
      </c>
      <c r="E74" s="388" t="s">
        <v>186</v>
      </c>
      <c r="F74" s="385" t="s">
        <v>145</v>
      </c>
      <c r="G74" s="389">
        <f>G75</f>
        <v>70</v>
      </c>
      <c r="H74" s="389">
        <f t="shared" si="20"/>
        <v>60</v>
      </c>
      <c r="I74" s="389">
        <f t="shared" si="20"/>
        <v>60</v>
      </c>
    </row>
    <row r="75" spans="2:9">
      <c r="B75" s="391" t="s">
        <v>162</v>
      </c>
      <c r="C75" s="385" t="s">
        <v>179</v>
      </c>
      <c r="D75" s="385" t="s">
        <v>185</v>
      </c>
      <c r="E75" s="388" t="s">
        <v>186</v>
      </c>
      <c r="F75" s="385" t="s">
        <v>147</v>
      </c>
      <c r="G75" s="389">
        <f>G76</f>
        <v>70</v>
      </c>
      <c r="H75" s="389">
        <f t="shared" si="20"/>
        <v>60</v>
      </c>
      <c r="I75" s="389">
        <f t="shared" si="20"/>
        <v>60</v>
      </c>
    </row>
    <row r="76" spans="2:9">
      <c r="B76" s="391" t="s">
        <v>150</v>
      </c>
      <c r="C76" s="385" t="s">
        <v>179</v>
      </c>
      <c r="D76" s="385" t="s">
        <v>185</v>
      </c>
      <c r="E76" s="388" t="s">
        <v>186</v>
      </c>
      <c r="F76" s="385" t="s">
        <v>151</v>
      </c>
      <c r="G76" s="389">
        <f>'прил 13'!H123</f>
        <v>70</v>
      </c>
      <c r="H76" s="389">
        <f>'прил 13'!I123</f>
        <v>60</v>
      </c>
      <c r="I76" s="389">
        <f>'прил 13'!J123</f>
        <v>60</v>
      </c>
    </row>
    <row r="77" spans="2:9">
      <c r="B77" s="383" t="s">
        <v>187</v>
      </c>
      <c r="C77" s="384" t="s">
        <v>139</v>
      </c>
      <c r="D77" s="384" t="s">
        <v>188</v>
      </c>
      <c r="E77" s="384"/>
      <c r="F77" s="384"/>
      <c r="G77" s="386">
        <f>G78</f>
        <v>0</v>
      </c>
      <c r="H77" s="386">
        <f t="shared" ref="H77:I77" si="21">H78</f>
        <v>0</v>
      </c>
      <c r="I77" s="386">
        <f t="shared" si="21"/>
        <v>0</v>
      </c>
    </row>
    <row r="78" spans="2:9" ht="22.5">
      <c r="B78" s="395" t="s">
        <v>189</v>
      </c>
      <c r="C78" s="385" t="s">
        <v>139</v>
      </c>
      <c r="D78" s="385" t="s">
        <v>188</v>
      </c>
      <c r="E78" s="388" t="s">
        <v>190</v>
      </c>
      <c r="F78" s="385"/>
      <c r="G78" s="389">
        <f t="shared" ref="G78:I80" si="22">G79</f>
        <v>0</v>
      </c>
      <c r="H78" s="389">
        <f t="shared" si="22"/>
        <v>0</v>
      </c>
      <c r="I78" s="389">
        <f t="shared" si="22"/>
        <v>0</v>
      </c>
    </row>
    <row r="79" spans="2:9" ht="23.25">
      <c r="B79" s="390" t="s">
        <v>144</v>
      </c>
      <c r="C79" s="385" t="s">
        <v>139</v>
      </c>
      <c r="D79" s="385" t="s">
        <v>188</v>
      </c>
      <c r="E79" s="388" t="s">
        <v>190</v>
      </c>
      <c r="F79" s="385" t="s">
        <v>145</v>
      </c>
      <c r="G79" s="389">
        <f>G80</f>
        <v>0</v>
      </c>
      <c r="H79" s="389">
        <f t="shared" si="22"/>
        <v>0</v>
      </c>
      <c r="I79" s="389">
        <f t="shared" si="22"/>
        <v>0</v>
      </c>
    </row>
    <row r="80" spans="2:9">
      <c r="B80" s="391" t="s">
        <v>162</v>
      </c>
      <c r="C80" s="385" t="s">
        <v>139</v>
      </c>
      <c r="D80" s="385" t="s">
        <v>188</v>
      </c>
      <c r="E80" s="388" t="s">
        <v>190</v>
      </c>
      <c r="F80" s="385" t="s">
        <v>147</v>
      </c>
      <c r="G80" s="389">
        <f>G81</f>
        <v>0</v>
      </c>
      <c r="H80" s="389">
        <f t="shared" si="22"/>
        <v>0</v>
      </c>
      <c r="I80" s="389">
        <f t="shared" si="22"/>
        <v>0</v>
      </c>
    </row>
    <row r="81" spans="2:10">
      <c r="B81" s="391" t="s">
        <v>150</v>
      </c>
      <c r="C81" s="385" t="s">
        <v>139</v>
      </c>
      <c r="D81" s="385" t="s">
        <v>188</v>
      </c>
      <c r="E81" s="388" t="s">
        <v>190</v>
      </c>
      <c r="F81" s="385" t="s">
        <v>191</v>
      </c>
      <c r="G81" s="389">
        <f>'прил 13'!H130</f>
        <v>0</v>
      </c>
      <c r="H81" s="389">
        <f>'прил 13'!I130</f>
        <v>0</v>
      </c>
      <c r="I81" s="389">
        <f>'прил 13'!J130</f>
        <v>0</v>
      </c>
    </row>
    <row r="82" spans="2:10">
      <c r="B82" s="393" t="s">
        <v>192</v>
      </c>
      <c r="C82" s="384" t="s">
        <v>193</v>
      </c>
      <c r="D82" s="384"/>
      <c r="E82" s="414"/>
      <c r="F82" s="384"/>
      <c r="G82" s="386">
        <f t="shared" ref="G82:I83" si="23">G83</f>
        <v>0</v>
      </c>
      <c r="H82" s="386">
        <f t="shared" si="23"/>
        <v>0</v>
      </c>
      <c r="I82" s="386">
        <f t="shared" si="23"/>
        <v>0</v>
      </c>
      <c r="J82" s="54"/>
    </row>
    <row r="83" spans="2:10">
      <c r="B83" s="415" t="s">
        <v>194</v>
      </c>
      <c r="C83" s="384" t="s">
        <v>193</v>
      </c>
      <c r="D83" s="384" t="s">
        <v>125</v>
      </c>
      <c r="E83" s="414"/>
      <c r="F83" s="384"/>
      <c r="G83" s="386">
        <f>G84</f>
        <v>0</v>
      </c>
      <c r="H83" s="386">
        <f t="shared" si="23"/>
        <v>0</v>
      </c>
      <c r="I83" s="386">
        <f t="shared" si="23"/>
        <v>0</v>
      </c>
      <c r="J83" s="54"/>
    </row>
    <row r="84" spans="2:10">
      <c r="B84" s="392" t="s">
        <v>195</v>
      </c>
      <c r="C84" s="385" t="s">
        <v>193</v>
      </c>
      <c r="D84" s="385" t="s">
        <v>125</v>
      </c>
      <c r="E84" s="388" t="s">
        <v>196</v>
      </c>
      <c r="F84" s="385" t="s">
        <v>155</v>
      </c>
      <c r="G84" s="389">
        <f>'прил 13'!H133</f>
        <v>0</v>
      </c>
      <c r="H84" s="389">
        <f>'прил 13'!I133</f>
        <v>0</v>
      </c>
      <c r="I84" s="389">
        <f>'прил 13'!J133</f>
        <v>0</v>
      </c>
      <c r="J84" s="52"/>
    </row>
    <row r="85" spans="2:10">
      <c r="B85" s="416" t="s">
        <v>197</v>
      </c>
      <c r="C85" s="385" t="s">
        <v>193</v>
      </c>
      <c r="D85" s="385" t="s">
        <v>179</v>
      </c>
      <c r="E85" s="388"/>
      <c r="F85" s="385"/>
      <c r="G85" s="386">
        <f>G86</f>
        <v>0</v>
      </c>
      <c r="H85" s="386">
        <f t="shared" ref="H85:I85" si="24">H86</f>
        <v>0</v>
      </c>
      <c r="I85" s="386">
        <f t="shared" si="24"/>
        <v>0</v>
      </c>
      <c r="J85" s="52"/>
    </row>
    <row r="86" spans="2:10" ht="23.25">
      <c r="B86" s="390" t="s">
        <v>144</v>
      </c>
      <c r="C86" s="385" t="s">
        <v>193</v>
      </c>
      <c r="D86" s="385" t="s">
        <v>179</v>
      </c>
      <c r="E86" s="388" t="s">
        <v>198</v>
      </c>
      <c r="F86" s="385" t="s">
        <v>151</v>
      </c>
      <c r="G86" s="389">
        <f>'прил 13'!H135</f>
        <v>0</v>
      </c>
      <c r="H86" s="389">
        <f>'прил 13'!I135</f>
        <v>0</v>
      </c>
      <c r="I86" s="389">
        <f>'прил 13'!J135</f>
        <v>0</v>
      </c>
      <c r="J86" s="52"/>
    </row>
    <row r="87" spans="2:10">
      <c r="B87" s="417" t="s">
        <v>438</v>
      </c>
      <c r="C87" s="384" t="s">
        <v>157</v>
      </c>
      <c r="D87" s="384" t="s">
        <v>157</v>
      </c>
      <c r="E87" s="388"/>
      <c r="F87" s="385"/>
      <c r="G87" s="386">
        <f>G88</f>
        <v>0</v>
      </c>
      <c r="H87" s="386">
        <f t="shared" ref="H87:I87" si="25">H88</f>
        <v>0</v>
      </c>
      <c r="I87" s="386">
        <f t="shared" si="25"/>
        <v>0</v>
      </c>
      <c r="J87" s="52"/>
    </row>
    <row r="88" spans="2:10" ht="23.25">
      <c r="B88" s="390" t="s">
        <v>144</v>
      </c>
      <c r="C88" s="385" t="s">
        <v>157</v>
      </c>
      <c r="D88" s="385" t="s">
        <v>157</v>
      </c>
      <c r="E88" s="388" t="s">
        <v>643</v>
      </c>
      <c r="F88" s="385" t="s">
        <v>151</v>
      </c>
      <c r="G88" s="389">
        <f>'прил 13'!H143</f>
        <v>0</v>
      </c>
      <c r="H88" s="389">
        <f>'прил 13'!I143</f>
        <v>0</v>
      </c>
      <c r="I88" s="389">
        <f>'прил 13'!J143</f>
        <v>0</v>
      </c>
      <c r="J88" s="52"/>
    </row>
    <row r="89" spans="2:10">
      <c r="B89" s="390"/>
      <c r="C89" s="385"/>
      <c r="D89" s="385"/>
      <c r="E89" s="388"/>
      <c r="F89" s="385"/>
      <c r="G89" s="389"/>
      <c r="H89" s="389"/>
      <c r="I89" s="389"/>
      <c r="J89" s="52"/>
    </row>
    <row r="90" spans="2:10">
      <c r="B90" s="390"/>
      <c r="C90" s="385"/>
      <c r="D90" s="385"/>
      <c r="E90" s="388"/>
      <c r="F90" s="385"/>
      <c r="G90" s="389"/>
      <c r="H90" s="389"/>
      <c r="I90" s="389"/>
      <c r="J90" s="52"/>
    </row>
    <row r="91" spans="2:10">
      <c r="B91" s="383" t="s">
        <v>199</v>
      </c>
      <c r="C91" s="384" t="s">
        <v>200</v>
      </c>
      <c r="D91" s="384"/>
      <c r="E91" s="384"/>
      <c r="F91" s="384"/>
      <c r="G91" s="386">
        <f>G92</f>
        <v>0</v>
      </c>
      <c r="H91" s="386">
        <f t="shared" ref="H91:I91" si="26">H92</f>
        <v>0</v>
      </c>
      <c r="I91" s="386">
        <f t="shared" si="26"/>
        <v>0</v>
      </c>
      <c r="J91" s="52"/>
    </row>
    <row r="92" spans="2:10">
      <c r="B92" s="383" t="s">
        <v>201</v>
      </c>
      <c r="C92" s="384" t="s">
        <v>200</v>
      </c>
      <c r="D92" s="384" t="s">
        <v>123</v>
      </c>
      <c r="E92" s="384"/>
      <c r="F92" s="384"/>
      <c r="G92" s="386">
        <f>G93+G94</f>
        <v>0</v>
      </c>
      <c r="H92" s="386">
        <f t="shared" ref="H92:I92" si="27">H93+H94</f>
        <v>0</v>
      </c>
      <c r="I92" s="386">
        <f t="shared" si="27"/>
        <v>0</v>
      </c>
      <c r="J92" s="54"/>
    </row>
    <row r="93" spans="2:10">
      <c r="B93" s="392" t="s">
        <v>202</v>
      </c>
      <c r="C93" s="385" t="s">
        <v>200</v>
      </c>
      <c r="D93" s="385" t="s">
        <v>123</v>
      </c>
      <c r="E93" s="418" t="s">
        <v>203</v>
      </c>
      <c r="F93" s="385"/>
      <c r="G93" s="389">
        <f>'прил 13'!H176</f>
        <v>0</v>
      </c>
      <c r="H93" s="389">
        <f>'прил 13'!I176</f>
        <v>0</v>
      </c>
      <c r="I93" s="389">
        <f>'прил 13'!J176</f>
        <v>0</v>
      </c>
      <c r="J93" s="52"/>
    </row>
    <row r="94" spans="2:10">
      <c r="B94" s="387" t="s">
        <v>204</v>
      </c>
      <c r="C94" s="385" t="s">
        <v>200</v>
      </c>
      <c r="D94" s="385" t="s">
        <v>123</v>
      </c>
      <c r="E94" s="388" t="s">
        <v>205</v>
      </c>
      <c r="F94" s="385"/>
      <c r="G94" s="389">
        <f>'прил 13'!H145</f>
        <v>0</v>
      </c>
      <c r="H94" s="389">
        <f>'прил 13'!I145</f>
        <v>0</v>
      </c>
      <c r="I94" s="389">
        <f>'прил 13'!J145</f>
        <v>0</v>
      </c>
      <c r="J94" s="52"/>
    </row>
    <row r="95" spans="2:10">
      <c r="B95" s="383" t="s">
        <v>206</v>
      </c>
      <c r="C95" s="384" t="s">
        <v>185</v>
      </c>
      <c r="D95" s="384"/>
      <c r="E95" s="384"/>
      <c r="F95" s="384"/>
      <c r="G95" s="386">
        <f>G96</f>
        <v>101.6</v>
      </c>
      <c r="H95" s="386">
        <f t="shared" ref="H95:I96" si="28">H96</f>
        <v>76.599999999999994</v>
      </c>
      <c r="I95" s="386">
        <f t="shared" si="28"/>
        <v>76.599999999999994</v>
      </c>
      <c r="J95" s="52"/>
    </row>
    <row r="96" spans="2:10">
      <c r="B96" s="383" t="s">
        <v>207</v>
      </c>
      <c r="C96" s="384" t="s">
        <v>185</v>
      </c>
      <c r="D96" s="384" t="s">
        <v>123</v>
      </c>
      <c r="E96" s="384"/>
      <c r="F96" s="384"/>
      <c r="G96" s="386">
        <f>G97</f>
        <v>101.6</v>
      </c>
      <c r="H96" s="386">
        <f t="shared" si="28"/>
        <v>76.599999999999994</v>
      </c>
      <c r="I96" s="386">
        <f t="shared" si="28"/>
        <v>76.599999999999994</v>
      </c>
      <c r="J96" s="54"/>
    </row>
    <row r="97" spans="2:10">
      <c r="B97" s="391" t="s">
        <v>208</v>
      </c>
      <c r="C97" s="385" t="s">
        <v>185</v>
      </c>
      <c r="D97" s="385" t="s">
        <v>123</v>
      </c>
      <c r="E97" s="388" t="s">
        <v>209</v>
      </c>
      <c r="F97" s="385" t="s">
        <v>210</v>
      </c>
      <c r="G97" s="389">
        <f>'прил 13'!H209</f>
        <v>101.6</v>
      </c>
      <c r="H97" s="389">
        <f>'прил 13'!I209</f>
        <v>76.599999999999994</v>
      </c>
      <c r="I97" s="389">
        <f>'прил 13'!J209</f>
        <v>76.599999999999994</v>
      </c>
      <c r="J97" s="52"/>
    </row>
    <row r="98" spans="2:10">
      <c r="B98" s="415" t="s">
        <v>211</v>
      </c>
      <c r="C98" s="384"/>
      <c r="D98" s="384"/>
      <c r="E98" s="414"/>
      <c r="F98" s="384"/>
      <c r="G98" s="386">
        <f>G102+G105+G108+G111+G114+G117+G120+G99</f>
        <v>212</v>
      </c>
      <c r="H98" s="386">
        <f t="shared" ref="H98:I98" si="29">H102+H105+H108+H111+H114+H117+H120+H99</f>
        <v>235</v>
      </c>
      <c r="I98" s="386">
        <f t="shared" si="29"/>
        <v>237</v>
      </c>
      <c r="J98" s="52"/>
    </row>
    <row r="99" spans="2:10">
      <c r="B99" s="419" t="s">
        <v>212</v>
      </c>
      <c r="C99" s="385" t="s">
        <v>179</v>
      </c>
      <c r="D99" s="385" t="s">
        <v>185</v>
      </c>
      <c r="E99" s="388" t="s">
        <v>213</v>
      </c>
      <c r="F99" s="385"/>
      <c r="G99" s="386">
        <f>G100</f>
        <v>178</v>
      </c>
      <c r="H99" s="386">
        <f t="shared" ref="H99:I100" si="30">H100</f>
        <v>202.5</v>
      </c>
      <c r="I99" s="386">
        <f t="shared" si="30"/>
        <v>202.5</v>
      </c>
      <c r="J99" s="52"/>
    </row>
    <row r="100" spans="2:10" ht="23.25">
      <c r="B100" s="390" t="s">
        <v>144</v>
      </c>
      <c r="C100" s="385" t="s">
        <v>179</v>
      </c>
      <c r="D100" s="385" t="s">
        <v>185</v>
      </c>
      <c r="E100" s="388" t="s">
        <v>213</v>
      </c>
      <c r="F100" s="385" t="s">
        <v>145</v>
      </c>
      <c r="G100" s="389">
        <f>G101</f>
        <v>178</v>
      </c>
      <c r="H100" s="389">
        <f t="shared" si="30"/>
        <v>202.5</v>
      </c>
      <c r="I100" s="389">
        <f t="shared" si="30"/>
        <v>202.5</v>
      </c>
      <c r="J100" s="52"/>
    </row>
    <row r="101" spans="2:10">
      <c r="B101" s="392" t="s">
        <v>150</v>
      </c>
      <c r="C101" s="385" t="s">
        <v>179</v>
      </c>
      <c r="D101" s="385" t="s">
        <v>185</v>
      </c>
      <c r="E101" s="388" t="s">
        <v>213</v>
      </c>
      <c r="F101" s="420" t="s">
        <v>151</v>
      </c>
      <c r="G101" s="389">
        <f>'прил 13'!H217</f>
        <v>178</v>
      </c>
      <c r="H101" s="389">
        <f>'прил 13'!I217</f>
        <v>202.5</v>
      </c>
      <c r="I101" s="389">
        <f>'прил 13'!J217</f>
        <v>202.5</v>
      </c>
      <c r="J101" s="52"/>
    </row>
    <row r="102" spans="2:10" ht="90.75">
      <c r="B102" s="421" t="s">
        <v>214</v>
      </c>
      <c r="C102" s="385" t="s">
        <v>123</v>
      </c>
      <c r="D102" s="385" t="s">
        <v>168</v>
      </c>
      <c r="E102" s="388" t="s">
        <v>215</v>
      </c>
      <c r="F102" s="385"/>
      <c r="G102" s="386">
        <f>G103</f>
        <v>1</v>
      </c>
      <c r="H102" s="386">
        <f t="shared" ref="H102:I103" si="31">H103</f>
        <v>2.5</v>
      </c>
      <c r="I102" s="386">
        <f t="shared" si="31"/>
        <v>3.5</v>
      </c>
      <c r="J102" s="52"/>
    </row>
    <row r="103" spans="2:10" ht="23.25">
      <c r="B103" s="390" t="s">
        <v>144</v>
      </c>
      <c r="C103" s="385" t="s">
        <v>123</v>
      </c>
      <c r="D103" s="385" t="s">
        <v>168</v>
      </c>
      <c r="E103" s="388" t="s">
        <v>215</v>
      </c>
      <c r="F103" s="385" t="s">
        <v>145</v>
      </c>
      <c r="G103" s="389">
        <f>G104</f>
        <v>1</v>
      </c>
      <c r="H103" s="389">
        <f t="shared" si="31"/>
        <v>2.5</v>
      </c>
      <c r="I103" s="389">
        <f t="shared" si="31"/>
        <v>3.5</v>
      </c>
    </row>
    <row r="104" spans="2:10">
      <c r="B104" s="392" t="s">
        <v>150</v>
      </c>
      <c r="C104" s="385" t="s">
        <v>123</v>
      </c>
      <c r="D104" s="385" t="s">
        <v>168</v>
      </c>
      <c r="E104" s="388" t="s">
        <v>215</v>
      </c>
      <c r="F104" s="420" t="s">
        <v>151</v>
      </c>
      <c r="G104" s="389">
        <f>'прил 13'!H231</f>
        <v>1</v>
      </c>
      <c r="H104" s="389">
        <f>'прил 13'!I231</f>
        <v>2.5</v>
      </c>
      <c r="I104" s="389">
        <f>'прил 13'!J231</f>
        <v>3.5</v>
      </c>
    </row>
    <row r="105" spans="2:10" ht="33.75">
      <c r="B105" s="422" t="s">
        <v>216</v>
      </c>
      <c r="C105" s="385" t="s">
        <v>179</v>
      </c>
      <c r="D105" s="385" t="s">
        <v>188</v>
      </c>
      <c r="E105" s="388" t="s">
        <v>217</v>
      </c>
      <c r="F105" s="385"/>
      <c r="G105" s="386">
        <f>G106</f>
        <v>5</v>
      </c>
      <c r="H105" s="386">
        <f t="shared" ref="H105:I106" si="32">H106</f>
        <v>6</v>
      </c>
      <c r="I105" s="386">
        <f t="shared" si="32"/>
        <v>7</v>
      </c>
    </row>
    <row r="106" spans="2:10" ht="23.25">
      <c r="B106" s="390" t="s">
        <v>144</v>
      </c>
      <c r="C106" s="385" t="s">
        <v>179</v>
      </c>
      <c r="D106" s="385" t="s">
        <v>188</v>
      </c>
      <c r="E106" s="388" t="s">
        <v>217</v>
      </c>
      <c r="F106" s="385" t="s">
        <v>145</v>
      </c>
      <c r="G106" s="389">
        <f>G107</f>
        <v>5</v>
      </c>
      <c r="H106" s="389">
        <f t="shared" si="32"/>
        <v>6</v>
      </c>
      <c r="I106" s="389">
        <f t="shared" si="32"/>
        <v>7</v>
      </c>
    </row>
    <row r="107" spans="2:10">
      <c r="B107" s="392" t="s">
        <v>150</v>
      </c>
      <c r="C107" s="385" t="s">
        <v>179</v>
      </c>
      <c r="D107" s="385" t="s">
        <v>188</v>
      </c>
      <c r="E107" s="388" t="s">
        <v>217</v>
      </c>
      <c r="F107" s="420" t="s">
        <v>151</v>
      </c>
      <c r="G107" s="389">
        <f>'прил 13'!H234</f>
        <v>5</v>
      </c>
      <c r="H107" s="389">
        <f>'прил 13'!I234</f>
        <v>6</v>
      </c>
      <c r="I107" s="389">
        <f>'прил 13'!J234</f>
        <v>7</v>
      </c>
    </row>
    <row r="108" spans="2:10" ht="67.5">
      <c r="B108" s="422" t="s">
        <v>218</v>
      </c>
      <c r="C108" s="385" t="s">
        <v>123</v>
      </c>
      <c r="D108" s="385" t="s">
        <v>168</v>
      </c>
      <c r="E108" s="385" t="s">
        <v>219</v>
      </c>
      <c r="F108" s="385"/>
      <c r="G108" s="386">
        <f>G109</f>
        <v>4</v>
      </c>
      <c r="H108" s="386">
        <f t="shared" ref="H108:I109" si="33">H109</f>
        <v>4</v>
      </c>
      <c r="I108" s="386">
        <f t="shared" si="33"/>
        <v>4</v>
      </c>
    </row>
    <row r="109" spans="2:10" ht="23.25">
      <c r="B109" s="390" t="s">
        <v>144</v>
      </c>
      <c r="C109" s="385" t="s">
        <v>123</v>
      </c>
      <c r="D109" s="385" t="s">
        <v>168</v>
      </c>
      <c r="E109" s="385" t="s">
        <v>219</v>
      </c>
      <c r="F109" s="385" t="s">
        <v>145</v>
      </c>
      <c r="G109" s="389">
        <f>G110</f>
        <v>4</v>
      </c>
      <c r="H109" s="389">
        <f t="shared" si="33"/>
        <v>4</v>
      </c>
      <c r="I109" s="389">
        <f t="shared" si="33"/>
        <v>4</v>
      </c>
    </row>
    <row r="110" spans="2:10">
      <c r="B110" s="392" t="s">
        <v>150</v>
      </c>
      <c r="C110" s="385" t="s">
        <v>123</v>
      </c>
      <c r="D110" s="385" t="s">
        <v>168</v>
      </c>
      <c r="E110" s="385" t="s">
        <v>219</v>
      </c>
      <c r="F110" s="420" t="s">
        <v>151</v>
      </c>
      <c r="G110" s="389">
        <f>'прил 13'!H239</f>
        <v>4</v>
      </c>
      <c r="H110" s="389">
        <f>'прил 13'!I239</f>
        <v>4</v>
      </c>
      <c r="I110" s="389">
        <f>'прил 13'!J239</f>
        <v>4</v>
      </c>
    </row>
    <row r="111" spans="2:10" ht="57">
      <c r="B111" s="423" t="s">
        <v>220</v>
      </c>
      <c r="C111" s="385" t="s">
        <v>123</v>
      </c>
      <c r="D111" s="385" t="s">
        <v>168</v>
      </c>
      <c r="E111" s="385" t="s">
        <v>221</v>
      </c>
      <c r="F111" s="385"/>
      <c r="G111" s="386">
        <f>G112</f>
        <v>13</v>
      </c>
      <c r="H111" s="386">
        <f t="shared" ref="H111:I112" si="34">H112</f>
        <v>4</v>
      </c>
      <c r="I111" s="386">
        <f t="shared" si="34"/>
        <v>4</v>
      </c>
    </row>
    <row r="112" spans="2:10" ht="23.25">
      <c r="B112" s="390" t="s">
        <v>144</v>
      </c>
      <c r="C112" s="385" t="s">
        <v>123</v>
      </c>
      <c r="D112" s="385" t="s">
        <v>168</v>
      </c>
      <c r="E112" s="385" t="s">
        <v>221</v>
      </c>
      <c r="F112" s="385" t="s">
        <v>145</v>
      </c>
      <c r="G112" s="389">
        <f>G113</f>
        <v>13</v>
      </c>
      <c r="H112" s="389">
        <f t="shared" si="34"/>
        <v>4</v>
      </c>
      <c r="I112" s="389">
        <f t="shared" si="34"/>
        <v>4</v>
      </c>
    </row>
    <row r="113" spans="2:9">
      <c r="B113" s="392" t="s">
        <v>150</v>
      </c>
      <c r="C113" s="385" t="s">
        <v>123</v>
      </c>
      <c r="D113" s="385" t="s">
        <v>168</v>
      </c>
      <c r="E113" s="385" t="s">
        <v>221</v>
      </c>
      <c r="F113" s="420" t="s">
        <v>151</v>
      </c>
      <c r="G113" s="389">
        <f>'прил 13'!H243</f>
        <v>13</v>
      </c>
      <c r="H113" s="389">
        <f>'прил 13'!I243</f>
        <v>4</v>
      </c>
      <c r="I113" s="389">
        <f>'прил 13'!J243</f>
        <v>4</v>
      </c>
    </row>
    <row r="114" spans="2:9" ht="22.5">
      <c r="B114" s="424" t="s">
        <v>222</v>
      </c>
      <c r="C114" s="385" t="s">
        <v>193</v>
      </c>
      <c r="D114" s="385" t="s">
        <v>179</v>
      </c>
      <c r="E114" s="385" t="s">
        <v>223</v>
      </c>
      <c r="F114" s="385"/>
      <c r="G114" s="386">
        <f>G115</f>
        <v>5</v>
      </c>
      <c r="H114" s="386">
        <f t="shared" ref="H114:I115" si="35">H115</f>
        <v>5</v>
      </c>
      <c r="I114" s="386">
        <f t="shared" si="35"/>
        <v>5</v>
      </c>
    </row>
    <row r="115" spans="2:9" ht="23.25">
      <c r="B115" s="390" t="s">
        <v>144</v>
      </c>
      <c r="C115" s="385" t="s">
        <v>193</v>
      </c>
      <c r="D115" s="385" t="s">
        <v>179</v>
      </c>
      <c r="E115" s="385" t="s">
        <v>223</v>
      </c>
      <c r="F115" s="385" t="s">
        <v>145</v>
      </c>
      <c r="G115" s="389">
        <f>G116</f>
        <v>5</v>
      </c>
      <c r="H115" s="389">
        <f t="shared" si="35"/>
        <v>5</v>
      </c>
      <c r="I115" s="389">
        <f t="shared" si="35"/>
        <v>5</v>
      </c>
    </row>
    <row r="116" spans="2:9">
      <c r="B116" s="392" t="s">
        <v>150</v>
      </c>
      <c r="C116" s="385" t="s">
        <v>193</v>
      </c>
      <c r="D116" s="385" t="s">
        <v>179</v>
      </c>
      <c r="E116" s="385" t="s">
        <v>223</v>
      </c>
      <c r="F116" s="420" t="s">
        <v>151</v>
      </c>
      <c r="G116" s="389">
        <f>'прил 13'!H249</f>
        <v>5</v>
      </c>
      <c r="H116" s="389">
        <f>'прил 13'!I249</f>
        <v>5</v>
      </c>
      <c r="I116" s="389">
        <f>'прил 13'!J249</f>
        <v>5</v>
      </c>
    </row>
    <row r="117" spans="2:9" ht="22.5">
      <c r="B117" s="424" t="s">
        <v>224</v>
      </c>
      <c r="C117" s="385" t="s">
        <v>193</v>
      </c>
      <c r="D117" s="385" t="s">
        <v>179</v>
      </c>
      <c r="E117" s="385" t="s">
        <v>225</v>
      </c>
      <c r="F117" s="385"/>
      <c r="G117" s="386">
        <f>G118</f>
        <v>5</v>
      </c>
      <c r="H117" s="386">
        <f t="shared" ref="H117:I118" si="36">H118</f>
        <v>10</v>
      </c>
      <c r="I117" s="386">
        <f t="shared" si="36"/>
        <v>10</v>
      </c>
    </row>
    <row r="118" spans="2:9" ht="23.25">
      <c r="B118" s="390" t="s">
        <v>144</v>
      </c>
      <c r="C118" s="385" t="s">
        <v>193</v>
      </c>
      <c r="D118" s="385" t="s">
        <v>179</v>
      </c>
      <c r="E118" s="385" t="s">
        <v>225</v>
      </c>
      <c r="F118" s="385" t="s">
        <v>145</v>
      </c>
      <c r="G118" s="389">
        <f>G119</f>
        <v>5</v>
      </c>
      <c r="H118" s="389">
        <f t="shared" si="36"/>
        <v>10</v>
      </c>
      <c r="I118" s="389">
        <f t="shared" si="36"/>
        <v>10</v>
      </c>
    </row>
    <row r="119" spans="2:9">
      <c r="B119" s="392" t="s">
        <v>150</v>
      </c>
      <c r="C119" s="385" t="s">
        <v>193</v>
      </c>
      <c r="D119" s="385" t="s">
        <v>179</v>
      </c>
      <c r="E119" s="385" t="s">
        <v>225</v>
      </c>
      <c r="F119" s="420" t="s">
        <v>151</v>
      </c>
      <c r="G119" s="389">
        <f>'прил 13'!H253</f>
        <v>5</v>
      </c>
      <c r="H119" s="389">
        <f>'прил 13'!I253</f>
        <v>10</v>
      </c>
      <c r="I119" s="389">
        <f>'прил 13'!J253</f>
        <v>10</v>
      </c>
    </row>
    <row r="120" spans="2:9" ht="23.25">
      <c r="B120" s="423" t="s">
        <v>695</v>
      </c>
      <c r="C120" s="385" t="s">
        <v>123</v>
      </c>
      <c r="D120" s="385" t="s">
        <v>168</v>
      </c>
      <c r="E120" s="385" t="s">
        <v>226</v>
      </c>
      <c r="F120" s="385"/>
      <c r="G120" s="386">
        <f>G121</f>
        <v>1</v>
      </c>
      <c r="H120" s="386">
        <f t="shared" ref="H120:I121" si="37">H121</f>
        <v>1</v>
      </c>
      <c r="I120" s="386">
        <f t="shared" si="37"/>
        <v>1</v>
      </c>
    </row>
    <row r="121" spans="2:9" ht="23.25">
      <c r="B121" s="390" t="s">
        <v>144</v>
      </c>
      <c r="C121" s="385" t="s">
        <v>123</v>
      </c>
      <c r="D121" s="385" t="s">
        <v>168</v>
      </c>
      <c r="E121" s="385" t="s">
        <v>226</v>
      </c>
      <c r="F121" s="385" t="s">
        <v>145</v>
      </c>
      <c r="G121" s="389">
        <f>G122</f>
        <v>1</v>
      </c>
      <c r="H121" s="389">
        <f t="shared" si="37"/>
        <v>1</v>
      </c>
      <c r="I121" s="389">
        <f t="shared" si="37"/>
        <v>1</v>
      </c>
    </row>
    <row r="122" spans="2:9">
      <c r="B122" s="392" t="s">
        <v>150</v>
      </c>
      <c r="C122" s="385" t="s">
        <v>123</v>
      </c>
      <c r="D122" s="385" t="s">
        <v>168</v>
      </c>
      <c r="E122" s="385" t="s">
        <v>226</v>
      </c>
      <c r="F122" s="420" t="s">
        <v>151</v>
      </c>
      <c r="G122" s="389">
        <f>'прил 13'!H261</f>
        <v>1</v>
      </c>
      <c r="H122" s="389">
        <f>'прил 13'!I261</f>
        <v>1</v>
      </c>
      <c r="I122" s="389">
        <f>'прил 13'!J261</f>
        <v>1</v>
      </c>
    </row>
    <row r="123" spans="2:9">
      <c r="B123" s="392" t="s">
        <v>227</v>
      </c>
      <c r="C123" s="385" t="s">
        <v>228</v>
      </c>
      <c r="D123" s="385" t="s">
        <v>179</v>
      </c>
      <c r="E123" s="385" t="s">
        <v>229</v>
      </c>
      <c r="F123" s="385"/>
      <c r="G123" s="386">
        <f>G124</f>
        <v>3</v>
      </c>
      <c r="H123" s="386">
        <f t="shared" ref="H123:I124" si="38">H124</f>
        <v>3.7</v>
      </c>
      <c r="I123" s="386">
        <f t="shared" si="38"/>
        <v>4.7</v>
      </c>
    </row>
    <row r="124" spans="2:9">
      <c r="B124" s="392" t="s">
        <v>227</v>
      </c>
      <c r="C124" s="385" t="s">
        <v>230</v>
      </c>
      <c r="D124" s="385" t="s">
        <v>179</v>
      </c>
      <c r="E124" s="385" t="s">
        <v>229</v>
      </c>
      <c r="F124" s="385" t="s">
        <v>145</v>
      </c>
      <c r="G124" s="389">
        <f>G125</f>
        <v>3</v>
      </c>
      <c r="H124" s="389">
        <f t="shared" si="38"/>
        <v>3.7</v>
      </c>
      <c r="I124" s="389">
        <f t="shared" si="38"/>
        <v>4.7</v>
      </c>
    </row>
    <row r="125" spans="2:9">
      <c r="B125" s="392" t="s">
        <v>227</v>
      </c>
      <c r="C125" s="385" t="s">
        <v>230</v>
      </c>
      <c r="D125" s="385" t="s">
        <v>179</v>
      </c>
      <c r="E125" s="385" t="s">
        <v>229</v>
      </c>
      <c r="F125" s="420" t="s">
        <v>151</v>
      </c>
      <c r="G125" s="389">
        <f>'прил 13'!H212</f>
        <v>3</v>
      </c>
      <c r="H125" s="389">
        <f>'прил 13'!I212</f>
        <v>3.7</v>
      </c>
      <c r="I125" s="389">
        <f>'прил 13'!J212</f>
        <v>4.7</v>
      </c>
    </row>
    <row r="126" spans="2:9">
      <c r="B126" s="383" t="s">
        <v>231</v>
      </c>
      <c r="C126" s="385"/>
      <c r="D126" s="385"/>
      <c r="E126" s="385"/>
      <c r="F126" s="385"/>
      <c r="G126" s="386">
        <f>G19+G73+G77+G82+G91+G95+G47+G98+G123+G85+G40+G63+G87</f>
        <v>3777.2</v>
      </c>
      <c r="H126" s="386">
        <f t="shared" ref="H126:I126" si="39">H19+H73+H77+H82+H91+H95+H47+H98+H123+H85+H40+H63+H87</f>
        <v>3299.4999999999995</v>
      </c>
      <c r="I126" s="386">
        <f t="shared" si="39"/>
        <v>3387.2</v>
      </c>
    </row>
    <row r="127" spans="2:9">
      <c r="B127" s="55"/>
      <c r="C127" s="50"/>
      <c r="D127" s="50"/>
      <c r="E127" s="56"/>
      <c r="F127" s="50"/>
      <c r="G127" s="57"/>
      <c r="H127" s="50"/>
      <c r="I127" s="52"/>
    </row>
    <row r="128" spans="2:9">
      <c r="B128" s="591"/>
      <c r="C128" s="591"/>
      <c r="D128" s="591"/>
      <c r="E128" s="591"/>
      <c r="F128" s="591"/>
      <c r="G128" s="56"/>
      <c r="H128" s="50"/>
      <c r="I128" s="52"/>
    </row>
    <row r="129" spans="2:9">
      <c r="B129" s="50"/>
      <c r="C129" s="50"/>
      <c r="D129" s="50"/>
      <c r="E129" s="50"/>
      <c r="F129" s="50"/>
      <c r="G129" s="50"/>
      <c r="H129" s="50"/>
      <c r="I129" s="52"/>
    </row>
    <row r="130" spans="2:9">
      <c r="B130" s="58"/>
      <c r="C130" s="59"/>
      <c r="D130" s="59"/>
      <c r="E130" s="59"/>
      <c r="F130" s="59"/>
      <c r="G130" s="59"/>
      <c r="H130" s="59"/>
      <c r="I130" s="52"/>
    </row>
    <row r="131" spans="2:9">
      <c r="B131" s="50"/>
      <c r="C131" s="51"/>
      <c r="D131" s="51"/>
      <c r="E131" s="51"/>
      <c r="F131" s="51"/>
      <c r="G131" s="51"/>
      <c r="H131" s="51"/>
      <c r="I131" s="52"/>
    </row>
  </sheetData>
  <autoFilter ref="C1:C131"/>
  <mergeCells count="21">
    <mergeCell ref="E16:E17"/>
    <mergeCell ref="F16:F17"/>
    <mergeCell ref="B128:F128"/>
    <mergeCell ref="B15:B17"/>
    <mergeCell ref="C15:F15"/>
    <mergeCell ref="G15:G17"/>
    <mergeCell ref="H15:H17"/>
    <mergeCell ref="I15:I17"/>
    <mergeCell ref="B1:I1"/>
    <mergeCell ref="B2:I2"/>
    <mergeCell ref="B3:I3"/>
    <mergeCell ref="B4:I4"/>
    <mergeCell ref="B5:I5"/>
    <mergeCell ref="B6:I6"/>
    <mergeCell ref="B7:I7"/>
    <mergeCell ref="B8:I8"/>
    <mergeCell ref="B11:I11"/>
    <mergeCell ref="B12:I12"/>
    <mergeCell ref="B13:I13"/>
    <mergeCell ref="C16:C17"/>
    <mergeCell ref="D16:D1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177"/>
  <sheetViews>
    <sheetView workbookViewId="0">
      <selection activeCell="B3" sqref="B3:K3"/>
    </sheetView>
  </sheetViews>
  <sheetFormatPr defaultRowHeight="15.75"/>
  <cols>
    <col min="1" max="1" width="4.140625" style="48" customWidth="1"/>
    <col min="2" max="2" width="41.28515625" style="48" customWidth="1"/>
    <col min="3" max="3" width="6.85546875" style="48" customWidth="1"/>
    <col min="4" max="4" width="6.42578125" style="48" customWidth="1"/>
    <col min="5" max="5" width="5.42578125" style="48" customWidth="1"/>
    <col min="6" max="6" width="14.42578125" style="48" customWidth="1"/>
    <col min="7" max="7" width="6" style="48" customWidth="1"/>
    <col min="8" max="8" width="7.140625" style="48" customWidth="1"/>
    <col min="9" max="9" width="11.28515625" style="48" customWidth="1"/>
    <col min="10" max="10" width="12.42578125" style="48" customWidth="1"/>
    <col min="11" max="11" width="11.42578125" style="48" customWidth="1"/>
    <col min="12" max="16384" width="9.140625" style="48"/>
  </cols>
  <sheetData>
    <row r="1" spans="2:11">
      <c r="B1" s="586" t="s">
        <v>232</v>
      </c>
      <c r="C1" s="586"/>
      <c r="D1" s="586"/>
      <c r="E1" s="586"/>
      <c r="F1" s="586"/>
      <c r="G1" s="586"/>
      <c r="H1" s="586"/>
      <c r="I1" s="586"/>
      <c r="J1" s="586"/>
      <c r="K1" s="586"/>
    </row>
    <row r="2" spans="2:11">
      <c r="B2" s="587" t="s">
        <v>705</v>
      </c>
      <c r="C2" s="587"/>
      <c r="D2" s="587"/>
      <c r="E2" s="587"/>
      <c r="F2" s="587"/>
      <c r="G2" s="587"/>
      <c r="H2" s="587"/>
      <c r="I2" s="587"/>
      <c r="J2" s="587"/>
      <c r="K2" s="587"/>
    </row>
    <row r="3" spans="2:11">
      <c r="B3" s="587" t="s">
        <v>704</v>
      </c>
      <c r="C3" s="587"/>
      <c r="D3" s="587"/>
      <c r="E3" s="587"/>
      <c r="F3" s="587"/>
      <c r="G3" s="587"/>
      <c r="H3" s="587"/>
      <c r="I3" s="587"/>
      <c r="J3" s="587"/>
      <c r="K3" s="587"/>
    </row>
    <row r="4" spans="2:11">
      <c r="B4" s="587" t="s">
        <v>12</v>
      </c>
      <c r="C4" s="587"/>
      <c r="D4" s="587"/>
      <c r="E4" s="587"/>
      <c r="F4" s="587"/>
      <c r="G4" s="587"/>
      <c r="H4" s="587"/>
      <c r="I4" s="587"/>
      <c r="J4" s="587"/>
      <c r="K4" s="587"/>
    </row>
    <row r="5" spans="2:11">
      <c r="B5" s="587" t="s">
        <v>678</v>
      </c>
      <c r="C5" s="587"/>
      <c r="D5" s="587"/>
      <c r="E5" s="587"/>
      <c r="F5" s="587"/>
      <c r="G5" s="587"/>
      <c r="H5" s="587"/>
      <c r="I5" s="587"/>
      <c r="J5" s="587"/>
      <c r="K5" s="587"/>
    </row>
    <row r="6" spans="2:11">
      <c r="B6" s="587" t="s">
        <v>661</v>
      </c>
      <c r="C6" s="587"/>
      <c r="D6" s="587"/>
      <c r="E6" s="587"/>
      <c r="F6" s="587"/>
      <c r="G6" s="587"/>
      <c r="H6" s="587"/>
      <c r="I6" s="587"/>
      <c r="J6" s="587"/>
      <c r="K6" s="587"/>
    </row>
    <row r="7" spans="2:11">
      <c r="B7" s="587"/>
      <c r="C7" s="587"/>
      <c r="D7" s="587"/>
      <c r="E7" s="587"/>
      <c r="F7" s="587"/>
      <c r="G7" s="587"/>
      <c r="H7" s="587"/>
      <c r="I7" s="587"/>
      <c r="J7" s="587"/>
      <c r="K7" s="587"/>
    </row>
    <row r="8" spans="2:11" ht="6.75" hidden="1" customHeight="1">
      <c r="B8" s="588"/>
      <c r="C8" s="588"/>
      <c r="D8" s="588"/>
      <c r="E8" s="588"/>
      <c r="F8" s="588"/>
      <c r="G8" s="588"/>
      <c r="H8" s="588"/>
      <c r="I8" s="588"/>
      <c r="J8" s="588"/>
      <c r="K8" s="588"/>
    </row>
    <row r="9" spans="2:11" hidden="1">
      <c r="B9" s="587"/>
      <c r="C9" s="587"/>
      <c r="D9" s="587"/>
      <c r="E9" s="587"/>
      <c r="F9" s="587"/>
      <c r="G9" s="587"/>
      <c r="H9" s="587"/>
      <c r="I9" s="587"/>
      <c r="J9" s="587"/>
      <c r="K9" s="587"/>
    </row>
    <row r="10" spans="2:11">
      <c r="B10" s="587"/>
      <c r="C10" s="587"/>
      <c r="D10" s="587"/>
      <c r="E10" s="587"/>
      <c r="F10" s="587"/>
      <c r="G10" s="587"/>
      <c r="H10" s="587"/>
      <c r="I10" s="587"/>
      <c r="J10" s="587"/>
      <c r="K10" s="587"/>
    </row>
    <row r="11" spans="2:11">
      <c r="B11" s="425"/>
      <c r="C11" s="426"/>
      <c r="D11" s="594"/>
      <c r="E11" s="594"/>
      <c r="F11" s="594"/>
      <c r="G11" s="594"/>
      <c r="H11" s="427"/>
      <c r="I11" s="427"/>
      <c r="J11" s="427"/>
      <c r="K11" s="428"/>
    </row>
    <row r="12" spans="2:11">
      <c r="B12" s="593" t="s">
        <v>113</v>
      </c>
      <c r="C12" s="593"/>
      <c r="D12" s="593"/>
      <c r="E12" s="593"/>
      <c r="F12" s="593"/>
      <c r="G12" s="593"/>
      <c r="H12" s="593"/>
      <c r="I12" s="593"/>
      <c r="J12" s="593"/>
      <c r="K12" s="428"/>
    </row>
    <row r="13" spans="2:11">
      <c r="B13" s="593" t="s">
        <v>233</v>
      </c>
      <c r="C13" s="593"/>
      <c r="D13" s="593"/>
      <c r="E13" s="593"/>
      <c r="F13" s="593"/>
      <c r="G13" s="593"/>
      <c r="H13" s="593"/>
      <c r="I13" s="593"/>
      <c r="J13" s="593"/>
      <c r="K13" s="428"/>
    </row>
    <row r="14" spans="2:11">
      <c r="B14" s="593" t="s">
        <v>662</v>
      </c>
      <c r="C14" s="593"/>
      <c r="D14" s="593"/>
      <c r="E14" s="593"/>
      <c r="F14" s="593"/>
      <c r="G14" s="593"/>
      <c r="H14" s="593"/>
      <c r="I14" s="593"/>
      <c r="J14" s="593"/>
      <c r="K14" s="428"/>
    </row>
    <row r="15" spans="2:11">
      <c r="B15" s="429"/>
      <c r="C15" s="429"/>
      <c r="D15" s="430"/>
      <c r="E15" s="430"/>
      <c r="F15" s="430"/>
      <c r="G15" s="430"/>
      <c r="H15" s="430"/>
      <c r="I15" s="430"/>
      <c r="J15" s="430"/>
      <c r="K15" s="428"/>
    </row>
    <row r="16" spans="2:11">
      <c r="B16" s="595" t="s">
        <v>115</v>
      </c>
      <c r="C16" s="596" t="s">
        <v>116</v>
      </c>
      <c r="D16" s="596"/>
      <c r="E16" s="596"/>
      <c r="F16" s="596"/>
      <c r="G16" s="596"/>
      <c r="H16" s="597" t="s">
        <v>234</v>
      </c>
      <c r="I16" s="600" t="s">
        <v>117</v>
      </c>
      <c r="J16" s="600" t="s">
        <v>616</v>
      </c>
      <c r="K16" s="600" t="s">
        <v>663</v>
      </c>
    </row>
    <row r="17" spans="2:13">
      <c r="B17" s="595"/>
      <c r="C17" s="600" t="s">
        <v>235</v>
      </c>
      <c r="D17" s="596" t="s">
        <v>118</v>
      </c>
      <c r="E17" s="596" t="s">
        <v>119</v>
      </c>
      <c r="F17" s="596" t="s">
        <v>120</v>
      </c>
      <c r="G17" s="596" t="s">
        <v>121</v>
      </c>
      <c r="H17" s="598"/>
      <c r="I17" s="600"/>
      <c r="J17" s="600"/>
      <c r="K17" s="600"/>
    </row>
    <row r="18" spans="2:13">
      <c r="B18" s="595"/>
      <c r="C18" s="600"/>
      <c r="D18" s="596"/>
      <c r="E18" s="596"/>
      <c r="F18" s="596"/>
      <c r="G18" s="596"/>
      <c r="H18" s="599"/>
      <c r="I18" s="600"/>
      <c r="J18" s="600"/>
      <c r="K18" s="600"/>
    </row>
    <row r="19" spans="2:13">
      <c r="B19" s="431">
        <v>1</v>
      </c>
      <c r="C19" s="431">
        <v>2</v>
      </c>
      <c r="D19" s="432">
        <v>3</v>
      </c>
      <c r="E19" s="432">
        <v>4</v>
      </c>
      <c r="F19" s="432">
        <v>5</v>
      </c>
      <c r="G19" s="432">
        <v>6</v>
      </c>
      <c r="H19" s="432"/>
      <c r="I19" s="432">
        <v>7</v>
      </c>
      <c r="J19" s="432">
        <v>7</v>
      </c>
      <c r="K19" s="432">
        <v>7</v>
      </c>
    </row>
    <row r="20" spans="2:13" ht="15" customHeight="1">
      <c r="B20" s="433" t="s">
        <v>236</v>
      </c>
      <c r="C20" s="434">
        <v>802</v>
      </c>
      <c r="D20" s="432"/>
      <c r="E20" s="432"/>
      <c r="F20" s="432"/>
      <c r="G20" s="432"/>
      <c r="H20" s="432"/>
      <c r="I20" s="435">
        <f>I169</f>
        <v>3777.2</v>
      </c>
      <c r="J20" s="435">
        <f>J169</f>
        <v>3298.2999999999993</v>
      </c>
      <c r="K20" s="435">
        <f>K169</f>
        <v>3385.9999999999995</v>
      </c>
    </row>
    <row r="21" spans="2:13" ht="15" customHeight="1">
      <c r="B21" s="383" t="s">
        <v>122</v>
      </c>
      <c r="C21" s="436">
        <v>802</v>
      </c>
      <c r="D21" s="384" t="s">
        <v>123</v>
      </c>
      <c r="E21" s="384"/>
      <c r="F21" s="384"/>
      <c r="G21" s="384"/>
      <c r="H21" s="384" t="s">
        <v>237</v>
      </c>
      <c r="I21" s="437">
        <f>I22+I29+I64</f>
        <v>3294.2</v>
      </c>
      <c r="J21" s="437">
        <f t="shared" ref="J21:K21" si="0">J22+J29+J64</f>
        <v>2784.8999999999996</v>
      </c>
      <c r="K21" s="437">
        <f t="shared" si="0"/>
        <v>2868.6</v>
      </c>
    </row>
    <row r="22" spans="2:13" ht="34.5" customHeight="1">
      <c r="B22" s="383" t="s">
        <v>124</v>
      </c>
      <c r="C22" s="434">
        <v>802</v>
      </c>
      <c r="D22" s="384" t="s">
        <v>123</v>
      </c>
      <c r="E22" s="384" t="s">
        <v>125</v>
      </c>
      <c r="F22" s="385"/>
      <c r="G22" s="385"/>
      <c r="H22" s="385" t="s">
        <v>237</v>
      </c>
      <c r="I22" s="437">
        <f>I23</f>
        <v>721.09999999999991</v>
      </c>
      <c r="J22" s="437">
        <f t="shared" ref="J22:K22" si="1">J23</f>
        <v>816.3</v>
      </c>
      <c r="K22" s="437">
        <f t="shared" si="1"/>
        <v>898</v>
      </c>
    </row>
    <row r="23" spans="2:13" ht="15" customHeight="1">
      <c r="B23" s="438" t="s">
        <v>126</v>
      </c>
      <c r="C23" s="434">
        <v>802</v>
      </c>
      <c r="D23" s="385" t="s">
        <v>123</v>
      </c>
      <c r="E23" s="385" t="s">
        <v>125</v>
      </c>
      <c r="F23" s="385" t="s">
        <v>127</v>
      </c>
      <c r="G23" s="385"/>
      <c r="H23" s="385" t="s">
        <v>237</v>
      </c>
      <c r="I23" s="439">
        <f>I25</f>
        <v>721.09999999999991</v>
      </c>
      <c r="J23" s="439">
        <f t="shared" ref="J23:K23" si="2">J25</f>
        <v>816.3</v>
      </c>
      <c r="K23" s="439">
        <f t="shared" si="2"/>
        <v>898</v>
      </c>
    </row>
    <row r="24" spans="2:13" ht="15" customHeight="1">
      <c r="B24" s="440" t="s">
        <v>128</v>
      </c>
      <c r="C24" s="436">
        <v>802</v>
      </c>
      <c r="D24" s="385" t="s">
        <v>123</v>
      </c>
      <c r="E24" s="385" t="s">
        <v>125</v>
      </c>
      <c r="F24" s="385" t="s">
        <v>127</v>
      </c>
      <c r="G24" s="385" t="s">
        <v>129</v>
      </c>
      <c r="H24" s="385" t="s">
        <v>237</v>
      </c>
      <c r="I24" s="439">
        <f>I25</f>
        <v>721.09999999999991</v>
      </c>
      <c r="J24" s="439">
        <f t="shared" ref="J24:K24" si="3">J25</f>
        <v>816.3</v>
      </c>
      <c r="K24" s="439">
        <f t="shared" si="3"/>
        <v>898</v>
      </c>
    </row>
    <row r="25" spans="2:13" ht="15" customHeight="1">
      <c r="B25" s="391" t="s">
        <v>130</v>
      </c>
      <c r="C25" s="434">
        <v>802</v>
      </c>
      <c r="D25" s="385" t="s">
        <v>123</v>
      </c>
      <c r="E25" s="385" t="s">
        <v>125</v>
      </c>
      <c r="F25" s="385" t="s">
        <v>127</v>
      </c>
      <c r="G25" s="385" t="s">
        <v>131</v>
      </c>
      <c r="H25" s="385" t="s">
        <v>237</v>
      </c>
      <c r="I25" s="439">
        <f>I28+I27+I26</f>
        <v>721.09999999999991</v>
      </c>
      <c r="J25" s="439">
        <f t="shared" ref="J25:K25" si="4">J28+J27+J26</f>
        <v>816.3</v>
      </c>
      <c r="K25" s="439">
        <f t="shared" si="4"/>
        <v>898</v>
      </c>
    </row>
    <row r="26" spans="2:13" ht="15" customHeight="1">
      <c r="B26" s="391" t="s">
        <v>132</v>
      </c>
      <c r="C26" s="436">
        <v>802</v>
      </c>
      <c r="D26" s="385" t="s">
        <v>123</v>
      </c>
      <c r="E26" s="385" t="s">
        <v>125</v>
      </c>
      <c r="F26" s="385" t="s">
        <v>127</v>
      </c>
      <c r="G26" s="385" t="s">
        <v>133</v>
      </c>
      <c r="H26" s="385" t="s">
        <v>238</v>
      </c>
      <c r="I26" s="439">
        <f>'прил 13'!H13</f>
        <v>553.79999999999995</v>
      </c>
      <c r="J26" s="439">
        <f>'прил 13'!I13</f>
        <v>627</v>
      </c>
      <c r="K26" s="439">
        <f>'прил 13'!J13</f>
        <v>689.7</v>
      </c>
    </row>
    <row r="27" spans="2:13" ht="15" customHeight="1">
      <c r="B27" s="441" t="s">
        <v>134</v>
      </c>
      <c r="C27" s="434">
        <v>802</v>
      </c>
      <c r="D27" s="385" t="s">
        <v>123</v>
      </c>
      <c r="E27" s="385" t="s">
        <v>125</v>
      </c>
      <c r="F27" s="385" t="s">
        <v>127</v>
      </c>
      <c r="G27" s="385" t="s">
        <v>135</v>
      </c>
      <c r="H27" s="385" t="s">
        <v>239</v>
      </c>
      <c r="I27" s="439">
        <f>'прил 13'!H14</f>
        <v>0</v>
      </c>
      <c r="J27" s="439">
        <f>'прил 13'!I14</f>
        <v>0</v>
      </c>
      <c r="K27" s="439">
        <f>'прил 13'!J14</f>
        <v>0</v>
      </c>
    </row>
    <row r="28" spans="2:13" ht="15" customHeight="1">
      <c r="B28" s="441" t="s">
        <v>136</v>
      </c>
      <c r="C28" s="436">
        <v>802</v>
      </c>
      <c r="D28" s="385" t="s">
        <v>123</v>
      </c>
      <c r="E28" s="385" t="s">
        <v>125</v>
      </c>
      <c r="F28" s="385" t="s">
        <v>127</v>
      </c>
      <c r="G28" s="385" t="s">
        <v>137</v>
      </c>
      <c r="H28" s="385" t="s">
        <v>240</v>
      </c>
      <c r="I28" s="439">
        <f>'прил 13'!H15</f>
        <v>167.3</v>
      </c>
      <c r="J28" s="439">
        <f>'прил 13'!I15</f>
        <v>189.3</v>
      </c>
      <c r="K28" s="439">
        <f>'прил 13'!J15</f>
        <v>208.3</v>
      </c>
    </row>
    <row r="29" spans="2:13" ht="34.5" customHeight="1">
      <c r="B29" s="442" t="s">
        <v>138</v>
      </c>
      <c r="C29" s="434">
        <v>802</v>
      </c>
      <c r="D29" s="384" t="s">
        <v>123</v>
      </c>
      <c r="E29" s="384" t="s">
        <v>139</v>
      </c>
      <c r="F29" s="384"/>
      <c r="G29" s="384"/>
      <c r="H29" s="384"/>
      <c r="I29" s="437">
        <f>I30</f>
        <v>595.20000000000005</v>
      </c>
      <c r="J29" s="437">
        <f t="shared" ref="J29:K29" si="5">J30</f>
        <v>600.29999999999995</v>
      </c>
      <c r="K29" s="437">
        <f t="shared" si="5"/>
        <v>602.29999999999995</v>
      </c>
    </row>
    <row r="30" spans="2:13" ht="40.5" customHeight="1">
      <c r="B30" s="443" t="s">
        <v>140</v>
      </c>
      <c r="C30" s="434">
        <v>802</v>
      </c>
      <c r="D30" s="385" t="s">
        <v>123</v>
      </c>
      <c r="E30" s="385" t="s">
        <v>139</v>
      </c>
      <c r="F30" s="385" t="s">
        <v>142</v>
      </c>
      <c r="G30" s="385"/>
      <c r="H30" s="385" t="s">
        <v>237</v>
      </c>
      <c r="I30" s="439">
        <f>I31+I37+I46+I48</f>
        <v>595.20000000000005</v>
      </c>
      <c r="J30" s="439">
        <f t="shared" ref="J30:K30" si="6">J31+J37+J46+J48</f>
        <v>600.29999999999995</v>
      </c>
      <c r="K30" s="439">
        <f t="shared" si="6"/>
        <v>602.29999999999995</v>
      </c>
    </row>
    <row r="31" spans="2:13" ht="74.25" customHeight="1">
      <c r="B31" s="444" t="s">
        <v>128</v>
      </c>
      <c r="C31" s="436">
        <v>802</v>
      </c>
      <c r="D31" s="385" t="s">
        <v>123</v>
      </c>
      <c r="E31" s="385" t="s">
        <v>139</v>
      </c>
      <c r="F31" s="385" t="s">
        <v>142</v>
      </c>
      <c r="G31" s="385" t="s">
        <v>129</v>
      </c>
      <c r="H31" s="385" t="s">
        <v>237</v>
      </c>
      <c r="I31" s="439">
        <f>I32</f>
        <v>394.5</v>
      </c>
      <c r="J31" s="439">
        <f t="shared" ref="J31:K31" si="7">J32</f>
        <v>425.1</v>
      </c>
      <c r="K31" s="439">
        <f t="shared" si="7"/>
        <v>425.1</v>
      </c>
      <c r="M31" s="62">
        <f>I33+I35+I38+I39+I41+I42+I45+I46</f>
        <v>592</v>
      </c>
    </row>
    <row r="32" spans="2:13" ht="26.25" customHeight="1">
      <c r="B32" s="444" t="s">
        <v>143</v>
      </c>
      <c r="C32" s="434">
        <v>802</v>
      </c>
      <c r="D32" s="385" t="s">
        <v>123</v>
      </c>
      <c r="E32" s="385" t="s">
        <v>139</v>
      </c>
      <c r="F32" s="385" t="s">
        <v>142</v>
      </c>
      <c r="G32" s="385" t="s">
        <v>131</v>
      </c>
      <c r="H32" s="385" t="s">
        <v>237</v>
      </c>
      <c r="I32" s="439">
        <f>I33+I34+I35</f>
        <v>394.5</v>
      </c>
      <c r="J32" s="439">
        <f t="shared" ref="J32:K32" si="8">J33+J34+J35</f>
        <v>425.1</v>
      </c>
      <c r="K32" s="439">
        <f t="shared" si="8"/>
        <v>425.1</v>
      </c>
    </row>
    <row r="33" spans="2:11" ht="22.5" customHeight="1">
      <c r="B33" s="391" t="s">
        <v>132</v>
      </c>
      <c r="C33" s="436">
        <v>802</v>
      </c>
      <c r="D33" s="385" t="s">
        <v>123</v>
      </c>
      <c r="E33" s="385" t="s">
        <v>139</v>
      </c>
      <c r="F33" s="385" t="s">
        <v>142</v>
      </c>
      <c r="G33" s="385" t="s">
        <v>133</v>
      </c>
      <c r="H33" s="385" t="s">
        <v>238</v>
      </c>
      <c r="I33" s="439">
        <f>'прил 13'!H22</f>
        <v>303</v>
      </c>
      <c r="J33" s="439">
        <f>'прил 13'!I22</f>
        <v>326.5</v>
      </c>
      <c r="K33" s="439">
        <f>'прил 13'!J22</f>
        <v>326.5</v>
      </c>
    </row>
    <row r="34" spans="2:11" ht="24" customHeight="1">
      <c r="B34" s="441" t="s">
        <v>134</v>
      </c>
      <c r="C34" s="434">
        <v>802</v>
      </c>
      <c r="D34" s="385" t="s">
        <v>123</v>
      </c>
      <c r="E34" s="385" t="s">
        <v>139</v>
      </c>
      <c r="F34" s="385" t="s">
        <v>142</v>
      </c>
      <c r="G34" s="385" t="s">
        <v>135</v>
      </c>
      <c r="H34" s="385" t="s">
        <v>239</v>
      </c>
      <c r="I34" s="439">
        <f>'прил 13'!H23</f>
        <v>0</v>
      </c>
      <c r="J34" s="439">
        <f>'прил 13'!I23</f>
        <v>0</v>
      </c>
      <c r="K34" s="439">
        <f>'прил 13'!J23</f>
        <v>0</v>
      </c>
    </row>
    <row r="35" spans="2:11" ht="29.25" customHeight="1">
      <c r="B35" s="441" t="s">
        <v>136</v>
      </c>
      <c r="C35" s="436">
        <v>802</v>
      </c>
      <c r="D35" s="385" t="s">
        <v>123</v>
      </c>
      <c r="E35" s="385" t="s">
        <v>139</v>
      </c>
      <c r="F35" s="385" t="s">
        <v>142</v>
      </c>
      <c r="G35" s="385" t="s">
        <v>137</v>
      </c>
      <c r="H35" s="385" t="s">
        <v>240</v>
      </c>
      <c r="I35" s="439">
        <f>'прил 13'!H24</f>
        <v>91.5</v>
      </c>
      <c r="J35" s="439">
        <f>'прил 13'!I24</f>
        <v>98.6</v>
      </c>
      <c r="K35" s="439">
        <f>'прил 13'!J24</f>
        <v>98.6</v>
      </c>
    </row>
    <row r="36" spans="2:11" ht="23.25">
      <c r="B36" s="440" t="s">
        <v>144</v>
      </c>
      <c r="C36" s="434">
        <v>802</v>
      </c>
      <c r="D36" s="385" t="s">
        <v>123</v>
      </c>
      <c r="E36" s="385" t="s">
        <v>139</v>
      </c>
      <c r="F36" s="385" t="s">
        <v>142</v>
      </c>
      <c r="G36" s="385" t="s">
        <v>145</v>
      </c>
      <c r="H36" s="385" t="s">
        <v>237</v>
      </c>
      <c r="I36" s="439">
        <f>I48+I46+I37</f>
        <v>200.70000000000002</v>
      </c>
      <c r="J36" s="439">
        <f t="shared" ref="J36:K36" si="9">J48+J46+J37</f>
        <v>175.2</v>
      </c>
      <c r="K36" s="439">
        <f t="shared" si="9"/>
        <v>177.2</v>
      </c>
    </row>
    <row r="37" spans="2:11" ht="22.5">
      <c r="B37" s="444" t="s">
        <v>146</v>
      </c>
      <c r="C37" s="436">
        <v>802</v>
      </c>
      <c r="D37" s="385" t="s">
        <v>123</v>
      </c>
      <c r="E37" s="385" t="s">
        <v>139</v>
      </c>
      <c r="F37" s="385" t="s">
        <v>142</v>
      </c>
      <c r="G37" s="385" t="s">
        <v>147</v>
      </c>
      <c r="H37" s="385" t="s">
        <v>237</v>
      </c>
      <c r="I37" s="439">
        <f>I38+I41+I42+I45+I39+I40+I43</f>
        <v>160.9</v>
      </c>
      <c r="J37" s="439">
        <f t="shared" ref="J37:K37" si="10">J38+J41+J42+J45+J39+J40+J43</f>
        <v>159.19999999999999</v>
      </c>
      <c r="K37" s="439">
        <f t="shared" si="10"/>
        <v>160.19999999999999</v>
      </c>
    </row>
    <row r="38" spans="2:11" ht="22.5">
      <c r="B38" s="441" t="s">
        <v>148</v>
      </c>
      <c r="C38" s="434">
        <v>802</v>
      </c>
      <c r="D38" s="385" t="s">
        <v>123</v>
      </c>
      <c r="E38" s="385" t="s">
        <v>139</v>
      </c>
      <c r="F38" s="385" t="s">
        <v>142</v>
      </c>
      <c r="G38" s="385" t="s">
        <v>149</v>
      </c>
      <c r="H38" s="385" t="s">
        <v>241</v>
      </c>
      <c r="I38" s="439">
        <f>'прил 13'!H25</f>
        <v>102</v>
      </c>
      <c r="J38" s="439">
        <f>'прил 13'!I25</f>
        <v>55.3</v>
      </c>
      <c r="K38" s="439">
        <f>'прил 13'!J25</f>
        <v>55.3</v>
      </c>
    </row>
    <row r="39" spans="2:11">
      <c r="B39" s="441" t="s">
        <v>242</v>
      </c>
      <c r="C39" s="434">
        <v>802</v>
      </c>
      <c r="D39" s="385" t="s">
        <v>123</v>
      </c>
      <c r="E39" s="385" t="s">
        <v>139</v>
      </c>
      <c r="F39" s="385" t="s">
        <v>142</v>
      </c>
      <c r="G39" s="385" t="s">
        <v>135</v>
      </c>
      <c r="H39" s="385" t="s">
        <v>183</v>
      </c>
      <c r="I39" s="439">
        <f>'прил 13'!H29</f>
        <v>0</v>
      </c>
      <c r="J39" s="439">
        <f>'прил 13'!I29</f>
        <v>0</v>
      </c>
      <c r="K39" s="439">
        <f>'прил 13'!J29</f>
        <v>0</v>
      </c>
    </row>
    <row r="40" spans="2:11">
      <c r="B40" s="441" t="s">
        <v>249</v>
      </c>
      <c r="C40" s="434">
        <v>802</v>
      </c>
      <c r="D40" s="385" t="s">
        <v>123</v>
      </c>
      <c r="E40" s="385" t="s">
        <v>139</v>
      </c>
      <c r="F40" s="385" t="s">
        <v>142</v>
      </c>
      <c r="G40" s="385" t="s">
        <v>151</v>
      </c>
      <c r="H40" s="385" t="s">
        <v>250</v>
      </c>
      <c r="I40" s="439">
        <f>'прил 13'!H69</f>
        <v>0</v>
      </c>
      <c r="J40" s="439">
        <f>'прил 13'!I69</f>
        <v>0</v>
      </c>
      <c r="K40" s="439">
        <f>'прил 13'!J69</f>
        <v>0</v>
      </c>
    </row>
    <row r="41" spans="2:11" ht="24.75" customHeight="1">
      <c r="B41" s="441" t="s">
        <v>148</v>
      </c>
      <c r="C41" s="436">
        <v>802</v>
      </c>
      <c r="D41" s="385" t="s">
        <v>123</v>
      </c>
      <c r="E41" s="385" t="s">
        <v>139</v>
      </c>
      <c r="F41" s="385" t="s">
        <v>142</v>
      </c>
      <c r="G41" s="385" t="s">
        <v>149</v>
      </c>
      <c r="H41" s="385" t="s">
        <v>243</v>
      </c>
      <c r="I41" s="439">
        <f>'прил 13'!H32</f>
        <v>1</v>
      </c>
      <c r="J41" s="439">
        <f>'прил 13'!I32</f>
        <v>4</v>
      </c>
      <c r="K41" s="439">
        <f>'прил 13'!J32</f>
        <v>5</v>
      </c>
    </row>
    <row r="42" spans="2:11">
      <c r="B42" s="438" t="s">
        <v>244</v>
      </c>
      <c r="C42" s="436">
        <v>802</v>
      </c>
      <c r="D42" s="445" t="s">
        <v>123</v>
      </c>
      <c r="E42" s="445" t="s">
        <v>139</v>
      </c>
      <c r="F42" s="385" t="s">
        <v>142</v>
      </c>
      <c r="G42" s="446">
        <v>242</v>
      </c>
      <c r="H42" s="447">
        <v>226</v>
      </c>
      <c r="I42" s="439">
        <f>'прил 13'!H37</f>
        <v>50.9</v>
      </c>
      <c r="J42" s="439">
        <f>'прил 13'!I37</f>
        <v>50.9</v>
      </c>
      <c r="K42" s="439">
        <f>'прил 13'!J37</f>
        <v>50.9</v>
      </c>
    </row>
    <row r="43" spans="2:11">
      <c r="B43" s="448" t="s">
        <v>263</v>
      </c>
      <c r="C43" s="436">
        <v>802</v>
      </c>
      <c r="D43" s="445" t="s">
        <v>123</v>
      </c>
      <c r="E43" s="445" t="s">
        <v>139</v>
      </c>
      <c r="F43" s="385" t="s">
        <v>142</v>
      </c>
      <c r="G43" s="446">
        <v>242</v>
      </c>
      <c r="H43" s="447">
        <v>310</v>
      </c>
      <c r="I43" s="439">
        <f>'прил 13'!H65</f>
        <v>0</v>
      </c>
      <c r="J43" s="439">
        <f>'прил 13'!I65</f>
        <v>0</v>
      </c>
      <c r="K43" s="439">
        <f>'прил 13'!J65</f>
        <v>0</v>
      </c>
    </row>
    <row r="44" spans="2:11" ht="22.5">
      <c r="B44" s="391" t="s">
        <v>150</v>
      </c>
      <c r="C44" s="436">
        <v>802</v>
      </c>
      <c r="D44" s="445" t="s">
        <v>123</v>
      </c>
      <c r="E44" s="445" t="s">
        <v>139</v>
      </c>
      <c r="F44" s="385" t="s">
        <v>142</v>
      </c>
      <c r="G44" s="446">
        <v>244</v>
      </c>
      <c r="H44" s="447">
        <v>225</v>
      </c>
      <c r="I44" s="439">
        <f>'прил 13'!H35</f>
        <v>0</v>
      </c>
      <c r="J44" s="439">
        <f>'прил 13'!I35</f>
        <v>0</v>
      </c>
      <c r="K44" s="439">
        <f>'прил 13'!J35</f>
        <v>0</v>
      </c>
    </row>
    <row r="45" spans="2:11">
      <c r="B45" s="438" t="s">
        <v>244</v>
      </c>
      <c r="C45" s="434">
        <v>802</v>
      </c>
      <c r="D45" s="445" t="s">
        <v>123</v>
      </c>
      <c r="E45" s="445" t="s">
        <v>139</v>
      </c>
      <c r="F45" s="385" t="s">
        <v>142</v>
      </c>
      <c r="G45" s="446">
        <v>244</v>
      </c>
      <c r="H45" s="447">
        <v>226</v>
      </c>
      <c r="I45" s="449">
        <f>'прил 13'!H44</f>
        <v>7</v>
      </c>
      <c r="J45" s="449">
        <f>'прил 13'!I44</f>
        <v>49</v>
      </c>
      <c r="K45" s="449">
        <f>'прил 13'!J44</f>
        <v>49</v>
      </c>
    </row>
    <row r="46" spans="2:11">
      <c r="B46" s="450" t="s">
        <v>245</v>
      </c>
      <c r="C46" s="434">
        <v>803</v>
      </c>
      <c r="D46" s="451" t="s">
        <v>123</v>
      </c>
      <c r="E46" s="451" t="s">
        <v>139</v>
      </c>
      <c r="F46" s="385" t="s">
        <v>142</v>
      </c>
      <c r="G46" s="447">
        <v>0</v>
      </c>
      <c r="H46" s="447">
        <v>300</v>
      </c>
      <c r="I46" s="452">
        <f>I47</f>
        <v>36.6</v>
      </c>
      <c r="J46" s="452">
        <f t="shared" ref="J46:K46" si="11">J47</f>
        <v>13</v>
      </c>
      <c r="K46" s="452">
        <f t="shared" si="11"/>
        <v>13</v>
      </c>
    </row>
    <row r="47" spans="2:11">
      <c r="B47" s="453" t="s">
        <v>246</v>
      </c>
      <c r="C47" s="447">
        <v>802</v>
      </c>
      <c r="D47" s="451" t="s">
        <v>123</v>
      </c>
      <c r="E47" s="451" t="s">
        <v>139</v>
      </c>
      <c r="F47" s="385" t="s">
        <v>142</v>
      </c>
      <c r="G47" s="447">
        <v>244</v>
      </c>
      <c r="H47" s="447">
        <v>340</v>
      </c>
      <c r="I47" s="454">
        <f>'прил 13'!H70+'прил 13'!H71+'прил 13'!H72+'прил 13'!H73+'прил 13'!H74</f>
        <v>36.6</v>
      </c>
      <c r="J47" s="454">
        <f>'прил 13'!I70+'прил 13'!I71+'прил 13'!I72+'прил 13'!I73+'прил 13'!I74</f>
        <v>13</v>
      </c>
      <c r="K47" s="454">
        <f>'прил 13'!J70+'прил 13'!J71+'прил 13'!J72+'прил 13'!J73+'прил 13'!J74</f>
        <v>13</v>
      </c>
    </row>
    <row r="48" spans="2:11">
      <c r="B48" s="455" t="s">
        <v>152</v>
      </c>
      <c r="C48" s="434">
        <v>802</v>
      </c>
      <c r="D48" s="385" t="s">
        <v>123</v>
      </c>
      <c r="E48" s="385" t="s">
        <v>139</v>
      </c>
      <c r="F48" s="385" t="s">
        <v>142</v>
      </c>
      <c r="G48" s="385" t="s">
        <v>153</v>
      </c>
      <c r="H48" s="385" t="s">
        <v>237</v>
      </c>
      <c r="I48" s="456">
        <f>I49+I50+I51</f>
        <v>3.2</v>
      </c>
      <c r="J48" s="456">
        <f t="shared" ref="J48:K48" si="12">J49+J50+J51</f>
        <v>3</v>
      </c>
      <c r="K48" s="456">
        <f t="shared" si="12"/>
        <v>4</v>
      </c>
    </row>
    <row r="49" spans="2:11">
      <c r="B49" s="441" t="s">
        <v>195</v>
      </c>
      <c r="C49" s="436">
        <v>802</v>
      </c>
      <c r="D49" s="385" t="s">
        <v>123</v>
      </c>
      <c r="E49" s="385" t="s">
        <v>139</v>
      </c>
      <c r="F49" s="385" t="s">
        <v>142</v>
      </c>
      <c r="G49" s="385" t="s">
        <v>382</v>
      </c>
      <c r="H49" s="385" t="s">
        <v>247</v>
      </c>
      <c r="I49" s="439">
        <f>'прил 13'!H58</f>
        <v>0</v>
      </c>
      <c r="J49" s="439">
        <f>'прил 13'!I58</f>
        <v>0</v>
      </c>
      <c r="K49" s="439">
        <f>'прил 13'!J58</f>
        <v>0</v>
      </c>
    </row>
    <row r="50" spans="2:11">
      <c r="B50" s="441" t="s">
        <v>154</v>
      </c>
      <c r="C50" s="436">
        <v>802</v>
      </c>
      <c r="D50" s="385" t="s">
        <v>123</v>
      </c>
      <c r="E50" s="385" t="s">
        <v>139</v>
      </c>
      <c r="F50" s="385" t="s">
        <v>142</v>
      </c>
      <c r="G50" s="385" t="s">
        <v>155</v>
      </c>
      <c r="H50" s="385" t="s">
        <v>247</v>
      </c>
      <c r="I50" s="439">
        <f>'прил 13'!H59</f>
        <v>1.2</v>
      </c>
      <c r="J50" s="439">
        <f>'прил 13'!I59</f>
        <v>0</v>
      </c>
      <c r="K50" s="439">
        <f>'прил 13'!J59</f>
        <v>0</v>
      </c>
    </row>
    <row r="51" spans="2:11">
      <c r="B51" s="441" t="s">
        <v>154</v>
      </c>
      <c r="C51" s="436">
        <v>802</v>
      </c>
      <c r="D51" s="385" t="s">
        <v>123</v>
      </c>
      <c r="E51" s="385" t="s">
        <v>139</v>
      </c>
      <c r="F51" s="385" t="s">
        <v>142</v>
      </c>
      <c r="G51" s="385" t="s">
        <v>177</v>
      </c>
      <c r="H51" s="385" t="s">
        <v>247</v>
      </c>
      <c r="I51" s="439">
        <f>'прил 13'!H63</f>
        <v>2</v>
      </c>
      <c r="J51" s="439">
        <f>'прил 13'!I63</f>
        <v>3</v>
      </c>
      <c r="K51" s="439">
        <f>'прил 13'!J63</f>
        <v>4</v>
      </c>
    </row>
    <row r="52" spans="2:11">
      <c r="B52" s="383" t="s">
        <v>156</v>
      </c>
      <c r="C52" s="434">
        <v>802</v>
      </c>
      <c r="D52" s="384" t="s">
        <v>123</v>
      </c>
      <c r="E52" s="384" t="s">
        <v>157</v>
      </c>
      <c r="F52" s="384"/>
      <c r="G52" s="384"/>
      <c r="H52" s="384"/>
      <c r="I52" s="435">
        <f>I53</f>
        <v>0</v>
      </c>
      <c r="J52" s="435">
        <f t="shared" ref="J52:K55" si="13">J53</f>
        <v>0</v>
      </c>
      <c r="K52" s="435">
        <f t="shared" si="13"/>
        <v>0</v>
      </c>
    </row>
    <row r="53" spans="2:11">
      <c r="B53" s="457" t="s">
        <v>158</v>
      </c>
      <c r="C53" s="436">
        <v>802</v>
      </c>
      <c r="D53" s="385" t="s">
        <v>123</v>
      </c>
      <c r="E53" s="385" t="s">
        <v>157</v>
      </c>
      <c r="F53" s="385" t="s">
        <v>159</v>
      </c>
      <c r="G53" s="385"/>
      <c r="H53" s="385"/>
      <c r="I53" s="405">
        <f>I54</f>
        <v>0</v>
      </c>
      <c r="J53" s="405">
        <f t="shared" si="13"/>
        <v>0</v>
      </c>
      <c r="K53" s="405">
        <f t="shared" si="13"/>
        <v>0</v>
      </c>
    </row>
    <row r="54" spans="2:11" ht="22.5">
      <c r="B54" s="391" t="s">
        <v>160</v>
      </c>
      <c r="C54" s="434">
        <v>802</v>
      </c>
      <c r="D54" s="385" t="s">
        <v>123</v>
      </c>
      <c r="E54" s="385" t="s">
        <v>157</v>
      </c>
      <c r="F54" s="385" t="s">
        <v>639</v>
      </c>
      <c r="G54" s="385"/>
      <c r="H54" s="385"/>
      <c r="I54" s="405">
        <f>I55</f>
        <v>0</v>
      </c>
      <c r="J54" s="405">
        <f t="shared" si="13"/>
        <v>0</v>
      </c>
      <c r="K54" s="405">
        <f t="shared" si="13"/>
        <v>0</v>
      </c>
    </row>
    <row r="55" spans="2:11" ht="23.25">
      <c r="B55" s="458" t="s">
        <v>144</v>
      </c>
      <c r="C55" s="436">
        <v>802</v>
      </c>
      <c r="D55" s="385" t="s">
        <v>123</v>
      </c>
      <c r="E55" s="385" t="s">
        <v>157</v>
      </c>
      <c r="F55" s="385" t="s">
        <v>639</v>
      </c>
      <c r="G55" s="385" t="s">
        <v>145</v>
      </c>
      <c r="H55" s="385" t="s">
        <v>237</v>
      </c>
      <c r="I55" s="439">
        <f>I56</f>
        <v>0</v>
      </c>
      <c r="J55" s="439">
        <f t="shared" si="13"/>
        <v>0</v>
      </c>
      <c r="K55" s="439">
        <f t="shared" si="13"/>
        <v>0</v>
      </c>
    </row>
    <row r="56" spans="2:11" ht="22.5">
      <c r="B56" s="391" t="s">
        <v>162</v>
      </c>
      <c r="C56" s="434">
        <v>802</v>
      </c>
      <c r="D56" s="385" t="s">
        <v>123</v>
      </c>
      <c r="E56" s="385" t="s">
        <v>157</v>
      </c>
      <c r="F56" s="385" t="s">
        <v>639</v>
      </c>
      <c r="G56" s="385" t="s">
        <v>147</v>
      </c>
      <c r="H56" s="385" t="s">
        <v>237</v>
      </c>
      <c r="I56" s="439">
        <f>I58</f>
        <v>0</v>
      </c>
      <c r="J56" s="439">
        <f t="shared" ref="J56:K56" si="14">J58</f>
        <v>0</v>
      </c>
      <c r="K56" s="439">
        <f t="shared" si="14"/>
        <v>0</v>
      </c>
    </row>
    <row r="57" spans="2:11" ht="22.5">
      <c r="B57" s="391" t="s">
        <v>150</v>
      </c>
      <c r="C57" s="436">
        <v>802</v>
      </c>
      <c r="D57" s="385" t="s">
        <v>123</v>
      </c>
      <c r="E57" s="385" t="s">
        <v>157</v>
      </c>
      <c r="F57" s="385" t="s">
        <v>639</v>
      </c>
      <c r="G57" s="385" t="s">
        <v>151</v>
      </c>
      <c r="H57" s="385" t="s">
        <v>640</v>
      </c>
      <c r="I57" s="405">
        <v>0</v>
      </c>
      <c r="J57" s="405">
        <v>1</v>
      </c>
      <c r="K57" s="405">
        <v>2</v>
      </c>
    </row>
    <row r="58" spans="2:11" ht="22.5">
      <c r="B58" s="391" t="s">
        <v>150</v>
      </c>
      <c r="C58" s="436">
        <v>802</v>
      </c>
      <c r="D58" s="385" t="s">
        <v>123</v>
      </c>
      <c r="E58" s="385" t="s">
        <v>157</v>
      </c>
      <c r="F58" s="385" t="s">
        <v>639</v>
      </c>
      <c r="G58" s="385" t="s">
        <v>151</v>
      </c>
      <c r="H58" s="385" t="s">
        <v>251</v>
      </c>
      <c r="I58" s="405">
        <f>+'прил 13'!H78</f>
        <v>0</v>
      </c>
      <c r="J58" s="405">
        <f>+'прил 13'!I78</f>
        <v>0</v>
      </c>
      <c r="K58" s="405">
        <f>+'прил 13'!J78</f>
        <v>0</v>
      </c>
    </row>
    <row r="59" spans="2:11">
      <c r="B59" s="383" t="s">
        <v>163</v>
      </c>
      <c r="C59" s="434">
        <v>802</v>
      </c>
      <c r="D59" s="384" t="s">
        <v>123</v>
      </c>
      <c r="E59" s="384" t="s">
        <v>164</v>
      </c>
      <c r="F59" s="384"/>
      <c r="G59" s="384"/>
      <c r="H59" s="384" t="s">
        <v>237</v>
      </c>
      <c r="I59" s="437">
        <f>I60</f>
        <v>3</v>
      </c>
      <c r="J59" s="437">
        <f t="shared" ref="J59:K62" si="15">J60</f>
        <v>4</v>
      </c>
      <c r="K59" s="437">
        <f t="shared" si="15"/>
        <v>5</v>
      </c>
    </row>
    <row r="60" spans="2:11" ht="22.5">
      <c r="B60" s="391" t="s">
        <v>165</v>
      </c>
      <c r="C60" s="434">
        <v>802</v>
      </c>
      <c r="D60" s="385" t="s">
        <v>123</v>
      </c>
      <c r="E60" s="385" t="s">
        <v>164</v>
      </c>
      <c r="F60" s="385" t="s">
        <v>166</v>
      </c>
      <c r="G60" s="385"/>
      <c r="H60" s="385" t="s">
        <v>237</v>
      </c>
      <c r="I60" s="439">
        <f>I61</f>
        <v>3</v>
      </c>
      <c r="J60" s="439">
        <f t="shared" si="15"/>
        <v>4</v>
      </c>
      <c r="K60" s="439">
        <f t="shared" si="15"/>
        <v>5</v>
      </c>
    </row>
    <row r="61" spans="2:11" ht="23.25">
      <c r="B61" s="440" t="s">
        <v>144</v>
      </c>
      <c r="C61" s="436">
        <v>802</v>
      </c>
      <c r="D61" s="385" t="s">
        <v>123</v>
      </c>
      <c r="E61" s="385" t="s">
        <v>164</v>
      </c>
      <c r="F61" s="385" t="s">
        <v>166</v>
      </c>
      <c r="G61" s="385" t="s">
        <v>145</v>
      </c>
      <c r="H61" s="385" t="s">
        <v>237</v>
      </c>
      <c r="I61" s="439">
        <f>I62</f>
        <v>3</v>
      </c>
      <c r="J61" s="439">
        <f t="shared" si="15"/>
        <v>4</v>
      </c>
      <c r="K61" s="439">
        <f t="shared" si="15"/>
        <v>5</v>
      </c>
    </row>
    <row r="62" spans="2:11" ht="22.5">
      <c r="B62" s="391" t="s">
        <v>162</v>
      </c>
      <c r="C62" s="434">
        <v>802</v>
      </c>
      <c r="D62" s="385" t="s">
        <v>123</v>
      </c>
      <c r="E62" s="385" t="s">
        <v>164</v>
      </c>
      <c r="F62" s="385" t="s">
        <v>166</v>
      </c>
      <c r="G62" s="385" t="s">
        <v>147</v>
      </c>
      <c r="H62" s="385" t="s">
        <v>237</v>
      </c>
      <c r="I62" s="439">
        <f>I63</f>
        <v>3</v>
      </c>
      <c r="J62" s="439">
        <f t="shared" si="15"/>
        <v>4</v>
      </c>
      <c r="K62" s="439">
        <f t="shared" si="15"/>
        <v>5</v>
      </c>
    </row>
    <row r="63" spans="2:11" ht="22.5">
      <c r="B63" s="391" t="s">
        <v>150</v>
      </c>
      <c r="C63" s="436">
        <v>802</v>
      </c>
      <c r="D63" s="385" t="s">
        <v>123</v>
      </c>
      <c r="E63" s="385" t="s">
        <v>164</v>
      </c>
      <c r="F63" s="385" t="s">
        <v>166</v>
      </c>
      <c r="G63" s="385" t="s">
        <v>151</v>
      </c>
      <c r="H63" s="385" t="s">
        <v>633</v>
      </c>
      <c r="I63" s="439">
        <f>'прил 13'!H89</f>
        <v>3</v>
      </c>
      <c r="J63" s="439">
        <f>'прил 13'!I89</f>
        <v>4</v>
      </c>
      <c r="K63" s="439">
        <f>'прил 13'!J89</f>
        <v>5</v>
      </c>
    </row>
    <row r="64" spans="2:11">
      <c r="B64" s="383" t="s">
        <v>167</v>
      </c>
      <c r="C64" s="434">
        <v>802</v>
      </c>
      <c r="D64" s="384" t="s">
        <v>123</v>
      </c>
      <c r="E64" s="384" t="s">
        <v>168</v>
      </c>
      <c r="F64" s="384"/>
      <c r="G64" s="384"/>
      <c r="H64" s="384" t="s">
        <v>237</v>
      </c>
      <c r="I64" s="437">
        <f>I65</f>
        <v>1977.8999999999999</v>
      </c>
      <c r="J64" s="437">
        <f t="shared" ref="J64:K64" si="16">J65</f>
        <v>1368.3</v>
      </c>
      <c r="K64" s="437">
        <f t="shared" si="16"/>
        <v>1368.3</v>
      </c>
    </row>
    <row r="65" spans="2:11" ht="56.25" customHeight="1">
      <c r="B65" s="459" t="s">
        <v>128</v>
      </c>
      <c r="C65" s="436">
        <v>802</v>
      </c>
      <c r="D65" s="385" t="s">
        <v>123</v>
      </c>
      <c r="E65" s="385" t="s">
        <v>168</v>
      </c>
      <c r="F65" s="385" t="s">
        <v>169</v>
      </c>
      <c r="G65" s="385" t="s">
        <v>129</v>
      </c>
      <c r="H65" s="385" t="s">
        <v>237</v>
      </c>
      <c r="I65" s="439">
        <f>I66+I70+I75</f>
        <v>1977.8999999999999</v>
      </c>
      <c r="J65" s="439">
        <f t="shared" ref="J65:K65" si="17">J66+J70+J75</f>
        <v>1368.3</v>
      </c>
      <c r="K65" s="439">
        <f t="shared" si="17"/>
        <v>1368.3</v>
      </c>
    </row>
    <row r="66" spans="2:11" ht="26.25" customHeight="1">
      <c r="B66" s="459" t="s">
        <v>170</v>
      </c>
      <c r="C66" s="434">
        <v>802</v>
      </c>
      <c r="D66" s="385" t="s">
        <v>123</v>
      </c>
      <c r="E66" s="385" t="s">
        <v>168</v>
      </c>
      <c r="F66" s="385" t="s">
        <v>169</v>
      </c>
      <c r="G66" s="385" t="s">
        <v>171</v>
      </c>
      <c r="H66" s="385" t="s">
        <v>237</v>
      </c>
      <c r="I66" s="460">
        <f>I67+I69</f>
        <v>1896.1</v>
      </c>
      <c r="J66" s="460">
        <f t="shared" ref="J66:K66" si="18">J67+J69</f>
        <v>1065.3</v>
      </c>
      <c r="K66" s="460">
        <f t="shared" si="18"/>
        <v>1065.3</v>
      </c>
    </row>
    <row r="67" spans="2:11" ht="21.75" customHeight="1">
      <c r="B67" s="459" t="s">
        <v>172</v>
      </c>
      <c r="C67" s="436">
        <v>802</v>
      </c>
      <c r="D67" s="385" t="s">
        <v>123</v>
      </c>
      <c r="E67" s="385" t="s">
        <v>168</v>
      </c>
      <c r="F67" s="385" t="s">
        <v>169</v>
      </c>
      <c r="G67" s="385" t="s">
        <v>173</v>
      </c>
      <c r="H67" s="385" t="s">
        <v>238</v>
      </c>
      <c r="I67" s="460">
        <f>'прил 13'!H92</f>
        <v>1456.3</v>
      </c>
      <c r="J67" s="460">
        <f>'прил 13'!I92</f>
        <v>818.2</v>
      </c>
      <c r="K67" s="460">
        <f>'прил 13'!J92</f>
        <v>818.2</v>
      </c>
    </row>
    <row r="68" spans="2:11" ht="32.25" customHeight="1">
      <c r="B68" s="459" t="s">
        <v>174</v>
      </c>
      <c r="C68" s="434">
        <v>802</v>
      </c>
      <c r="D68" s="385" t="s">
        <v>123</v>
      </c>
      <c r="E68" s="385" t="s">
        <v>168</v>
      </c>
      <c r="F68" s="385" t="s">
        <v>169</v>
      </c>
      <c r="G68" s="385" t="s">
        <v>175</v>
      </c>
      <c r="H68" s="385" t="s">
        <v>239</v>
      </c>
      <c r="I68" s="460"/>
      <c r="J68" s="460"/>
      <c r="K68" s="460"/>
    </row>
    <row r="69" spans="2:11" ht="23.25">
      <c r="B69" s="459" t="s">
        <v>136</v>
      </c>
      <c r="C69" s="436">
        <v>802</v>
      </c>
      <c r="D69" s="385" t="s">
        <v>123</v>
      </c>
      <c r="E69" s="385" t="s">
        <v>168</v>
      </c>
      <c r="F69" s="385" t="s">
        <v>169</v>
      </c>
      <c r="G69" s="385" t="s">
        <v>176</v>
      </c>
      <c r="H69" s="385" t="s">
        <v>240</v>
      </c>
      <c r="I69" s="460">
        <f>'прил 13'!H93</f>
        <v>439.8</v>
      </c>
      <c r="J69" s="460">
        <f>'прил 13'!I93</f>
        <v>247.1</v>
      </c>
      <c r="K69" s="460">
        <f>'прил 13'!J93</f>
        <v>247.1</v>
      </c>
    </row>
    <row r="70" spans="2:11" ht="23.25">
      <c r="B70" s="440" t="s">
        <v>144</v>
      </c>
      <c r="C70" s="434">
        <v>802</v>
      </c>
      <c r="D70" s="385" t="s">
        <v>123</v>
      </c>
      <c r="E70" s="385" t="s">
        <v>168</v>
      </c>
      <c r="F70" s="385" t="s">
        <v>169</v>
      </c>
      <c r="G70" s="385" t="s">
        <v>145</v>
      </c>
      <c r="H70" s="385" t="s">
        <v>237</v>
      </c>
      <c r="I70" s="460">
        <f>I71+I74</f>
        <v>81.8</v>
      </c>
      <c r="J70" s="460">
        <f t="shared" ref="J70:K70" si="19">J71+J74</f>
        <v>303</v>
      </c>
      <c r="K70" s="460">
        <f t="shared" si="19"/>
        <v>303</v>
      </c>
    </row>
    <row r="71" spans="2:11" ht="22.5">
      <c r="B71" s="391" t="s">
        <v>162</v>
      </c>
      <c r="C71" s="436">
        <v>802</v>
      </c>
      <c r="D71" s="385" t="s">
        <v>123</v>
      </c>
      <c r="E71" s="385" t="s">
        <v>168</v>
      </c>
      <c r="F71" s="385" t="s">
        <v>169</v>
      </c>
      <c r="G71" s="385" t="s">
        <v>147</v>
      </c>
      <c r="H71" s="385" t="s">
        <v>237</v>
      </c>
      <c r="I71" s="460">
        <f>I72+I73</f>
        <v>81.8</v>
      </c>
      <c r="J71" s="460">
        <f t="shared" ref="J71:K71" si="20">J72+J73</f>
        <v>303</v>
      </c>
      <c r="K71" s="460">
        <f t="shared" si="20"/>
        <v>303</v>
      </c>
    </row>
    <row r="72" spans="2:11">
      <c r="B72" s="391" t="s">
        <v>249</v>
      </c>
      <c r="C72" s="436">
        <v>802</v>
      </c>
      <c r="D72" s="385" t="s">
        <v>123</v>
      </c>
      <c r="E72" s="385" t="s">
        <v>168</v>
      </c>
      <c r="F72" s="385" t="s">
        <v>169</v>
      </c>
      <c r="G72" s="385" t="s">
        <v>151</v>
      </c>
      <c r="H72" s="385" t="s">
        <v>250</v>
      </c>
      <c r="I72" s="460">
        <f>'прил 13'!H96+'прил 13'!H97+'прил 13'!H98</f>
        <v>78.8</v>
      </c>
      <c r="J72" s="460">
        <f>'прил 13'!I96+'прил 13'!I97+'прил 13'!I98</f>
        <v>300</v>
      </c>
      <c r="K72" s="460">
        <f>'прил 13'!J96+'прил 13'!J97+'прил 13'!J98</f>
        <v>300</v>
      </c>
    </row>
    <row r="73" spans="2:11">
      <c r="B73" s="438" t="s">
        <v>244</v>
      </c>
      <c r="C73" s="436">
        <v>802</v>
      </c>
      <c r="D73" s="385" t="s">
        <v>123</v>
      </c>
      <c r="E73" s="385" t="s">
        <v>168</v>
      </c>
      <c r="F73" s="385" t="s">
        <v>169</v>
      </c>
      <c r="G73" s="385" t="s">
        <v>151</v>
      </c>
      <c r="H73" s="385" t="s">
        <v>251</v>
      </c>
      <c r="I73" s="460">
        <f>'прил 13'!H99</f>
        <v>3</v>
      </c>
      <c r="J73" s="460">
        <f>'прил 13'!I99</f>
        <v>3</v>
      </c>
      <c r="K73" s="460">
        <f>'прил 13'!J99</f>
        <v>3</v>
      </c>
    </row>
    <row r="74" spans="2:11">
      <c r="B74" s="453" t="s">
        <v>246</v>
      </c>
      <c r="C74" s="436">
        <v>802</v>
      </c>
      <c r="D74" s="385" t="s">
        <v>123</v>
      </c>
      <c r="E74" s="385" t="s">
        <v>168</v>
      </c>
      <c r="F74" s="385" t="s">
        <v>169</v>
      </c>
      <c r="G74" s="385" t="s">
        <v>151</v>
      </c>
      <c r="H74" s="385" t="s">
        <v>248</v>
      </c>
      <c r="I74" s="460">
        <f>'прил 13'!H106</f>
        <v>0</v>
      </c>
      <c r="J74" s="460">
        <f>'прил 13'!I106</f>
        <v>0</v>
      </c>
      <c r="K74" s="460">
        <f>'прил 13'!J106</f>
        <v>0</v>
      </c>
    </row>
    <row r="75" spans="2:11">
      <c r="B75" s="453" t="s">
        <v>252</v>
      </c>
      <c r="C75" s="436">
        <v>802</v>
      </c>
      <c r="D75" s="385" t="s">
        <v>123</v>
      </c>
      <c r="E75" s="385" t="s">
        <v>168</v>
      </c>
      <c r="F75" s="385" t="s">
        <v>169</v>
      </c>
      <c r="G75" s="385" t="s">
        <v>177</v>
      </c>
      <c r="H75" s="385" t="s">
        <v>253</v>
      </c>
      <c r="I75" s="460">
        <f>'прил 13'!H109</f>
        <v>0</v>
      </c>
      <c r="J75" s="460">
        <f>'прил 13'!I109</f>
        <v>0</v>
      </c>
      <c r="K75" s="460">
        <f>'прил 13'!J109</f>
        <v>0</v>
      </c>
    </row>
    <row r="76" spans="2:11">
      <c r="B76" s="442" t="s">
        <v>254</v>
      </c>
      <c r="C76" s="436">
        <v>802</v>
      </c>
      <c r="D76" s="461" t="s">
        <v>125</v>
      </c>
      <c r="E76" s="461"/>
      <c r="F76" s="461"/>
      <c r="G76" s="461"/>
      <c r="H76" s="461" t="s">
        <v>237</v>
      </c>
      <c r="I76" s="437">
        <f>I77</f>
        <v>93.399999999999991</v>
      </c>
      <c r="J76" s="437">
        <f t="shared" ref="J76:K77" si="21">J77</f>
        <v>134.1</v>
      </c>
      <c r="K76" s="437">
        <f t="shared" si="21"/>
        <v>134.1</v>
      </c>
    </row>
    <row r="77" spans="2:11">
      <c r="B77" s="444" t="s">
        <v>178</v>
      </c>
      <c r="C77" s="434">
        <v>802</v>
      </c>
      <c r="D77" s="462" t="s">
        <v>125</v>
      </c>
      <c r="E77" s="462" t="s">
        <v>179</v>
      </c>
      <c r="F77" s="462"/>
      <c r="G77" s="461"/>
      <c r="H77" s="461"/>
      <c r="I77" s="437">
        <f>I78</f>
        <v>93.399999999999991</v>
      </c>
      <c r="J77" s="437">
        <f t="shared" si="21"/>
        <v>134.1</v>
      </c>
      <c r="K77" s="437">
        <f t="shared" si="21"/>
        <v>134.1</v>
      </c>
    </row>
    <row r="78" spans="2:11" ht="22.5">
      <c r="B78" s="444" t="s">
        <v>180</v>
      </c>
      <c r="C78" s="434">
        <v>802</v>
      </c>
      <c r="D78" s="463" t="s">
        <v>125</v>
      </c>
      <c r="E78" s="463" t="s">
        <v>179</v>
      </c>
      <c r="F78" s="464" t="s">
        <v>181</v>
      </c>
      <c r="G78" s="465"/>
      <c r="H78" s="465"/>
      <c r="I78" s="439">
        <f>I79+I85+I86</f>
        <v>93.399999999999991</v>
      </c>
      <c r="J78" s="439">
        <f t="shared" ref="J78:K78" si="22">J79+J85+J86</f>
        <v>134.1</v>
      </c>
      <c r="K78" s="439">
        <f t="shared" si="22"/>
        <v>134.1</v>
      </c>
    </row>
    <row r="79" spans="2:11" ht="50.25" customHeight="1">
      <c r="B79" s="444" t="s">
        <v>128</v>
      </c>
      <c r="C79" s="436">
        <v>802</v>
      </c>
      <c r="D79" s="463" t="s">
        <v>125</v>
      </c>
      <c r="E79" s="463" t="s">
        <v>179</v>
      </c>
      <c r="F79" s="464" t="s">
        <v>181</v>
      </c>
      <c r="G79" s="385" t="s">
        <v>129</v>
      </c>
      <c r="H79" s="385" t="s">
        <v>237</v>
      </c>
      <c r="I79" s="439">
        <f>I80</f>
        <v>81.199999999999989</v>
      </c>
      <c r="J79" s="439">
        <f t="shared" ref="J79:K79" si="23">J80</f>
        <v>119.4</v>
      </c>
      <c r="K79" s="439">
        <f t="shared" si="23"/>
        <v>119.4</v>
      </c>
    </row>
    <row r="80" spans="2:11" ht="24.75" customHeight="1">
      <c r="B80" s="444" t="s">
        <v>143</v>
      </c>
      <c r="C80" s="434">
        <v>802</v>
      </c>
      <c r="D80" s="463" t="s">
        <v>125</v>
      </c>
      <c r="E80" s="463" t="s">
        <v>179</v>
      </c>
      <c r="F80" s="464" t="s">
        <v>181</v>
      </c>
      <c r="G80" s="385" t="s">
        <v>131</v>
      </c>
      <c r="H80" s="385" t="s">
        <v>237</v>
      </c>
      <c r="I80" s="439">
        <f>I81+I82</f>
        <v>81.199999999999989</v>
      </c>
      <c r="J80" s="439">
        <f t="shared" ref="J80:K80" si="24">J81+J82</f>
        <v>119.4</v>
      </c>
      <c r="K80" s="439">
        <f t="shared" si="24"/>
        <v>119.4</v>
      </c>
    </row>
    <row r="81" spans="2:11">
      <c r="B81" s="391" t="s">
        <v>132</v>
      </c>
      <c r="C81" s="436">
        <v>802</v>
      </c>
      <c r="D81" s="463" t="s">
        <v>125</v>
      </c>
      <c r="E81" s="463" t="s">
        <v>179</v>
      </c>
      <c r="F81" s="464" t="s">
        <v>181</v>
      </c>
      <c r="G81" s="385" t="s">
        <v>133</v>
      </c>
      <c r="H81" s="385" t="s">
        <v>238</v>
      </c>
      <c r="I81" s="439">
        <f>'прил 13'!H113</f>
        <v>62.3</v>
      </c>
      <c r="J81" s="439">
        <f>'прил 13'!I113</f>
        <v>91.7</v>
      </c>
      <c r="K81" s="439">
        <f>'прил 13'!J113</f>
        <v>91.7</v>
      </c>
    </row>
    <row r="82" spans="2:11" ht="22.5">
      <c r="B82" s="441" t="s">
        <v>136</v>
      </c>
      <c r="C82" s="436">
        <v>802</v>
      </c>
      <c r="D82" s="463" t="s">
        <v>125</v>
      </c>
      <c r="E82" s="463" t="s">
        <v>179</v>
      </c>
      <c r="F82" s="464" t="s">
        <v>181</v>
      </c>
      <c r="G82" s="385" t="s">
        <v>137</v>
      </c>
      <c r="H82" s="385" t="s">
        <v>240</v>
      </c>
      <c r="I82" s="439">
        <f>'прил 13'!H115</f>
        <v>18.899999999999999</v>
      </c>
      <c r="J82" s="439">
        <f>'прил 13'!I115</f>
        <v>27.7</v>
      </c>
      <c r="K82" s="439">
        <f>'прил 13'!J115</f>
        <v>27.7</v>
      </c>
    </row>
    <row r="83" spans="2:11" ht="23.25">
      <c r="B83" s="440" t="s">
        <v>144</v>
      </c>
      <c r="C83" s="434">
        <v>802</v>
      </c>
      <c r="D83" s="463" t="s">
        <v>125</v>
      </c>
      <c r="E83" s="463" t="s">
        <v>179</v>
      </c>
      <c r="F83" s="464" t="s">
        <v>181</v>
      </c>
      <c r="G83" s="385" t="s">
        <v>145</v>
      </c>
      <c r="H83" s="385" t="s">
        <v>237</v>
      </c>
      <c r="I83" s="439">
        <f>I84+I86</f>
        <v>18.399999999999999</v>
      </c>
      <c r="J83" s="439">
        <f t="shared" ref="J83:K83" si="25">J84+J86</f>
        <v>23.4</v>
      </c>
      <c r="K83" s="439">
        <f t="shared" si="25"/>
        <v>23.4</v>
      </c>
    </row>
    <row r="84" spans="2:11" ht="22.5">
      <c r="B84" s="444" t="s">
        <v>146</v>
      </c>
      <c r="C84" s="436">
        <v>802</v>
      </c>
      <c r="D84" s="463" t="s">
        <v>125</v>
      </c>
      <c r="E84" s="463" t="s">
        <v>179</v>
      </c>
      <c r="F84" s="464" t="s">
        <v>181</v>
      </c>
      <c r="G84" s="385" t="s">
        <v>147</v>
      </c>
      <c r="H84" s="385" t="s">
        <v>237</v>
      </c>
      <c r="I84" s="439">
        <f>I85+I86</f>
        <v>12.2</v>
      </c>
      <c r="J84" s="439">
        <f t="shared" ref="J84:K84" si="26">J85+J86</f>
        <v>14.7</v>
      </c>
      <c r="K84" s="439">
        <f t="shared" si="26"/>
        <v>14.7</v>
      </c>
    </row>
    <row r="85" spans="2:11">
      <c r="B85" s="391" t="s">
        <v>242</v>
      </c>
      <c r="C85" s="434">
        <v>802</v>
      </c>
      <c r="D85" s="463" t="s">
        <v>125</v>
      </c>
      <c r="E85" s="463" t="s">
        <v>179</v>
      </c>
      <c r="F85" s="464" t="s">
        <v>255</v>
      </c>
      <c r="G85" s="385" t="s">
        <v>151</v>
      </c>
      <c r="H85" s="385" t="s">
        <v>183</v>
      </c>
      <c r="I85" s="439">
        <f>'прил 13'!H118</f>
        <v>6</v>
      </c>
      <c r="J85" s="439">
        <f>'прил 13'!I118</f>
        <v>6</v>
      </c>
      <c r="K85" s="439">
        <f>'прил 13'!J118</f>
        <v>6</v>
      </c>
    </row>
    <row r="86" spans="2:11">
      <c r="B86" s="453" t="s">
        <v>246</v>
      </c>
      <c r="C86" s="434">
        <v>802</v>
      </c>
      <c r="D86" s="463" t="s">
        <v>125</v>
      </c>
      <c r="E86" s="463" t="s">
        <v>179</v>
      </c>
      <c r="F86" s="464" t="s">
        <v>255</v>
      </c>
      <c r="G86" s="385" t="s">
        <v>151</v>
      </c>
      <c r="H86" s="385" t="s">
        <v>248</v>
      </c>
      <c r="I86" s="439">
        <f>'прил 13'!H121+'прил 13'!H117</f>
        <v>6.2</v>
      </c>
      <c r="J86" s="439">
        <f>'прил 13'!I121</f>
        <v>8.6999999999999993</v>
      </c>
      <c r="K86" s="439">
        <f>'прил 13'!J121</f>
        <v>8.6999999999999993</v>
      </c>
    </row>
    <row r="87" spans="2:11" ht="29.25" customHeight="1">
      <c r="B87" s="383" t="s">
        <v>256</v>
      </c>
      <c r="C87" s="434">
        <v>802</v>
      </c>
      <c r="D87" s="384" t="s">
        <v>179</v>
      </c>
      <c r="E87" s="384"/>
      <c r="F87" s="384"/>
      <c r="G87" s="384"/>
      <c r="H87" s="384"/>
      <c r="I87" s="437">
        <f>I88</f>
        <v>70</v>
      </c>
      <c r="J87" s="437">
        <f t="shared" ref="J87:K90" si="27">J88</f>
        <v>60</v>
      </c>
      <c r="K87" s="437">
        <f t="shared" si="27"/>
        <v>60</v>
      </c>
    </row>
    <row r="88" spans="2:11" ht="34.5" customHeight="1">
      <c r="B88" s="383" t="s">
        <v>184</v>
      </c>
      <c r="C88" s="434">
        <v>802</v>
      </c>
      <c r="D88" s="384" t="s">
        <v>179</v>
      </c>
      <c r="E88" s="384" t="s">
        <v>185</v>
      </c>
      <c r="F88" s="384" t="s">
        <v>186</v>
      </c>
      <c r="G88" s="384" t="s">
        <v>237</v>
      </c>
      <c r="H88" s="384" t="s">
        <v>237</v>
      </c>
      <c r="I88" s="437">
        <f>I89</f>
        <v>70</v>
      </c>
      <c r="J88" s="437">
        <f t="shared" si="27"/>
        <v>60</v>
      </c>
      <c r="K88" s="437">
        <f t="shared" si="27"/>
        <v>60</v>
      </c>
    </row>
    <row r="89" spans="2:11" ht="39.75" customHeight="1">
      <c r="B89" s="391" t="s">
        <v>184</v>
      </c>
      <c r="C89" s="436">
        <v>802</v>
      </c>
      <c r="D89" s="385" t="s">
        <v>179</v>
      </c>
      <c r="E89" s="385" t="s">
        <v>185</v>
      </c>
      <c r="F89" s="385" t="s">
        <v>257</v>
      </c>
      <c r="G89" s="385"/>
      <c r="H89" s="385"/>
      <c r="I89" s="439">
        <f>I90</f>
        <v>70</v>
      </c>
      <c r="J89" s="439">
        <f t="shared" si="27"/>
        <v>60</v>
      </c>
      <c r="K89" s="439">
        <f t="shared" si="27"/>
        <v>60</v>
      </c>
    </row>
    <row r="90" spans="2:11" ht="29.25" customHeight="1">
      <c r="B90" s="440" t="s">
        <v>144</v>
      </c>
      <c r="C90" s="436">
        <v>802</v>
      </c>
      <c r="D90" s="385" t="s">
        <v>179</v>
      </c>
      <c r="E90" s="385" t="s">
        <v>185</v>
      </c>
      <c r="F90" s="385" t="s">
        <v>186</v>
      </c>
      <c r="G90" s="385" t="s">
        <v>145</v>
      </c>
      <c r="H90" s="385" t="s">
        <v>237</v>
      </c>
      <c r="I90" s="439">
        <f>I91</f>
        <v>70</v>
      </c>
      <c r="J90" s="439">
        <f t="shared" si="27"/>
        <v>60</v>
      </c>
      <c r="K90" s="439">
        <f t="shared" si="27"/>
        <v>60</v>
      </c>
    </row>
    <row r="91" spans="2:11" ht="22.5">
      <c r="B91" s="391" t="s">
        <v>162</v>
      </c>
      <c r="C91" s="434">
        <v>802</v>
      </c>
      <c r="D91" s="385" t="s">
        <v>179</v>
      </c>
      <c r="E91" s="385" t="s">
        <v>185</v>
      </c>
      <c r="F91" s="385" t="s">
        <v>186</v>
      </c>
      <c r="G91" s="385" t="s">
        <v>147</v>
      </c>
      <c r="H91" s="385" t="s">
        <v>237</v>
      </c>
      <c r="I91" s="439">
        <f>I92+I93+I95+I94</f>
        <v>70</v>
      </c>
      <c r="J91" s="439">
        <f t="shared" ref="J91:K91" si="28">J92+J93+J95+J94</f>
        <v>60</v>
      </c>
      <c r="K91" s="439">
        <f t="shared" si="28"/>
        <v>60</v>
      </c>
    </row>
    <row r="92" spans="2:11" ht="23.25" customHeight="1">
      <c r="B92" s="391" t="s">
        <v>150</v>
      </c>
      <c r="C92" s="436">
        <v>802</v>
      </c>
      <c r="D92" s="385" t="s">
        <v>179</v>
      </c>
      <c r="E92" s="385" t="s">
        <v>185</v>
      </c>
      <c r="F92" s="385" t="s">
        <v>186</v>
      </c>
      <c r="G92" s="385" t="s">
        <v>151</v>
      </c>
      <c r="H92" s="385" t="s">
        <v>243</v>
      </c>
      <c r="I92" s="439"/>
      <c r="J92" s="439"/>
      <c r="K92" s="439"/>
    </row>
    <row r="93" spans="2:11" ht="27.75" customHeight="1">
      <c r="B93" s="391" t="s">
        <v>150</v>
      </c>
      <c r="C93" s="436">
        <v>802</v>
      </c>
      <c r="D93" s="385" t="s">
        <v>179</v>
      </c>
      <c r="E93" s="385" t="s">
        <v>185</v>
      </c>
      <c r="F93" s="385" t="s">
        <v>186</v>
      </c>
      <c r="G93" s="385" t="s">
        <v>151</v>
      </c>
      <c r="H93" s="385" t="s">
        <v>251</v>
      </c>
      <c r="I93" s="439">
        <f>'прил 13'!H124+'прил 13'!H125</f>
        <v>70</v>
      </c>
      <c r="J93" s="439">
        <f>'прил 13'!I124+'прил 13'!I125</f>
        <v>50</v>
      </c>
      <c r="K93" s="439">
        <f>'прил 13'!J124+'прил 13'!J125</f>
        <v>50</v>
      </c>
    </row>
    <row r="94" spans="2:11" ht="25.5" customHeight="1">
      <c r="B94" s="391" t="s">
        <v>150</v>
      </c>
      <c r="C94" s="436">
        <v>802</v>
      </c>
      <c r="D94" s="385" t="s">
        <v>179</v>
      </c>
      <c r="E94" s="385" t="s">
        <v>185</v>
      </c>
      <c r="F94" s="385" t="s">
        <v>186</v>
      </c>
      <c r="G94" s="385" t="s">
        <v>151</v>
      </c>
      <c r="H94" s="385" t="s">
        <v>258</v>
      </c>
      <c r="I94" s="439"/>
      <c r="J94" s="439"/>
      <c r="K94" s="439"/>
    </row>
    <row r="95" spans="2:11" ht="26.25" customHeight="1">
      <c r="B95" s="391" t="s">
        <v>150</v>
      </c>
      <c r="C95" s="436">
        <v>802</v>
      </c>
      <c r="D95" s="385" t="s">
        <v>179</v>
      </c>
      <c r="E95" s="385" t="s">
        <v>185</v>
      </c>
      <c r="F95" s="385" t="s">
        <v>186</v>
      </c>
      <c r="G95" s="385" t="s">
        <v>151</v>
      </c>
      <c r="H95" s="385" t="s">
        <v>248</v>
      </c>
      <c r="I95" s="439">
        <f>'прил 13'!H127</f>
        <v>0</v>
      </c>
      <c r="J95" s="439">
        <f>'прил 13'!I127</f>
        <v>10</v>
      </c>
      <c r="K95" s="439">
        <f>'прил 13'!J127</f>
        <v>10</v>
      </c>
    </row>
    <row r="96" spans="2:11">
      <c r="B96" s="383" t="s">
        <v>187</v>
      </c>
      <c r="C96" s="436">
        <v>802</v>
      </c>
      <c r="D96" s="384" t="s">
        <v>139</v>
      </c>
      <c r="E96" s="384" t="s">
        <v>188</v>
      </c>
      <c r="F96" s="384"/>
      <c r="G96" s="384"/>
      <c r="H96" s="384"/>
      <c r="I96" s="437">
        <f>I97</f>
        <v>0</v>
      </c>
      <c r="J96" s="437">
        <f t="shared" ref="J96:K96" si="29">J97</f>
        <v>0</v>
      </c>
      <c r="K96" s="437">
        <f t="shared" si="29"/>
        <v>0</v>
      </c>
    </row>
    <row r="97" spans="2:11" ht="71.25" customHeight="1">
      <c r="B97" s="466" t="s">
        <v>259</v>
      </c>
      <c r="C97" s="434">
        <v>802</v>
      </c>
      <c r="D97" s="385" t="s">
        <v>260</v>
      </c>
      <c r="E97" s="385" t="s">
        <v>188</v>
      </c>
      <c r="F97" s="385" t="s">
        <v>190</v>
      </c>
      <c r="G97" s="385" t="s">
        <v>151</v>
      </c>
      <c r="H97" s="385" t="s">
        <v>243</v>
      </c>
      <c r="I97" s="439">
        <f>'прил 13'!H130</f>
        <v>0</v>
      </c>
      <c r="J97" s="439">
        <f>'прил 13'!I130</f>
        <v>0</v>
      </c>
      <c r="K97" s="439">
        <f>'прил 13'!J130</f>
        <v>0</v>
      </c>
    </row>
    <row r="98" spans="2:11">
      <c r="B98" s="417" t="s">
        <v>438</v>
      </c>
      <c r="C98" s="434">
        <v>802</v>
      </c>
      <c r="D98" s="384" t="s">
        <v>157</v>
      </c>
      <c r="E98" s="384" t="s">
        <v>157</v>
      </c>
      <c r="F98" s="385"/>
      <c r="G98" s="385"/>
      <c r="H98" s="385"/>
      <c r="I98" s="437">
        <f>I99</f>
        <v>0</v>
      </c>
      <c r="J98" s="437">
        <f t="shared" ref="J98:K99" si="30">J99</f>
        <v>0</v>
      </c>
      <c r="K98" s="437">
        <f t="shared" si="30"/>
        <v>0</v>
      </c>
    </row>
    <row r="99" spans="2:11" ht="20.25" customHeight="1">
      <c r="B99" s="467" t="s">
        <v>439</v>
      </c>
      <c r="C99" s="434">
        <v>802</v>
      </c>
      <c r="D99" s="385" t="s">
        <v>157</v>
      </c>
      <c r="E99" s="385" t="s">
        <v>157</v>
      </c>
      <c r="F99" s="468" t="s">
        <v>643</v>
      </c>
      <c r="G99" s="385" t="s">
        <v>145</v>
      </c>
      <c r="H99" s="385" t="s">
        <v>237</v>
      </c>
      <c r="I99" s="439">
        <f>I100</f>
        <v>0</v>
      </c>
      <c r="J99" s="439">
        <f t="shared" si="30"/>
        <v>0</v>
      </c>
      <c r="K99" s="439">
        <f t="shared" si="30"/>
        <v>0</v>
      </c>
    </row>
    <row r="100" spans="2:11">
      <c r="B100" s="391" t="s">
        <v>644</v>
      </c>
      <c r="C100" s="434">
        <v>802</v>
      </c>
      <c r="D100" s="385" t="s">
        <v>157</v>
      </c>
      <c r="E100" s="385" t="s">
        <v>157</v>
      </c>
      <c r="F100" s="468" t="s">
        <v>643</v>
      </c>
      <c r="G100" s="385" t="s">
        <v>151</v>
      </c>
      <c r="H100" s="385" t="s">
        <v>633</v>
      </c>
      <c r="I100" s="439">
        <f>'прил 13'!H143</f>
        <v>0</v>
      </c>
      <c r="J100" s="439">
        <f>'прил 13'!I143</f>
        <v>0</v>
      </c>
      <c r="K100" s="439">
        <f>'прил 13'!J143</f>
        <v>0</v>
      </c>
    </row>
    <row r="101" spans="2:11">
      <c r="B101" s="442" t="s">
        <v>192</v>
      </c>
      <c r="C101" s="434">
        <v>802</v>
      </c>
      <c r="D101" s="384" t="s">
        <v>193</v>
      </c>
      <c r="E101" s="384"/>
      <c r="F101" s="384"/>
      <c r="G101" s="384"/>
      <c r="H101" s="384"/>
      <c r="I101" s="439">
        <f>I102</f>
        <v>0</v>
      </c>
      <c r="J101" s="439">
        <f t="shared" ref="J101:K102" si="31">J102</f>
        <v>0</v>
      </c>
      <c r="K101" s="439">
        <f t="shared" si="31"/>
        <v>0</v>
      </c>
    </row>
    <row r="102" spans="2:11">
      <c r="B102" s="469" t="s">
        <v>194</v>
      </c>
      <c r="C102" s="436">
        <v>802</v>
      </c>
      <c r="D102" s="384" t="s">
        <v>193</v>
      </c>
      <c r="E102" s="384" t="s">
        <v>125</v>
      </c>
      <c r="F102" s="384"/>
      <c r="G102" s="384"/>
      <c r="H102" s="384"/>
      <c r="I102" s="437">
        <f>I103</f>
        <v>0</v>
      </c>
      <c r="J102" s="437">
        <f t="shared" si="31"/>
        <v>0</v>
      </c>
      <c r="K102" s="437">
        <f t="shared" si="31"/>
        <v>0</v>
      </c>
    </row>
    <row r="103" spans="2:11">
      <c r="B103" s="441" t="s">
        <v>195</v>
      </c>
      <c r="C103" s="434">
        <v>802</v>
      </c>
      <c r="D103" s="385" t="s">
        <v>193</v>
      </c>
      <c r="E103" s="385" t="s">
        <v>125</v>
      </c>
      <c r="F103" s="385" t="s">
        <v>196</v>
      </c>
      <c r="G103" s="385" t="s">
        <v>155</v>
      </c>
      <c r="H103" s="385" t="s">
        <v>247</v>
      </c>
      <c r="I103" s="439">
        <f>'прил 13'!H134</f>
        <v>0</v>
      </c>
      <c r="J103" s="439">
        <f>'прил 13'!I134</f>
        <v>0</v>
      </c>
      <c r="K103" s="439">
        <f>'прил 13'!J134</f>
        <v>0</v>
      </c>
    </row>
    <row r="104" spans="2:11">
      <c r="B104" s="470" t="s">
        <v>197</v>
      </c>
      <c r="C104" s="434">
        <v>802</v>
      </c>
      <c r="D104" s="385" t="s">
        <v>193</v>
      </c>
      <c r="E104" s="385" t="s">
        <v>179</v>
      </c>
      <c r="F104" s="385"/>
      <c r="G104" s="385"/>
      <c r="H104" s="385"/>
      <c r="I104" s="437">
        <f>I107+I105+I106+I108</f>
        <v>0</v>
      </c>
      <c r="J104" s="437">
        <f t="shared" ref="J104:K104" si="32">J107+J105+J106+J108</f>
        <v>0</v>
      </c>
      <c r="K104" s="437">
        <f t="shared" si="32"/>
        <v>0</v>
      </c>
    </row>
    <row r="105" spans="2:11">
      <c r="B105" s="441" t="s">
        <v>434</v>
      </c>
      <c r="C105" s="434">
        <v>802</v>
      </c>
      <c r="D105" s="385" t="s">
        <v>193</v>
      </c>
      <c r="E105" s="385" t="s">
        <v>179</v>
      </c>
      <c r="F105" s="385" t="s">
        <v>262</v>
      </c>
      <c r="G105" s="385" t="s">
        <v>151</v>
      </c>
      <c r="H105" s="385" t="s">
        <v>250</v>
      </c>
      <c r="I105" s="439">
        <f>'прил 13'!H136</f>
        <v>0</v>
      </c>
      <c r="J105" s="439">
        <f>'прил 13'!I136</f>
        <v>0</v>
      </c>
      <c r="K105" s="439">
        <f>'прил 13'!J136</f>
        <v>0</v>
      </c>
    </row>
    <row r="106" spans="2:11" ht="27" customHeight="1">
      <c r="B106" s="441" t="s">
        <v>641</v>
      </c>
      <c r="C106" s="434">
        <v>802</v>
      </c>
      <c r="D106" s="385" t="s">
        <v>193</v>
      </c>
      <c r="E106" s="385" t="s">
        <v>179</v>
      </c>
      <c r="F106" s="385" t="s">
        <v>262</v>
      </c>
      <c r="G106" s="385" t="s">
        <v>151</v>
      </c>
      <c r="H106" s="385" t="s">
        <v>243</v>
      </c>
      <c r="I106" s="439">
        <f>'прил 13'!H138</f>
        <v>0</v>
      </c>
      <c r="J106" s="439">
        <f>'прил 13'!I138</f>
        <v>0</v>
      </c>
      <c r="K106" s="439">
        <f>'прил 13'!J138</f>
        <v>0</v>
      </c>
    </row>
    <row r="107" spans="2:11" ht="24.75" customHeight="1">
      <c r="B107" s="471" t="s">
        <v>437</v>
      </c>
      <c r="C107" s="434">
        <v>802</v>
      </c>
      <c r="D107" s="385" t="s">
        <v>193</v>
      </c>
      <c r="E107" s="385" t="s">
        <v>179</v>
      </c>
      <c r="F107" s="385" t="s">
        <v>262</v>
      </c>
      <c r="G107" s="385" t="s">
        <v>151</v>
      </c>
      <c r="H107" s="385" t="s">
        <v>243</v>
      </c>
      <c r="I107" s="439">
        <f>'прил 13'!H139</f>
        <v>0</v>
      </c>
      <c r="J107" s="439">
        <f>'прил 13'!I139</f>
        <v>0</v>
      </c>
      <c r="K107" s="439">
        <f>'прил 13'!J139</f>
        <v>0</v>
      </c>
    </row>
    <row r="108" spans="2:11" ht="23.25">
      <c r="B108" s="471" t="s">
        <v>620</v>
      </c>
      <c r="C108" s="434">
        <v>802</v>
      </c>
      <c r="D108" s="385" t="s">
        <v>193</v>
      </c>
      <c r="E108" s="385" t="s">
        <v>179</v>
      </c>
      <c r="F108" s="385" t="s">
        <v>262</v>
      </c>
      <c r="G108" s="385" t="s">
        <v>151</v>
      </c>
      <c r="H108" s="385" t="s">
        <v>251</v>
      </c>
      <c r="I108" s="439">
        <f>'прил 13'!H140</f>
        <v>0</v>
      </c>
      <c r="J108" s="439">
        <f>'прил 13'!I140</f>
        <v>0</v>
      </c>
      <c r="K108" s="439">
        <f>'прил 13'!J140</f>
        <v>0</v>
      </c>
    </row>
    <row r="109" spans="2:11">
      <c r="B109" s="383" t="s">
        <v>199</v>
      </c>
      <c r="C109" s="434">
        <v>802</v>
      </c>
      <c r="D109" s="384" t="s">
        <v>200</v>
      </c>
      <c r="E109" s="384"/>
      <c r="F109" s="384"/>
      <c r="G109" s="384"/>
      <c r="H109" s="384"/>
      <c r="I109" s="437">
        <f>I110+I111</f>
        <v>0</v>
      </c>
      <c r="J109" s="437">
        <f t="shared" ref="J109:K109" si="33">J110+J111</f>
        <v>0</v>
      </c>
      <c r="K109" s="437">
        <f t="shared" si="33"/>
        <v>0</v>
      </c>
    </row>
    <row r="110" spans="2:11">
      <c r="B110" s="383" t="s">
        <v>201</v>
      </c>
      <c r="C110" s="436">
        <v>802</v>
      </c>
      <c r="D110" s="384" t="s">
        <v>200</v>
      </c>
      <c r="E110" s="384" t="s">
        <v>123</v>
      </c>
      <c r="F110" s="384"/>
      <c r="G110" s="384"/>
      <c r="H110" s="384"/>
      <c r="I110" s="437">
        <f>I123</f>
        <v>0</v>
      </c>
      <c r="J110" s="437">
        <f t="shared" ref="J110:K110" si="34">J123</f>
        <v>0</v>
      </c>
      <c r="K110" s="437">
        <f t="shared" si="34"/>
        <v>0</v>
      </c>
    </row>
    <row r="111" spans="2:11">
      <c r="B111" s="441" t="s">
        <v>202</v>
      </c>
      <c r="C111" s="434">
        <v>802</v>
      </c>
      <c r="D111" s="385" t="s">
        <v>200</v>
      </c>
      <c r="E111" s="385" t="s">
        <v>123</v>
      </c>
      <c r="F111" s="439" t="s">
        <v>203</v>
      </c>
      <c r="G111" s="385"/>
      <c r="H111" s="385"/>
      <c r="I111" s="439">
        <f>I112+I114+I115+I116+I117+I118+I121</f>
        <v>0</v>
      </c>
      <c r="J111" s="439">
        <f t="shared" ref="J111:K111" si="35">J112+J114+J115+J116+J117+J118+J121</f>
        <v>0</v>
      </c>
      <c r="K111" s="439">
        <f t="shared" si="35"/>
        <v>0</v>
      </c>
    </row>
    <row r="112" spans="2:11">
      <c r="B112" s="391" t="s">
        <v>132</v>
      </c>
      <c r="C112" s="436">
        <v>802</v>
      </c>
      <c r="D112" s="385" t="s">
        <v>200</v>
      </c>
      <c r="E112" s="385" t="s">
        <v>123</v>
      </c>
      <c r="F112" s="439" t="s">
        <v>203</v>
      </c>
      <c r="G112" s="385" t="s">
        <v>264</v>
      </c>
      <c r="H112" s="385" t="s">
        <v>238</v>
      </c>
      <c r="I112" s="439">
        <f>'прил 13'!H178</f>
        <v>0</v>
      </c>
      <c r="J112" s="439">
        <f>'прил 13'!I178</f>
        <v>0</v>
      </c>
      <c r="K112" s="439">
        <f>'прил 13'!J178</f>
        <v>0</v>
      </c>
    </row>
    <row r="113" spans="2:11" ht="22.5">
      <c r="B113" s="441" t="s">
        <v>134</v>
      </c>
      <c r="C113" s="434">
        <v>802</v>
      </c>
      <c r="D113" s="385" t="s">
        <v>200</v>
      </c>
      <c r="E113" s="385" t="s">
        <v>123</v>
      </c>
      <c r="F113" s="439" t="s">
        <v>203</v>
      </c>
      <c r="G113" s="385" t="s">
        <v>264</v>
      </c>
      <c r="H113" s="385" t="s">
        <v>239</v>
      </c>
      <c r="I113" s="439"/>
      <c r="J113" s="439"/>
      <c r="K113" s="439"/>
    </row>
    <row r="114" spans="2:11" ht="22.5">
      <c r="B114" s="441" t="s">
        <v>136</v>
      </c>
      <c r="C114" s="436">
        <v>802</v>
      </c>
      <c r="D114" s="385" t="s">
        <v>200</v>
      </c>
      <c r="E114" s="385" t="s">
        <v>123</v>
      </c>
      <c r="F114" s="439" t="s">
        <v>203</v>
      </c>
      <c r="G114" s="385" t="s">
        <v>264</v>
      </c>
      <c r="H114" s="385" t="s">
        <v>240</v>
      </c>
      <c r="I114" s="439">
        <f>'прил 13'!H180</f>
        <v>0</v>
      </c>
      <c r="J114" s="439">
        <f>'прил 13'!I180</f>
        <v>0</v>
      </c>
      <c r="K114" s="439">
        <f>'прил 13'!J180</f>
        <v>0</v>
      </c>
    </row>
    <row r="115" spans="2:11" ht="22.5">
      <c r="B115" s="441" t="s">
        <v>148</v>
      </c>
      <c r="C115" s="434">
        <v>802</v>
      </c>
      <c r="D115" s="385" t="s">
        <v>200</v>
      </c>
      <c r="E115" s="385" t="s">
        <v>123</v>
      </c>
      <c r="F115" s="439" t="s">
        <v>203</v>
      </c>
      <c r="G115" s="385" t="s">
        <v>264</v>
      </c>
      <c r="H115" s="385" t="s">
        <v>241</v>
      </c>
      <c r="I115" s="439">
        <f>'прил 13'!H181</f>
        <v>0</v>
      </c>
      <c r="J115" s="439">
        <f>'прил 13'!I181</f>
        <v>0</v>
      </c>
      <c r="K115" s="439">
        <f>'прил 13'!J181</f>
        <v>0</v>
      </c>
    </row>
    <row r="116" spans="2:11">
      <c r="B116" s="472" t="s">
        <v>265</v>
      </c>
      <c r="C116" s="434">
        <v>802</v>
      </c>
      <c r="D116" s="385" t="s">
        <v>200</v>
      </c>
      <c r="E116" s="385" t="s">
        <v>123</v>
      </c>
      <c r="F116" s="439" t="s">
        <v>203</v>
      </c>
      <c r="G116" s="385" t="s">
        <v>264</v>
      </c>
      <c r="H116" s="447">
        <v>225</v>
      </c>
      <c r="I116" s="439">
        <f>'прил 13'!H187</f>
        <v>0</v>
      </c>
      <c r="J116" s="439">
        <f>'прил 13'!I187</f>
        <v>0</v>
      </c>
      <c r="K116" s="439">
        <f>'прил 13'!J187</f>
        <v>0</v>
      </c>
    </row>
    <row r="117" spans="2:11">
      <c r="B117" s="438" t="s">
        <v>244</v>
      </c>
      <c r="C117" s="434">
        <v>802</v>
      </c>
      <c r="D117" s="385" t="s">
        <v>200</v>
      </c>
      <c r="E117" s="385" t="s">
        <v>123</v>
      </c>
      <c r="F117" s="439" t="s">
        <v>203</v>
      </c>
      <c r="G117" s="385" t="s">
        <v>264</v>
      </c>
      <c r="H117" s="447">
        <v>226</v>
      </c>
      <c r="I117" s="439">
        <f>'прил 13'!H191</f>
        <v>0</v>
      </c>
      <c r="J117" s="439">
        <f>'прил 13'!I191</f>
        <v>0</v>
      </c>
      <c r="K117" s="439">
        <f>'прил 13'!J191</f>
        <v>0</v>
      </c>
    </row>
    <row r="118" spans="2:11">
      <c r="B118" s="450" t="s">
        <v>245</v>
      </c>
      <c r="C118" s="434">
        <v>803</v>
      </c>
      <c r="D118" s="385" t="s">
        <v>200</v>
      </c>
      <c r="E118" s="385" t="s">
        <v>123</v>
      </c>
      <c r="F118" s="439" t="s">
        <v>203</v>
      </c>
      <c r="G118" s="385" t="s">
        <v>264</v>
      </c>
      <c r="H118" s="447">
        <v>300</v>
      </c>
      <c r="I118" s="439">
        <f>I119+I120</f>
        <v>0</v>
      </c>
      <c r="J118" s="439">
        <f t="shared" ref="J118:K118" si="36">J119+J120</f>
        <v>0</v>
      </c>
      <c r="K118" s="439">
        <f t="shared" si="36"/>
        <v>0</v>
      </c>
    </row>
    <row r="119" spans="2:11">
      <c r="B119" s="453" t="s">
        <v>263</v>
      </c>
      <c r="C119" s="447">
        <v>802</v>
      </c>
      <c r="D119" s="385" t="s">
        <v>200</v>
      </c>
      <c r="E119" s="385" t="s">
        <v>123</v>
      </c>
      <c r="F119" s="439" t="s">
        <v>203</v>
      </c>
      <c r="G119" s="385" t="s">
        <v>264</v>
      </c>
      <c r="H119" s="447">
        <v>310</v>
      </c>
      <c r="I119" s="439">
        <f>'прил 13'!H199</f>
        <v>0</v>
      </c>
      <c r="J119" s="439">
        <f>'прил 13'!I199</f>
        <v>0</v>
      </c>
      <c r="K119" s="439">
        <f>'прил 13'!J199</f>
        <v>0</v>
      </c>
    </row>
    <row r="120" spans="2:11">
      <c r="B120" s="453" t="s">
        <v>246</v>
      </c>
      <c r="C120" s="447">
        <v>802</v>
      </c>
      <c r="D120" s="385" t="s">
        <v>200</v>
      </c>
      <c r="E120" s="385" t="s">
        <v>123</v>
      </c>
      <c r="F120" s="439" t="s">
        <v>203</v>
      </c>
      <c r="G120" s="385" t="s">
        <v>264</v>
      </c>
      <c r="H120" s="447">
        <v>340</v>
      </c>
      <c r="I120" s="439">
        <f>'прил 13'!H201</f>
        <v>0</v>
      </c>
      <c r="J120" s="439">
        <f>'прил 13'!I201</f>
        <v>0</v>
      </c>
      <c r="K120" s="439">
        <f>'прил 13'!J201</f>
        <v>0</v>
      </c>
    </row>
    <row r="121" spans="2:11">
      <c r="B121" s="455" t="s">
        <v>152</v>
      </c>
      <c r="C121" s="434">
        <v>802</v>
      </c>
      <c r="D121" s="385" t="s">
        <v>200</v>
      </c>
      <c r="E121" s="385" t="s">
        <v>123</v>
      </c>
      <c r="F121" s="439" t="s">
        <v>203</v>
      </c>
      <c r="G121" s="385" t="s">
        <v>264</v>
      </c>
      <c r="H121" s="385" t="s">
        <v>237</v>
      </c>
      <c r="I121" s="439">
        <f>I122</f>
        <v>0</v>
      </c>
      <c r="J121" s="439">
        <f t="shared" ref="J121:K121" si="37">J122</f>
        <v>0</v>
      </c>
      <c r="K121" s="439">
        <f t="shared" si="37"/>
        <v>0</v>
      </c>
    </row>
    <row r="122" spans="2:11">
      <c r="B122" s="441" t="s">
        <v>195</v>
      </c>
      <c r="C122" s="436">
        <v>802</v>
      </c>
      <c r="D122" s="385" t="s">
        <v>200</v>
      </c>
      <c r="E122" s="385" t="s">
        <v>123</v>
      </c>
      <c r="F122" s="439" t="s">
        <v>203</v>
      </c>
      <c r="G122" s="385" t="s">
        <v>264</v>
      </c>
      <c r="H122" s="385" t="s">
        <v>247</v>
      </c>
      <c r="I122" s="439">
        <f>[1]роспись!H189</f>
        <v>0</v>
      </c>
      <c r="J122" s="439">
        <f>[1]роспись!I189</f>
        <v>0</v>
      </c>
      <c r="K122" s="439">
        <f>[1]роспись!J189</f>
        <v>0</v>
      </c>
    </row>
    <row r="123" spans="2:11">
      <c r="B123" s="438" t="s">
        <v>204</v>
      </c>
      <c r="C123" s="434">
        <v>802</v>
      </c>
      <c r="D123" s="385" t="s">
        <v>200</v>
      </c>
      <c r="E123" s="385" t="s">
        <v>123</v>
      </c>
      <c r="F123" s="385" t="s">
        <v>205</v>
      </c>
      <c r="G123" s="385"/>
      <c r="H123" s="385"/>
      <c r="I123" s="437">
        <f>I124+I126+I128+I130+I131+I125+I127+I129</f>
        <v>0</v>
      </c>
      <c r="J123" s="437">
        <f t="shared" ref="J123:K123" si="38">J124+J126+J128+J130+J131+J125+J127+J129</f>
        <v>0</v>
      </c>
      <c r="K123" s="437">
        <f t="shared" si="38"/>
        <v>0</v>
      </c>
    </row>
    <row r="124" spans="2:11">
      <c r="B124" s="391" t="s">
        <v>132</v>
      </c>
      <c r="C124" s="436">
        <v>802</v>
      </c>
      <c r="D124" s="385" t="s">
        <v>200</v>
      </c>
      <c r="E124" s="385" t="s">
        <v>123</v>
      </c>
      <c r="F124" s="385" t="s">
        <v>205</v>
      </c>
      <c r="G124" s="385" t="s">
        <v>264</v>
      </c>
      <c r="H124" s="385" t="s">
        <v>238</v>
      </c>
      <c r="I124" s="439">
        <f>'прил 13'!H147</f>
        <v>0</v>
      </c>
      <c r="J124" s="439">
        <f>'прил 13'!I147</f>
        <v>0</v>
      </c>
      <c r="K124" s="439">
        <f>'прил 13'!J147</f>
        <v>0</v>
      </c>
    </row>
    <row r="125" spans="2:11" ht="23.25" customHeight="1">
      <c r="B125" s="441" t="s">
        <v>134</v>
      </c>
      <c r="C125" s="434">
        <v>802</v>
      </c>
      <c r="D125" s="385" t="s">
        <v>200</v>
      </c>
      <c r="E125" s="385" t="s">
        <v>123</v>
      </c>
      <c r="F125" s="385" t="s">
        <v>205</v>
      </c>
      <c r="G125" s="385" t="s">
        <v>264</v>
      </c>
      <c r="H125" s="385" t="s">
        <v>239</v>
      </c>
      <c r="I125" s="439"/>
      <c r="J125" s="439"/>
      <c r="K125" s="439"/>
    </row>
    <row r="126" spans="2:11" ht="22.5">
      <c r="B126" s="441" t="s">
        <v>136</v>
      </c>
      <c r="C126" s="436">
        <v>802</v>
      </c>
      <c r="D126" s="385" t="s">
        <v>200</v>
      </c>
      <c r="E126" s="385" t="s">
        <v>123</v>
      </c>
      <c r="F126" s="385" t="s">
        <v>205</v>
      </c>
      <c r="G126" s="385" t="s">
        <v>264</v>
      </c>
      <c r="H126" s="385" t="s">
        <v>240</v>
      </c>
      <c r="I126" s="439">
        <f>'прил 13'!H149</f>
        <v>0</v>
      </c>
      <c r="J126" s="439">
        <f>'прил 13'!I149</f>
        <v>0</v>
      </c>
      <c r="K126" s="439">
        <f>'прил 13'!J149</f>
        <v>0</v>
      </c>
    </row>
    <row r="127" spans="2:11" ht="22.5">
      <c r="B127" s="441" t="s">
        <v>148</v>
      </c>
      <c r="C127" s="434">
        <v>802</v>
      </c>
      <c r="D127" s="385" t="s">
        <v>200</v>
      </c>
      <c r="E127" s="385" t="s">
        <v>123</v>
      </c>
      <c r="F127" s="385" t="s">
        <v>205</v>
      </c>
      <c r="G127" s="385" t="s">
        <v>264</v>
      </c>
      <c r="H127" s="385" t="s">
        <v>241</v>
      </c>
      <c r="I127" s="439">
        <f>'прил 13'!H151</f>
        <v>0</v>
      </c>
      <c r="J127" s="439">
        <f>'прил 13'!I151</f>
        <v>0</v>
      </c>
      <c r="K127" s="439">
        <f>'прил 13'!J151</f>
        <v>0</v>
      </c>
    </row>
    <row r="128" spans="2:11">
      <c r="B128" s="438" t="s">
        <v>249</v>
      </c>
      <c r="C128" s="436">
        <v>802</v>
      </c>
      <c r="D128" s="385" t="s">
        <v>200</v>
      </c>
      <c r="E128" s="385" t="s">
        <v>123</v>
      </c>
      <c r="F128" s="385" t="s">
        <v>205</v>
      </c>
      <c r="G128" s="385" t="s">
        <v>264</v>
      </c>
      <c r="H128" s="447">
        <v>223</v>
      </c>
      <c r="I128" s="439">
        <f>'прил 13'!H154+'прил 13'!H169</f>
        <v>0</v>
      </c>
      <c r="J128" s="439">
        <f>'прил 13'!I154+'прил 13'!I169</f>
        <v>0</v>
      </c>
      <c r="K128" s="439">
        <f>'прил 13'!J154+'прил 13'!J169</f>
        <v>0</v>
      </c>
    </row>
    <row r="129" spans="2:11">
      <c r="B129" s="472" t="s">
        <v>265</v>
      </c>
      <c r="C129" s="436">
        <v>802</v>
      </c>
      <c r="D129" s="385" t="s">
        <v>200</v>
      </c>
      <c r="E129" s="385" t="s">
        <v>123</v>
      </c>
      <c r="F129" s="385" t="s">
        <v>205</v>
      </c>
      <c r="G129" s="385" t="s">
        <v>264</v>
      </c>
      <c r="H129" s="447">
        <v>225</v>
      </c>
      <c r="I129" s="439">
        <f>'прил 13'!H155</f>
        <v>0</v>
      </c>
      <c r="J129" s="439">
        <f>'прил 13'!I155</f>
        <v>0</v>
      </c>
      <c r="K129" s="439">
        <f>'прил 13'!J155</f>
        <v>0</v>
      </c>
    </row>
    <row r="130" spans="2:11">
      <c r="B130" s="438" t="s">
        <v>244</v>
      </c>
      <c r="C130" s="434">
        <v>802</v>
      </c>
      <c r="D130" s="385" t="s">
        <v>200</v>
      </c>
      <c r="E130" s="385" t="s">
        <v>123</v>
      </c>
      <c r="F130" s="385" t="s">
        <v>205</v>
      </c>
      <c r="G130" s="385" t="s">
        <v>264</v>
      </c>
      <c r="H130" s="447">
        <v>226</v>
      </c>
      <c r="I130" s="439">
        <f>'прил 13'!H158</f>
        <v>0</v>
      </c>
      <c r="J130" s="439">
        <f>'прил 13'!I158</f>
        <v>0</v>
      </c>
      <c r="K130" s="439">
        <f>'прил 13'!J158</f>
        <v>0</v>
      </c>
    </row>
    <row r="131" spans="2:11">
      <c r="B131" s="450" t="s">
        <v>245</v>
      </c>
      <c r="C131" s="434">
        <v>803</v>
      </c>
      <c r="D131" s="385" t="s">
        <v>200</v>
      </c>
      <c r="E131" s="385" t="s">
        <v>123</v>
      </c>
      <c r="F131" s="385" t="s">
        <v>205</v>
      </c>
      <c r="G131" s="385" t="s">
        <v>264</v>
      </c>
      <c r="H131" s="447">
        <v>300</v>
      </c>
      <c r="I131" s="439">
        <f>I132+I133</f>
        <v>0</v>
      </c>
      <c r="J131" s="439">
        <f t="shared" ref="J131:K131" si="39">J132+J133</f>
        <v>0</v>
      </c>
      <c r="K131" s="439">
        <f t="shared" si="39"/>
        <v>0</v>
      </c>
    </row>
    <row r="132" spans="2:11">
      <c r="B132" s="453" t="s">
        <v>263</v>
      </c>
      <c r="C132" s="447">
        <v>802</v>
      </c>
      <c r="D132" s="385" t="s">
        <v>200</v>
      </c>
      <c r="E132" s="385" t="s">
        <v>123</v>
      </c>
      <c r="F132" s="385" t="s">
        <v>205</v>
      </c>
      <c r="G132" s="385" t="s">
        <v>264</v>
      </c>
      <c r="H132" s="447">
        <v>310</v>
      </c>
      <c r="I132" s="439"/>
      <c r="J132" s="439"/>
      <c r="K132" s="439"/>
    </row>
    <row r="133" spans="2:11" ht="21" customHeight="1">
      <c r="B133" s="453" t="s">
        <v>246</v>
      </c>
      <c r="C133" s="447">
        <v>802</v>
      </c>
      <c r="D133" s="385" t="s">
        <v>200</v>
      </c>
      <c r="E133" s="385" t="s">
        <v>123</v>
      </c>
      <c r="F133" s="385" t="s">
        <v>205</v>
      </c>
      <c r="G133" s="385" t="s">
        <v>264</v>
      </c>
      <c r="H133" s="447">
        <v>340</v>
      </c>
      <c r="I133" s="439"/>
      <c r="J133" s="439"/>
      <c r="K133" s="439"/>
    </row>
    <row r="134" spans="2:11" ht="22.5" customHeight="1">
      <c r="B134" s="417" t="s">
        <v>266</v>
      </c>
      <c r="C134" s="447">
        <v>802</v>
      </c>
      <c r="D134" s="385" t="s">
        <v>200</v>
      </c>
      <c r="E134" s="385" t="s">
        <v>123</v>
      </c>
      <c r="F134" s="385" t="s">
        <v>267</v>
      </c>
      <c r="G134" s="385" t="s">
        <v>264</v>
      </c>
      <c r="H134" s="447">
        <v>241</v>
      </c>
      <c r="I134" s="437">
        <f>I135</f>
        <v>0</v>
      </c>
      <c r="J134" s="437"/>
      <c r="K134" s="437"/>
    </row>
    <row r="135" spans="2:11" ht="28.5" customHeight="1">
      <c r="B135" s="467" t="s">
        <v>268</v>
      </c>
      <c r="C135" s="473">
        <v>802</v>
      </c>
      <c r="D135" s="385" t="s">
        <v>200</v>
      </c>
      <c r="E135" s="385" t="s">
        <v>123</v>
      </c>
      <c r="F135" s="385" t="s">
        <v>267</v>
      </c>
      <c r="G135" s="385" t="s">
        <v>264</v>
      </c>
      <c r="H135" s="473">
        <v>241</v>
      </c>
      <c r="I135" s="439"/>
      <c r="J135" s="439"/>
      <c r="K135" s="439"/>
    </row>
    <row r="136" spans="2:11">
      <c r="B136" s="383" t="s">
        <v>206</v>
      </c>
      <c r="C136" s="434">
        <v>802</v>
      </c>
      <c r="D136" s="384" t="s">
        <v>185</v>
      </c>
      <c r="E136" s="384"/>
      <c r="F136" s="384"/>
      <c r="G136" s="384"/>
      <c r="H136" s="384"/>
      <c r="I136" s="437">
        <f t="shared" ref="I136:K137" si="40">I137</f>
        <v>101.6</v>
      </c>
      <c r="J136" s="437">
        <f t="shared" si="40"/>
        <v>76.599999999999994</v>
      </c>
      <c r="K136" s="437">
        <f t="shared" si="40"/>
        <v>76.599999999999994</v>
      </c>
    </row>
    <row r="137" spans="2:11">
      <c r="B137" s="383" t="s">
        <v>207</v>
      </c>
      <c r="C137" s="436">
        <v>802</v>
      </c>
      <c r="D137" s="384" t="s">
        <v>185</v>
      </c>
      <c r="E137" s="384" t="s">
        <v>123</v>
      </c>
      <c r="F137" s="384"/>
      <c r="G137" s="384"/>
      <c r="H137" s="384" t="s">
        <v>237</v>
      </c>
      <c r="I137" s="439">
        <f>I138</f>
        <v>101.6</v>
      </c>
      <c r="J137" s="439">
        <f t="shared" si="40"/>
        <v>76.599999999999994</v>
      </c>
      <c r="K137" s="439">
        <f t="shared" si="40"/>
        <v>76.599999999999994</v>
      </c>
    </row>
    <row r="138" spans="2:11">
      <c r="B138" s="391" t="s">
        <v>208</v>
      </c>
      <c r="C138" s="436">
        <v>802</v>
      </c>
      <c r="D138" s="385" t="s">
        <v>185</v>
      </c>
      <c r="E138" s="385" t="s">
        <v>123</v>
      </c>
      <c r="F138" s="385" t="s">
        <v>209</v>
      </c>
      <c r="G138" s="385"/>
      <c r="H138" s="385" t="s">
        <v>237</v>
      </c>
      <c r="I138" s="439">
        <f>'прил 13'!H209</f>
        <v>101.6</v>
      </c>
      <c r="J138" s="439">
        <f>'прил 13'!I209</f>
        <v>76.599999999999994</v>
      </c>
      <c r="K138" s="439">
        <f>'прил 13'!J209</f>
        <v>76.599999999999994</v>
      </c>
    </row>
    <row r="139" spans="2:11">
      <c r="B139" s="469" t="s">
        <v>211</v>
      </c>
      <c r="C139" s="434">
        <v>802</v>
      </c>
      <c r="D139" s="384"/>
      <c r="E139" s="384"/>
      <c r="F139" s="384"/>
      <c r="G139" s="384"/>
      <c r="H139" s="384" t="s">
        <v>237</v>
      </c>
      <c r="I139" s="437">
        <f>I140+I146+I149+I152+I155+I162+I166+I141+I159</f>
        <v>215</v>
      </c>
      <c r="J139" s="437">
        <f t="shared" ref="J139:K139" si="41">J140+J146+J149+J152+J155+J162+J166+J141+J159</f>
        <v>238.7</v>
      </c>
      <c r="K139" s="437">
        <f t="shared" si="41"/>
        <v>241.7</v>
      </c>
    </row>
    <row r="140" spans="2:11">
      <c r="B140" s="474" t="s">
        <v>269</v>
      </c>
      <c r="C140" s="436">
        <v>802</v>
      </c>
      <c r="D140" s="385" t="s">
        <v>230</v>
      </c>
      <c r="E140" s="385" t="s">
        <v>179</v>
      </c>
      <c r="F140" s="385" t="s">
        <v>270</v>
      </c>
      <c r="G140" s="385" t="s">
        <v>271</v>
      </c>
      <c r="H140" s="385"/>
      <c r="I140" s="437">
        <f>'прил 13'!H214</f>
        <v>3</v>
      </c>
      <c r="J140" s="437">
        <f>'прил 13'!I214</f>
        <v>3.7</v>
      </c>
      <c r="K140" s="437">
        <f>'прил 13'!J214</f>
        <v>4.7</v>
      </c>
    </row>
    <row r="141" spans="2:11">
      <c r="B141" s="474" t="s">
        <v>269</v>
      </c>
      <c r="C141" s="434">
        <v>802</v>
      </c>
      <c r="D141" s="384" t="s">
        <v>123</v>
      </c>
      <c r="E141" s="384" t="s">
        <v>168</v>
      </c>
      <c r="F141" s="384" t="s">
        <v>213</v>
      </c>
      <c r="G141" s="385"/>
      <c r="H141" s="385"/>
      <c r="I141" s="437">
        <f>I142</f>
        <v>178</v>
      </c>
      <c r="J141" s="437">
        <f t="shared" ref="J141:K141" si="42">J142</f>
        <v>202.5</v>
      </c>
      <c r="K141" s="437">
        <f t="shared" si="42"/>
        <v>202.5</v>
      </c>
    </row>
    <row r="142" spans="2:11">
      <c r="B142" s="475" t="s">
        <v>212</v>
      </c>
      <c r="C142" s="436">
        <v>802</v>
      </c>
      <c r="D142" s="385" t="s">
        <v>123</v>
      </c>
      <c r="E142" s="385" t="s">
        <v>168</v>
      </c>
      <c r="F142" s="385" t="s">
        <v>213</v>
      </c>
      <c r="G142" s="476" t="s">
        <v>145</v>
      </c>
      <c r="H142" s="476"/>
      <c r="I142" s="439">
        <f>I144+I143+I145</f>
        <v>178</v>
      </c>
      <c r="J142" s="439">
        <f t="shared" ref="J142:K142" si="43">J144+J143+J145</f>
        <v>202.5</v>
      </c>
      <c r="K142" s="439">
        <f t="shared" si="43"/>
        <v>202.5</v>
      </c>
    </row>
    <row r="143" spans="2:11" ht="23.25">
      <c r="B143" s="440" t="s">
        <v>144</v>
      </c>
      <c r="C143" s="436">
        <v>802</v>
      </c>
      <c r="D143" s="385" t="s">
        <v>123</v>
      </c>
      <c r="E143" s="385" t="s">
        <v>168</v>
      </c>
      <c r="F143" s="385" t="s">
        <v>213</v>
      </c>
      <c r="G143" s="476" t="s">
        <v>151</v>
      </c>
      <c r="H143" s="476" t="s">
        <v>243</v>
      </c>
      <c r="I143" s="439">
        <f>'прил 13'!H219</f>
        <v>152.6</v>
      </c>
      <c r="J143" s="439">
        <f>'прил 13'!I219</f>
        <v>180.1</v>
      </c>
      <c r="K143" s="439">
        <f>'прил 13'!J219</f>
        <v>180.1</v>
      </c>
    </row>
    <row r="144" spans="2:11">
      <c r="B144" s="438" t="s">
        <v>249</v>
      </c>
      <c r="C144" s="436">
        <v>802</v>
      </c>
      <c r="D144" s="385" t="s">
        <v>123</v>
      </c>
      <c r="E144" s="385" t="s">
        <v>168</v>
      </c>
      <c r="F144" s="385" t="s">
        <v>213</v>
      </c>
      <c r="G144" s="476" t="s">
        <v>151</v>
      </c>
      <c r="H144" s="476" t="s">
        <v>250</v>
      </c>
      <c r="I144" s="439">
        <f>'прил 13'!H228+'прил 13'!H218</f>
        <v>19.399999999999999</v>
      </c>
      <c r="J144" s="439">
        <f>'прил 13'!I228+'прил 13'!I218</f>
        <v>19.399999999999999</v>
      </c>
      <c r="K144" s="439">
        <f>'прил 13'!J228+'прил 13'!J218</f>
        <v>19.399999999999999</v>
      </c>
    </row>
    <row r="145" spans="2:11">
      <c r="B145" s="440" t="s">
        <v>676</v>
      </c>
      <c r="C145" s="436">
        <v>802</v>
      </c>
      <c r="D145" s="385" t="s">
        <v>123</v>
      </c>
      <c r="E145" s="385" t="s">
        <v>168</v>
      </c>
      <c r="F145" s="385" t="s">
        <v>213</v>
      </c>
      <c r="G145" s="476" t="s">
        <v>151</v>
      </c>
      <c r="H145" s="476" t="s">
        <v>248</v>
      </c>
      <c r="I145" s="439">
        <v>6</v>
      </c>
      <c r="J145" s="439">
        <f>+'прил 13'!I226</f>
        <v>3</v>
      </c>
      <c r="K145" s="439">
        <f>+'прил 13'!J226</f>
        <v>3</v>
      </c>
    </row>
    <row r="146" spans="2:11" ht="103.5" customHeight="1">
      <c r="B146" s="421" t="s">
        <v>214</v>
      </c>
      <c r="C146" s="436">
        <v>802</v>
      </c>
      <c r="D146" s="384" t="s">
        <v>123</v>
      </c>
      <c r="E146" s="384" t="s">
        <v>168</v>
      </c>
      <c r="F146" s="384" t="s">
        <v>215</v>
      </c>
      <c r="G146" s="384"/>
      <c r="H146" s="384"/>
      <c r="I146" s="437">
        <f>I148</f>
        <v>1</v>
      </c>
      <c r="J146" s="437">
        <f t="shared" ref="J146:K146" si="44">J148</f>
        <v>2.5</v>
      </c>
      <c r="K146" s="437">
        <f t="shared" si="44"/>
        <v>3.5</v>
      </c>
    </row>
    <row r="147" spans="2:11" ht="23.25">
      <c r="B147" s="440" t="s">
        <v>144</v>
      </c>
      <c r="C147" s="434">
        <v>802</v>
      </c>
      <c r="D147" s="385" t="s">
        <v>123</v>
      </c>
      <c r="E147" s="385" t="s">
        <v>168</v>
      </c>
      <c r="F147" s="385" t="s">
        <v>215</v>
      </c>
      <c r="G147" s="385" t="s">
        <v>145</v>
      </c>
      <c r="H147" s="385"/>
      <c r="I147" s="439">
        <f>I148</f>
        <v>1</v>
      </c>
      <c r="J147" s="439">
        <f t="shared" ref="J147:K147" si="45">J148</f>
        <v>2.5</v>
      </c>
      <c r="K147" s="439">
        <f t="shared" si="45"/>
        <v>3.5</v>
      </c>
    </row>
    <row r="148" spans="2:11" ht="22.5">
      <c r="B148" s="441" t="s">
        <v>150</v>
      </c>
      <c r="C148" s="436">
        <v>802</v>
      </c>
      <c r="D148" s="385" t="s">
        <v>123</v>
      </c>
      <c r="E148" s="385" t="s">
        <v>168</v>
      </c>
      <c r="F148" s="385" t="s">
        <v>215</v>
      </c>
      <c r="G148" s="476" t="s">
        <v>151</v>
      </c>
      <c r="H148" s="476" t="s">
        <v>248</v>
      </c>
      <c r="I148" s="439">
        <f>'прил 13'!H231</f>
        <v>1</v>
      </c>
      <c r="J148" s="439">
        <f>'прил 13'!I231</f>
        <v>2.5</v>
      </c>
      <c r="K148" s="439">
        <f>'прил 13'!J231</f>
        <v>3.5</v>
      </c>
    </row>
    <row r="149" spans="2:11" ht="33.75">
      <c r="B149" s="477" t="s">
        <v>216</v>
      </c>
      <c r="C149" s="434">
        <v>802</v>
      </c>
      <c r="D149" s="384" t="s">
        <v>179</v>
      </c>
      <c r="E149" s="384" t="s">
        <v>188</v>
      </c>
      <c r="F149" s="384" t="s">
        <v>217</v>
      </c>
      <c r="G149" s="384"/>
      <c r="H149" s="384"/>
      <c r="I149" s="437">
        <f>I151</f>
        <v>5</v>
      </c>
      <c r="J149" s="437">
        <f t="shared" ref="J149:K149" si="46">J151</f>
        <v>6</v>
      </c>
      <c r="K149" s="437">
        <f t="shared" si="46"/>
        <v>7</v>
      </c>
    </row>
    <row r="150" spans="2:11" ht="23.25">
      <c r="B150" s="440" t="s">
        <v>144</v>
      </c>
      <c r="C150" s="436">
        <v>802</v>
      </c>
      <c r="D150" s="385" t="s">
        <v>179</v>
      </c>
      <c r="E150" s="385" t="s">
        <v>188</v>
      </c>
      <c r="F150" s="385" t="s">
        <v>217</v>
      </c>
      <c r="G150" s="385" t="s">
        <v>145</v>
      </c>
      <c r="H150" s="385"/>
      <c r="I150" s="439">
        <f>I151</f>
        <v>5</v>
      </c>
      <c r="J150" s="439">
        <f t="shared" ref="J150:K150" si="47">J151</f>
        <v>6</v>
      </c>
      <c r="K150" s="439">
        <f t="shared" si="47"/>
        <v>7</v>
      </c>
    </row>
    <row r="151" spans="2:11" ht="22.5">
      <c r="B151" s="441" t="s">
        <v>150</v>
      </c>
      <c r="C151" s="434">
        <v>802</v>
      </c>
      <c r="D151" s="385" t="s">
        <v>179</v>
      </c>
      <c r="E151" s="385" t="s">
        <v>188</v>
      </c>
      <c r="F151" s="385" t="s">
        <v>217</v>
      </c>
      <c r="G151" s="476" t="s">
        <v>151</v>
      </c>
      <c r="H151" s="476" t="s">
        <v>248</v>
      </c>
      <c r="I151" s="439">
        <f>'прил 13'!H233</f>
        <v>5</v>
      </c>
      <c r="J151" s="439">
        <f>'прил 13'!I233</f>
        <v>6</v>
      </c>
      <c r="K151" s="439">
        <f>'прил 13'!J233</f>
        <v>7</v>
      </c>
    </row>
    <row r="152" spans="2:11" ht="78.75">
      <c r="B152" s="477" t="s">
        <v>218</v>
      </c>
      <c r="C152" s="434">
        <v>802</v>
      </c>
      <c r="D152" s="384" t="s">
        <v>123</v>
      </c>
      <c r="E152" s="384" t="s">
        <v>168</v>
      </c>
      <c r="F152" s="384" t="s">
        <v>219</v>
      </c>
      <c r="G152" s="384"/>
      <c r="H152" s="384" t="s">
        <v>237</v>
      </c>
      <c r="I152" s="437">
        <f>I154</f>
        <v>4</v>
      </c>
      <c r="J152" s="437">
        <f t="shared" ref="J152:K152" si="48">J154</f>
        <v>4</v>
      </c>
      <c r="K152" s="437">
        <f t="shared" si="48"/>
        <v>4</v>
      </c>
    </row>
    <row r="153" spans="2:11" ht="23.25">
      <c r="B153" s="440" t="s">
        <v>144</v>
      </c>
      <c r="C153" s="436">
        <v>802</v>
      </c>
      <c r="D153" s="385" t="s">
        <v>123</v>
      </c>
      <c r="E153" s="385" t="s">
        <v>168</v>
      </c>
      <c r="F153" s="385" t="s">
        <v>219</v>
      </c>
      <c r="G153" s="385" t="s">
        <v>145</v>
      </c>
      <c r="H153" s="385" t="s">
        <v>237</v>
      </c>
      <c r="I153" s="439">
        <f>I154</f>
        <v>4</v>
      </c>
      <c r="J153" s="439">
        <f t="shared" ref="J153:K153" si="49">J154</f>
        <v>4</v>
      </c>
      <c r="K153" s="439">
        <f t="shared" si="49"/>
        <v>4</v>
      </c>
    </row>
    <row r="154" spans="2:11" ht="22.5">
      <c r="B154" s="441" t="s">
        <v>150</v>
      </c>
      <c r="C154" s="434">
        <v>802</v>
      </c>
      <c r="D154" s="385" t="s">
        <v>123</v>
      </c>
      <c r="E154" s="385" t="s">
        <v>168</v>
      </c>
      <c r="F154" s="385" t="s">
        <v>219</v>
      </c>
      <c r="G154" s="476" t="s">
        <v>151</v>
      </c>
      <c r="H154" s="476" t="s">
        <v>248</v>
      </c>
      <c r="I154" s="439">
        <f>+'прил 13'!H241</f>
        <v>4</v>
      </c>
      <c r="J154" s="439">
        <f>+'прил 13'!I240</f>
        <v>4</v>
      </c>
      <c r="K154" s="439">
        <f>+'прил 13'!J240</f>
        <v>4</v>
      </c>
    </row>
    <row r="155" spans="2:11" ht="78.75" customHeight="1">
      <c r="B155" s="472" t="s">
        <v>220</v>
      </c>
      <c r="C155" s="436">
        <v>802</v>
      </c>
      <c r="D155" s="384" t="s">
        <v>123</v>
      </c>
      <c r="E155" s="384" t="s">
        <v>168</v>
      </c>
      <c r="F155" s="384" t="s">
        <v>221</v>
      </c>
      <c r="G155" s="384"/>
      <c r="H155" s="384" t="s">
        <v>237</v>
      </c>
      <c r="I155" s="437">
        <f>I156</f>
        <v>13</v>
      </c>
      <c r="J155" s="437">
        <f t="shared" ref="J155:K155" si="50">J156</f>
        <v>4</v>
      </c>
      <c r="K155" s="437">
        <f t="shared" si="50"/>
        <v>4</v>
      </c>
    </row>
    <row r="156" spans="2:11" ht="23.25">
      <c r="B156" s="440" t="s">
        <v>144</v>
      </c>
      <c r="C156" s="434">
        <v>802</v>
      </c>
      <c r="D156" s="385" t="s">
        <v>123</v>
      </c>
      <c r="E156" s="385" t="s">
        <v>168</v>
      </c>
      <c r="F156" s="385" t="s">
        <v>221</v>
      </c>
      <c r="G156" s="385" t="s">
        <v>145</v>
      </c>
      <c r="H156" s="385" t="s">
        <v>237</v>
      </c>
      <c r="I156" s="439">
        <f>I158+I157</f>
        <v>13</v>
      </c>
      <c r="J156" s="439">
        <f t="shared" ref="J156:K156" si="51">J158+J157</f>
        <v>4</v>
      </c>
      <c r="K156" s="439">
        <f t="shared" si="51"/>
        <v>4</v>
      </c>
    </row>
    <row r="157" spans="2:11">
      <c r="B157" s="472" t="s">
        <v>265</v>
      </c>
      <c r="C157" s="434">
        <v>802</v>
      </c>
      <c r="D157" s="385" t="s">
        <v>123</v>
      </c>
      <c r="E157" s="385" t="s">
        <v>168</v>
      </c>
      <c r="F157" s="385" t="s">
        <v>221</v>
      </c>
      <c r="G157" s="385" t="s">
        <v>151</v>
      </c>
      <c r="H157" s="385" t="s">
        <v>243</v>
      </c>
      <c r="I157" s="439">
        <f>'прил 13'!H245</f>
        <v>10</v>
      </c>
      <c r="J157" s="439">
        <f>'прил 13'!I245</f>
        <v>4</v>
      </c>
      <c r="K157" s="439">
        <f>'прил 13'!J245</f>
        <v>4</v>
      </c>
    </row>
    <row r="158" spans="2:11" ht="24" customHeight="1">
      <c r="B158" s="441" t="s">
        <v>150</v>
      </c>
      <c r="C158" s="436">
        <v>802</v>
      </c>
      <c r="D158" s="385" t="s">
        <v>123</v>
      </c>
      <c r="E158" s="385" t="s">
        <v>168</v>
      </c>
      <c r="F158" s="385" t="s">
        <v>221</v>
      </c>
      <c r="G158" s="476" t="s">
        <v>151</v>
      </c>
      <c r="H158" s="476" t="s">
        <v>251</v>
      </c>
      <c r="I158" s="439">
        <f>'прил 13'!H246</f>
        <v>3</v>
      </c>
      <c r="J158" s="439">
        <f>'прил 13'!I246</f>
        <v>0</v>
      </c>
      <c r="K158" s="439">
        <f>'прил 13'!J246</f>
        <v>0</v>
      </c>
    </row>
    <row r="159" spans="2:11" ht="28.5" customHeight="1">
      <c r="B159" s="478" t="s">
        <v>642</v>
      </c>
      <c r="C159" s="436">
        <v>802</v>
      </c>
      <c r="D159" s="384" t="s">
        <v>193</v>
      </c>
      <c r="E159" s="384" t="s">
        <v>179</v>
      </c>
      <c r="F159" s="384" t="s">
        <v>223</v>
      </c>
      <c r="G159" s="461"/>
      <c r="H159" s="461" t="s">
        <v>237</v>
      </c>
      <c r="I159" s="437">
        <f>I160</f>
        <v>5</v>
      </c>
      <c r="J159" s="437">
        <f>+J160+J161</f>
        <v>5</v>
      </c>
      <c r="K159" s="437">
        <f>+K160+K161</f>
        <v>5</v>
      </c>
    </row>
    <row r="160" spans="2:11" ht="23.25">
      <c r="B160" s="440" t="s">
        <v>144</v>
      </c>
      <c r="C160" s="436">
        <v>802</v>
      </c>
      <c r="D160" s="385" t="s">
        <v>193</v>
      </c>
      <c r="E160" s="385" t="s">
        <v>179</v>
      </c>
      <c r="F160" s="385" t="s">
        <v>223</v>
      </c>
      <c r="G160" s="476" t="s">
        <v>151</v>
      </c>
      <c r="H160" s="476" t="s">
        <v>243</v>
      </c>
      <c r="I160" s="439">
        <f>+'прил 13'!H250</f>
        <v>5</v>
      </c>
      <c r="J160" s="439">
        <f>+'прил 13'!I250</f>
        <v>0</v>
      </c>
      <c r="K160" s="439">
        <f>+'прил 13'!J250</f>
        <v>0</v>
      </c>
    </row>
    <row r="161" spans="2:11" ht="25.5" customHeight="1">
      <c r="B161" s="441" t="s">
        <v>150</v>
      </c>
      <c r="C161" s="436">
        <v>802</v>
      </c>
      <c r="D161" s="385" t="s">
        <v>193</v>
      </c>
      <c r="E161" s="385" t="s">
        <v>179</v>
      </c>
      <c r="F161" s="385" t="s">
        <v>223</v>
      </c>
      <c r="G161" s="476" t="s">
        <v>151</v>
      </c>
      <c r="H161" s="476" t="s">
        <v>248</v>
      </c>
      <c r="I161" s="439">
        <f>'прил 13'!H251</f>
        <v>0</v>
      </c>
      <c r="J161" s="439">
        <f>'прил 13'!I251</f>
        <v>5</v>
      </c>
      <c r="K161" s="439">
        <f>'прил 13'!J251</f>
        <v>5</v>
      </c>
    </row>
    <row r="162" spans="2:11" ht="34.5" customHeight="1">
      <c r="B162" s="479" t="s">
        <v>224</v>
      </c>
      <c r="C162" s="436">
        <v>802</v>
      </c>
      <c r="D162" s="384" t="s">
        <v>193</v>
      </c>
      <c r="E162" s="384" t="s">
        <v>179</v>
      </c>
      <c r="F162" s="384" t="s">
        <v>225</v>
      </c>
      <c r="G162" s="384"/>
      <c r="H162" s="384" t="s">
        <v>237</v>
      </c>
      <c r="I162" s="437">
        <f>+I163+I164</f>
        <v>5</v>
      </c>
      <c r="J162" s="437">
        <f t="shared" ref="J162:K162" si="52">+J163+J164</f>
        <v>10</v>
      </c>
      <c r="K162" s="437">
        <f t="shared" si="52"/>
        <v>10</v>
      </c>
    </row>
    <row r="163" spans="2:11" ht="23.25">
      <c r="B163" s="440" t="s">
        <v>144</v>
      </c>
      <c r="C163" s="434">
        <v>802</v>
      </c>
      <c r="D163" s="385" t="s">
        <v>193</v>
      </c>
      <c r="E163" s="385" t="s">
        <v>179</v>
      </c>
      <c r="F163" s="385" t="s">
        <v>225</v>
      </c>
      <c r="G163" s="385" t="s">
        <v>145</v>
      </c>
      <c r="H163" s="385" t="s">
        <v>237</v>
      </c>
      <c r="I163" s="439">
        <v>5</v>
      </c>
      <c r="J163" s="439">
        <f t="shared" ref="J163:K163" si="53">+J164+J165</f>
        <v>10</v>
      </c>
      <c r="K163" s="439">
        <f t="shared" si="53"/>
        <v>10</v>
      </c>
    </row>
    <row r="164" spans="2:11" ht="25.5" customHeight="1">
      <c r="B164" s="441" t="s">
        <v>150</v>
      </c>
      <c r="C164" s="436">
        <v>802</v>
      </c>
      <c r="D164" s="385" t="s">
        <v>193</v>
      </c>
      <c r="E164" s="385" t="s">
        <v>179</v>
      </c>
      <c r="F164" s="385" t="s">
        <v>225</v>
      </c>
      <c r="G164" s="476" t="s">
        <v>151</v>
      </c>
      <c r="H164" s="476" t="s">
        <v>243</v>
      </c>
      <c r="I164" s="439">
        <v>0</v>
      </c>
      <c r="J164" s="439">
        <v>0</v>
      </c>
      <c r="K164" s="439">
        <v>0</v>
      </c>
    </row>
    <row r="165" spans="2:11" ht="27.75" customHeight="1">
      <c r="B165" s="441" t="s">
        <v>150</v>
      </c>
      <c r="C165" s="436">
        <v>802</v>
      </c>
      <c r="D165" s="385" t="s">
        <v>193</v>
      </c>
      <c r="E165" s="385" t="s">
        <v>179</v>
      </c>
      <c r="F165" s="385" t="s">
        <v>225</v>
      </c>
      <c r="G165" s="476" t="s">
        <v>151</v>
      </c>
      <c r="H165" s="476" t="s">
        <v>248</v>
      </c>
      <c r="I165" s="439">
        <v>10</v>
      </c>
      <c r="J165" s="439">
        <v>10</v>
      </c>
      <c r="K165" s="439">
        <v>10</v>
      </c>
    </row>
    <row r="166" spans="2:11" ht="34.5">
      <c r="B166" s="472" t="s">
        <v>272</v>
      </c>
      <c r="C166" s="434">
        <v>802</v>
      </c>
      <c r="D166" s="384" t="s">
        <v>123</v>
      </c>
      <c r="E166" s="384" t="s">
        <v>168</v>
      </c>
      <c r="F166" s="384" t="s">
        <v>226</v>
      </c>
      <c r="G166" s="384"/>
      <c r="H166" s="384" t="s">
        <v>237</v>
      </c>
      <c r="I166" s="437">
        <f>I167</f>
        <v>1</v>
      </c>
      <c r="J166" s="437">
        <f t="shared" ref="J166:K167" si="54">J167</f>
        <v>1</v>
      </c>
      <c r="K166" s="437">
        <f t="shared" si="54"/>
        <v>1</v>
      </c>
    </row>
    <row r="167" spans="2:11" ht="23.25">
      <c r="B167" s="440" t="s">
        <v>144</v>
      </c>
      <c r="C167" s="436">
        <v>802</v>
      </c>
      <c r="D167" s="385" t="s">
        <v>123</v>
      </c>
      <c r="E167" s="385" t="s">
        <v>168</v>
      </c>
      <c r="F167" s="385" t="s">
        <v>226</v>
      </c>
      <c r="G167" s="385" t="s">
        <v>145</v>
      </c>
      <c r="H167" s="385" t="s">
        <v>237</v>
      </c>
      <c r="I167" s="439">
        <f>I168</f>
        <v>1</v>
      </c>
      <c r="J167" s="439">
        <f t="shared" si="54"/>
        <v>1</v>
      </c>
      <c r="K167" s="439">
        <f t="shared" si="54"/>
        <v>1</v>
      </c>
    </row>
    <row r="168" spans="2:11" ht="24" customHeight="1">
      <c r="B168" s="441" t="s">
        <v>150</v>
      </c>
      <c r="C168" s="434">
        <v>802</v>
      </c>
      <c r="D168" s="385" t="s">
        <v>123</v>
      </c>
      <c r="E168" s="385" t="s">
        <v>168</v>
      </c>
      <c r="F168" s="385" t="s">
        <v>226</v>
      </c>
      <c r="G168" s="476" t="s">
        <v>151</v>
      </c>
      <c r="H168" s="476" t="s">
        <v>248</v>
      </c>
      <c r="I168" s="439">
        <f>'прил 13'!H262</f>
        <v>1</v>
      </c>
      <c r="J168" s="439">
        <f>'прил 13'!I262</f>
        <v>1</v>
      </c>
      <c r="K168" s="439">
        <f>'прил 13'!J262</f>
        <v>1</v>
      </c>
    </row>
    <row r="169" spans="2:11">
      <c r="B169" s="383" t="s">
        <v>231</v>
      </c>
      <c r="C169" s="434">
        <v>802</v>
      </c>
      <c r="D169" s="385"/>
      <c r="E169" s="385"/>
      <c r="F169" s="385"/>
      <c r="G169" s="385"/>
      <c r="H169" s="385"/>
      <c r="I169" s="437">
        <f>I22+I29+I64+I76+I88+I96+I101+I136+I139+I109+I59+I52+I104+I98</f>
        <v>3777.2</v>
      </c>
      <c r="J169" s="437">
        <f t="shared" ref="J169:K169" si="55">J22+J29+J64+J76+J88+J96+J101+J136+J139+J109+J59+J52+J104+J98</f>
        <v>3298.2999999999993</v>
      </c>
      <c r="K169" s="437">
        <f t="shared" si="55"/>
        <v>3385.9999999999995</v>
      </c>
    </row>
    <row r="170" spans="2:11">
      <c r="B170" s="426"/>
      <c r="C170" s="426"/>
      <c r="D170" s="429"/>
      <c r="E170" s="429"/>
      <c r="F170" s="480"/>
      <c r="G170" s="429"/>
      <c r="H170" s="429"/>
      <c r="I170" s="429"/>
      <c r="J170" s="429"/>
      <c r="K170" s="481"/>
    </row>
    <row r="171" spans="2:11">
      <c r="B171" s="591"/>
      <c r="C171" s="591"/>
      <c r="D171" s="591"/>
      <c r="E171" s="591"/>
      <c r="F171" s="591"/>
      <c r="G171" s="591"/>
      <c r="H171" s="60"/>
      <c r="I171" s="60"/>
      <c r="J171" s="60"/>
      <c r="K171" s="63"/>
    </row>
    <row r="172" spans="2:11">
      <c r="B172" s="60"/>
      <c r="C172" s="60"/>
      <c r="D172" s="60"/>
      <c r="E172" s="60"/>
      <c r="F172" s="60"/>
      <c r="G172" s="60"/>
      <c r="H172" s="60"/>
      <c r="I172" s="60"/>
      <c r="J172" s="60"/>
      <c r="K172" s="63"/>
    </row>
    <row r="173" spans="2:11">
      <c r="B173" s="64"/>
      <c r="C173" s="60"/>
      <c r="D173" s="65"/>
      <c r="E173" s="65"/>
      <c r="F173" s="65"/>
      <c r="G173" s="65"/>
      <c r="H173" s="65"/>
      <c r="I173" s="65"/>
      <c r="J173" s="65"/>
      <c r="K173" s="63"/>
    </row>
    <row r="174" spans="2:11">
      <c r="B174" s="60"/>
      <c r="C174" s="60"/>
      <c r="D174" s="61"/>
      <c r="E174" s="61"/>
      <c r="F174" s="61"/>
      <c r="G174" s="61"/>
      <c r="H174" s="61"/>
      <c r="I174" s="61"/>
      <c r="J174" s="61"/>
      <c r="K174" s="63"/>
    </row>
    <row r="175" spans="2:11">
      <c r="I175" s="66"/>
      <c r="J175" s="66"/>
      <c r="K175" s="66"/>
    </row>
    <row r="176" spans="2:11">
      <c r="I176" s="66"/>
      <c r="J176" s="66"/>
      <c r="K176" s="66"/>
    </row>
    <row r="177" spans="9:11">
      <c r="I177" s="66"/>
      <c r="J177" s="66"/>
      <c r="K177" s="66"/>
    </row>
  </sheetData>
  <autoFilter ref="F1:F177"/>
  <mergeCells count="26">
    <mergeCell ref="B171:G171"/>
    <mergeCell ref="K16:K18"/>
    <mergeCell ref="C17:C18"/>
    <mergeCell ref="D17:D18"/>
    <mergeCell ref="E17:E18"/>
    <mergeCell ref="F17:F18"/>
    <mergeCell ref="G17:G18"/>
    <mergeCell ref="B13:J13"/>
    <mergeCell ref="B14:J14"/>
    <mergeCell ref="B16:B18"/>
    <mergeCell ref="C16:G16"/>
    <mergeCell ref="H16:H18"/>
    <mergeCell ref="I16:I18"/>
    <mergeCell ref="J16:J18"/>
    <mergeCell ref="B12:J12"/>
    <mergeCell ref="B1:K1"/>
    <mergeCell ref="B2:K2"/>
    <mergeCell ref="B3:K3"/>
    <mergeCell ref="B4:K4"/>
    <mergeCell ref="B5:K5"/>
    <mergeCell ref="B6:K6"/>
    <mergeCell ref="B7:K7"/>
    <mergeCell ref="B8:K8"/>
    <mergeCell ref="B9:K9"/>
    <mergeCell ref="B10:K10"/>
    <mergeCell ref="D11:G1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7"/>
  <sheetViews>
    <sheetView workbookViewId="0">
      <selection activeCell="B3" sqref="B3:J3"/>
    </sheetView>
  </sheetViews>
  <sheetFormatPr defaultColWidth="16.28515625" defaultRowHeight="15.75"/>
  <cols>
    <col min="1" max="2" width="16.28515625" style="21"/>
    <col min="3" max="3" width="13.5703125" style="21" customWidth="1"/>
    <col min="4" max="5" width="16.28515625" style="21" hidden="1" customWidth="1"/>
    <col min="6" max="6" width="0.140625" style="21" customWidth="1"/>
    <col min="7" max="7" width="8" style="21" customWidth="1"/>
    <col min="8" max="8" width="11.85546875" style="21" customWidth="1"/>
    <col min="9" max="10" width="9.5703125" style="21" customWidth="1"/>
    <col min="11" max="16384" width="16.28515625" style="21"/>
  </cols>
  <sheetData>
    <row r="1" spans="1:13">
      <c r="B1" s="586" t="s">
        <v>273</v>
      </c>
      <c r="C1" s="586"/>
      <c r="D1" s="586"/>
      <c r="E1" s="586"/>
      <c r="F1" s="586"/>
      <c r="G1" s="586"/>
      <c r="H1" s="586"/>
      <c r="I1" s="586"/>
      <c r="J1" s="586"/>
    </row>
    <row r="2" spans="1:13">
      <c r="B2" s="587" t="s">
        <v>705</v>
      </c>
      <c r="C2" s="587"/>
      <c r="D2" s="587"/>
      <c r="E2" s="587"/>
      <c r="F2" s="587"/>
      <c r="G2" s="587"/>
      <c r="H2" s="587"/>
      <c r="I2" s="587"/>
      <c r="J2" s="587"/>
    </row>
    <row r="3" spans="1:13">
      <c r="B3" s="587" t="s">
        <v>704</v>
      </c>
      <c r="C3" s="587"/>
      <c r="D3" s="587"/>
      <c r="E3" s="587"/>
      <c r="F3" s="587"/>
      <c r="G3" s="587"/>
      <c r="H3" s="587"/>
      <c r="I3" s="587"/>
      <c r="J3" s="587"/>
    </row>
    <row r="4" spans="1:13">
      <c r="B4" s="587" t="s">
        <v>12</v>
      </c>
      <c r="C4" s="587"/>
      <c r="D4" s="587"/>
      <c r="E4" s="587"/>
      <c r="F4" s="587"/>
      <c r="G4" s="587"/>
      <c r="H4" s="587"/>
      <c r="I4" s="587"/>
      <c r="J4" s="587"/>
    </row>
    <row r="5" spans="1:13">
      <c r="B5" s="587" t="s">
        <v>680</v>
      </c>
      <c r="C5" s="587"/>
      <c r="D5" s="587"/>
      <c r="E5" s="587"/>
      <c r="F5" s="587"/>
      <c r="G5" s="587"/>
      <c r="H5" s="587"/>
      <c r="I5" s="587"/>
      <c r="J5" s="587"/>
    </row>
    <row r="6" spans="1:13">
      <c r="B6" s="587" t="s">
        <v>649</v>
      </c>
      <c r="C6" s="587"/>
      <c r="D6" s="587"/>
      <c r="E6" s="587"/>
      <c r="F6" s="587"/>
      <c r="G6" s="587"/>
      <c r="H6" s="587"/>
      <c r="I6" s="587"/>
      <c r="J6" s="587"/>
    </row>
    <row r="7" spans="1:13">
      <c r="B7" s="604"/>
      <c r="C7" s="604"/>
      <c r="D7" s="604"/>
      <c r="E7" s="604"/>
      <c r="F7" s="604"/>
      <c r="G7" s="604"/>
      <c r="H7" s="604"/>
      <c r="I7" s="604"/>
      <c r="J7" s="604"/>
    </row>
    <row r="8" spans="1:13">
      <c r="B8" s="605"/>
      <c r="C8" s="605"/>
      <c r="D8" s="605"/>
      <c r="E8" s="605"/>
      <c r="F8" s="605"/>
      <c r="G8" s="605"/>
      <c r="H8" s="605"/>
      <c r="I8" s="605"/>
      <c r="J8" s="605"/>
    </row>
    <row r="9" spans="1:13">
      <c r="B9" s="605"/>
      <c r="C9" s="605"/>
      <c r="D9" s="605"/>
      <c r="E9" s="605"/>
      <c r="F9" s="605"/>
      <c r="G9" s="605"/>
      <c r="H9" s="605"/>
      <c r="I9" s="605"/>
      <c r="J9" s="605"/>
    </row>
    <row r="10" spans="1:13">
      <c r="B10" s="606" t="s">
        <v>274</v>
      </c>
      <c r="C10" s="606"/>
      <c r="D10" s="606"/>
      <c r="E10" s="606"/>
      <c r="F10" s="606"/>
      <c r="G10" s="606"/>
      <c r="H10" s="606"/>
      <c r="I10" s="606"/>
      <c r="J10" s="606"/>
    </row>
    <row r="11" spans="1:13">
      <c r="B11" s="606" t="s">
        <v>694</v>
      </c>
      <c r="C11" s="606"/>
      <c r="D11" s="606"/>
      <c r="E11" s="606"/>
      <c r="F11" s="606"/>
      <c r="G11" s="606"/>
      <c r="H11" s="606"/>
      <c r="I11" s="606"/>
      <c r="J11" s="606"/>
    </row>
    <row r="12" spans="1:13">
      <c r="B12" s="482"/>
      <c r="C12" s="482"/>
      <c r="D12" s="482"/>
      <c r="E12" s="482"/>
      <c r="F12" s="482"/>
      <c r="G12" s="482"/>
      <c r="H12" s="483"/>
      <c r="I12" s="483"/>
      <c r="J12" s="483"/>
    </row>
    <row r="13" spans="1:13">
      <c r="B13" s="607" t="s">
        <v>275</v>
      </c>
      <c r="C13" s="608"/>
      <c r="D13" s="608"/>
      <c r="E13" s="608"/>
      <c r="F13" s="609"/>
      <c r="G13" s="484" t="s">
        <v>276</v>
      </c>
      <c r="H13" s="610" t="s">
        <v>117</v>
      </c>
      <c r="I13" s="610" t="s">
        <v>616</v>
      </c>
      <c r="J13" s="610" t="s">
        <v>663</v>
      </c>
    </row>
    <row r="14" spans="1:13">
      <c r="B14" s="612" t="s">
        <v>277</v>
      </c>
      <c r="C14" s="613"/>
      <c r="D14" s="613"/>
      <c r="E14" s="613"/>
      <c r="F14" s="614"/>
      <c r="G14" s="485"/>
      <c r="H14" s="611"/>
      <c r="I14" s="611"/>
      <c r="J14" s="611"/>
    </row>
    <row r="15" spans="1:13">
      <c r="B15" s="601" t="s">
        <v>278</v>
      </c>
      <c r="C15" s="602"/>
      <c r="D15" s="602"/>
      <c r="E15" s="602"/>
      <c r="F15" s="603"/>
      <c r="G15" s="486">
        <v>210</v>
      </c>
      <c r="H15" s="487">
        <f>H16+H17+H18</f>
        <v>3092.9</v>
      </c>
      <c r="I15" s="487">
        <f t="shared" ref="I15:J15" si="0">I16+I17+I18</f>
        <v>2426.1000000000004</v>
      </c>
      <c r="J15" s="487">
        <f t="shared" si="0"/>
        <v>2507.8000000000002</v>
      </c>
    </row>
    <row r="16" spans="1:13">
      <c r="A16" s="67"/>
      <c r="B16" s="615" t="s">
        <v>279</v>
      </c>
      <c r="C16" s="616"/>
      <c r="D16" s="616"/>
      <c r="E16" s="616"/>
      <c r="F16" s="617"/>
      <c r="G16" s="488">
        <v>211</v>
      </c>
      <c r="H16" s="489">
        <f>'прил 13'!H13+'прил 13'!H22+'прил 13'!H92+'прил 13'!H113</f>
        <v>2375.4</v>
      </c>
      <c r="I16" s="489">
        <f>'прил 13'!I13+'прил 13'!I22+'прил 13'!I92+'прил 13'!I113</f>
        <v>1863.4</v>
      </c>
      <c r="J16" s="489">
        <f>'прил 13'!J13+'прил 13'!J22+'прил 13'!J92+'прил 13'!J113</f>
        <v>1926.1000000000001</v>
      </c>
      <c r="K16" s="67"/>
      <c r="L16" s="67"/>
      <c r="M16" s="67"/>
    </row>
    <row r="17" spans="1:13">
      <c r="A17" s="67"/>
      <c r="B17" s="615" t="s">
        <v>280</v>
      </c>
      <c r="C17" s="616"/>
      <c r="D17" s="616"/>
      <c r="E17" s="616"/>
      <c r="F17" s="617"/>
      <c r="G17" s="488">
        <v>212</v>
      </c>
      <c r="H17" s="489"/>
      <c r="I17" s="489"/>
      <c r="J17" s="489"/>
      <c r="K17" s="67"/>
      <c r="L17" s="67"/>
      <c r="M17" s="67"/>
    </row>
    <row r="18" spans="1:13">
      <c r="A18" s="67"/>
      <c r="B18" s="615" t="s">
        <v>281</v>
      </c>
      <c r="C18" s="616"/>
      <c r="D18" s="616"/>
      <c r="E18" s="616"/>
      <c r="F18" s="617"/>
      <c r="G18" s="488">
        <v>213</v>
      </c>
      <c r="H18" s="489">
        <f>'прил 13'!H15+'прил 13'!H24+'прил 13'!H93+'прил 13'!H115</f>
        <v>717.5</v>
      </c>
      <c r="I18" s="489">
        <f>'прил 13'!I15+'прил 13'!I24+'прил 13'!I93+'прил 13'!I115</f>
        <v>562.70000000000005</v>
      </c>
      <c r="J18" s="489">
        <f>'прил 13'!J15+'прил 13'!J24+'прил 13'!J93+'прил 13'!J115</f>
        <v>581.70000000000005</v>
      </c>
      <c r="K18" s="67"/>
      <c r="L18" s="67"/>
      <c r="M18" s="67"/>
    </row>
    <row r="19" spans="1:13">
      <c r="A19" s="67"/>
      <c r="B19" s="601" t="s">
        <v>282</v>
      </c>
      <c r="C19" s="602"/>
      <c r="D19" s="602"/>
      <c r="E19" s="602"/>
      <c r="F19" s="603"/>
      <c r="G19" s="486">
        <v>220</v>
      </c>
      <c r="H19" s="490">
        <f>H20+H22+H25+H30+H41</f>
        <v>515.9</v>
      </c>
      <c r="I19" s="490">
        <f t="shared" ref="I19:J19" si="1">I20+I22+I25+I30+I41</f>
        <v>721.69999999999993</v>
      </c>
      <c r="J19" s="490">
        <f t="shared" si="1"/>
        <v>722.69999999999993</v>
      </c>
      <c r="K19" s="67"/>
      <c r="L19" s="67"/>
      <c r="M19" s="67"/>
    </row>
    <row r="20" spans="1:13">
      <c r="A20" s="67"/>
      <c r="B20" s="601" t="s">
        <v>283</v>
      </c>
      <c r="C20" s="602"/>
      <c r="D20" s="602"/>
      <c r="E20" s="602"/>
      <c r="F20" s="603"/>
      <c r="G20" s="486">
        <v>221</v>
      </c>
      <c r="H20" s="490">
        <f>'прил 13'!H25</f>
        <v>102</v>
      </c>
      <c r="I20" s="490">
        <f>'прил 13'!I25</f>
        <v>55.3</v>
      </c>
      <c r="J20" s="490">
        <f>'прил 13'!J25</f>
        <v>55.3</v>
      </c>
      <c r="K20" s="67"/>
      <c r="L20" s="67"/>
      <c r="M20" s="67"/>
    </row>
    <row r="21" spans="1:13">
      <c r="A21" s="67"/>
      <c r="B21" s="624" t="s">
        <v>284</v>
      </c>
      <c r="C21" s="625"/>
      <c r="D21" s="625"/>
      <c r="E21" s="625"/>
      <c r="F21" s="626"/>
      <c r="G21" s="491">
        <v>221</v>
      </c>
      <c r="H21" s="492">
        <f>'прил 13'!H28</f>
        <v>0</v>
      </c>
      <c r="I21" s="492">
        <f>'прил 13'!I28</f>
        <v>0</v>
      </c>
      <c r="J21" s="492">
        <f>'прил 13'!J28</f>
        <v>0</v>
      </c>
      <c r="K21" s="67"/>
      <c r="L21" s="67"/>
      <c r="M21" s="67"/>
    </row>
    <row r="22" spans="1:13">
      <c r="A22" s="67"/>
      <c r="B22" s="601" t="s">
        <v>242</v>
      </c>
      <c r="C22" s="602"/>
      <c r="D22" s="602"/>
      <c r="E22" s="602"/>
      <c r="F22" s="603"/>
      <c r="G22" s="486">
        <v>222</v>
      </c>
      <c r="H22" s="490">
        <f>H23</f>
        <v>6</v>
      </c>
      <c r="I22" s="490">
        <f t="shared" ref="I22:J22" si="2">I23</f>
        <v>6</v>
      </c>
      <c r="J22" s="490">
        <f t="shared" si="2"/>
        <v>6</v>
      </c>
      <c r="K22" s="67"/>
      <c r="L22" s="67"/>
      <c r="M22" s="67"/>
    </row>
    <row r="23" spans="1:13">
      <c r="A23" s="67"/>
      <c r="B23" s="493" t="s">
        <v>285</v>
      </c>
      <c r="C23" s="494"/>
      <c r="D23" s="494"/>
      <c r="E23" s="494"/>
      <c r="F23" s="495"/>
      <c r="G23" s="488">
        <v>222</v>
      </c>
      <c r="H23" s="489">
        <f>'прил 13'!H30+'прил 13'!H118</f>
        <v>6</v>
      </c>
      <c r="I23" s="489">
        <f>'прил 13'!I30+'прил 13'!I118</f>
        <v>6</v>
      </c>
      <c r="J23" s="489">
        <f>'прил 13'!J30+'прил 13'!J118</f>
        <v>6</v>
      </c>
      <c r="K23" s="67"/>
      <c r="L23" s="67"/>
      <c r="M23" s="67"/>
    </row>
    <row r="24" spans="1:13">
      <c r="A24" s="67"/>
      <c r="B24" s="493" t="s">
        <v>286</v>
      </c>
      <c r="C24" s="494"/>
      <c r="D24" s="494"/>
      <c r="E24" s="494"/>
      <c r="F24" s="495"/>
      <c r="G24" s="488">
        <v>222</v>
      </c>
      <c r="H24" s="496"/>
      <c r="I24" s="496"/>
      <c r="J24" s="496"/>
      <c r="K24" s="67"/>
      <c r="L24" s="67"/>
      <c r="M24" s="67"/>
    </row>
    <row r="25" spans="1:13">
      <c r="A25" s="68"/>
      <c r="B25" s="601" t="s">
        <v>249</v>
      </c>
      <c r="C25" s="602"/>
      <c r="D25" s="602"/>
      <c r="E25" s="602"/>
      <c r="F25" s="603"/>
      <c r="G25" s="486">
        <v>223</v>
      </c>
      <c r="H25" s="490">
        <f>H26+H27+H28</f>
        <v>98.199999999999989</v>
      </c>
      <c r="I25" s="490">
        <f t="shared" ref="I25:J25" si="3">I26+I27+I28</f>
        <v>319.39999999999998</v>
      </c>
      <c r="J25" s="490">
        <f t="shared" si="3"/>
        <v>319.39999999999998</v>
      </c>
      <c r="K25" s="67"/>
      <c r="L25" s="67"/>
      <c r="M25" s="67"/>
    </row>
    <row r="26" spans="1:13">
      <c r="A26" s="69"/>
      <c r="B26" s="493" t="s">
        <v>287</v>
      </c>
      <c r="C26" s="494"/>
      <c r="D26" s="494"/>
      <c r="E26" s="494"/>
      <c r="F26" s="495"/>
      <c r="G26" s="488">
        <v>223</v>
      </c>
      <c r="H26" s="489">
        <f>+'прил 13'!H218+'прил 13'!H96</f>
        <v>49.8</v>
      </c>
      <c r="I26" s="489">
        <f>+'прил 13'!I218+'прил 13'!I96</f>
        <v>167</v>
      </c>
      <c r="J26" s="489">
        <f>+'прил 13'!J218+'прил 13'!J96</f>
        <v>167</v>
      </c>
      <c r="K26" s="67"/>
      <c r="L26" s="67"/>
      <c r="M26" s="67"/>
    </row>
    <row r="27" spans="1:13">
      <c r="A27" s="69"/>
      <c r="B27" s="493" t="s">
        <v>288</v>
      </c>
      <c r="C27" s="494"/>
      <c r="D27" s="494"/>
      <c r="E27" s="494"/>
      <c r="F27" s="495"/>
      <c r="G27" s="488">
        <v>223</v>
      </c>
      <c r="H27" s="489">
        <f>+'прил 13'!H98+'прил 13'!H228</f>
        <v>45.4</v>
      </c>
      <c r="I27" s="489">
        <f>+'прил 13'!I98+'прил 13'!I228</f>
        <v>149.4</v>
      </c>
      <c r="J27" s="489">
        <f>+'прил 13'!J98+'прил 13'!J228</f>
        <v>149.4</v>
      </c>
      <c r="K27" s="67"/>
      <c r="L27" s="67"/>
      <c r="M27" s="67"/>
    </row>
    <row r="28" spans="1:13">
      <c r="A28" s="69"/>
      <c r="B28" s="493" t="s">
        <v>613</v>
      </c>
      <c r="C28" s="494"/>
      <c r="D28" s="494"/>
      <c r="E28" s="494"/>
      <c r="F28" s="495"/>
      <c r="G28" s="488">
        <v>223</v>
      </c>
      <c r="H28" s="489">
        <f>'прил 13'!H97</f>
        <v>3</v>
      </c>
      <c r="I28" s="489">
        <f>'прил 13'!I97</f>
        <v>3</v>
      </c>
      <c r="J28" s="489">
        <f>'прил 13'!J97</f>
        <v>3</v>
      </c>
      <c r="K28" s="67"/>
      <c r="L28" s="67"/>
      <c r="M28" s="67"/>
    </row>
    <row r="29" spans="1:13">
      <c r="A29" s="69"/>
      <c r="B29" s="497" t="s">
        <v>289</v>
      </c>
      <c r="C29" s="498"/>
      <c r="D29" s="498"/>
      <c r="E29" s="498"/>
      <c r="F29" s="499"/>
      <c r="G29" s="491">
        <v>224</v>
      </c>
      <c r="H29" s="492">
        <v>0</v>
      </c>
      <c r="I29" s="492">
        <v>1</v>
      </c>
      <c r="J29" s="492">
        <v>2</v>
      </c>
      <c r="K29" s="67"/>
      <c r="L29" s="67"/>
      <c r="M29" s="67"/>
    </row>
    <row r="30" spans="1:13">
      <c r="A30" s="67"/>
      <c r="B30" s="601" t="s">
        <v>290</v>
      </c>
      <c r="C30" s="602"/>
      <c r="D30" s="602"/>
      <c r="E30" s="602"/>
      <c r="F30" s="603"/>
      <c r="G30" s="486">
        <v>225</v>
      </c>
      <c r="H30" s="490">
        <f>H31+H34+H35+H36+H38+H37+H39+H40+'прил 13'!H80</f>
        <v>169.79999999999998</v>
      </c>
      <c r="I30" s="490">
        <f t="shared" ref="I30:J30" si="4">I31+I34+I35+I36+I38+I37+I39+I40</f>
        <v>188.1</v>
      </c>
      <c r="J30" s="490">
        <f t="shared" si="4"/>
        <v>189.1</v>
      </c>
      <c r="K30" s="69"/>
      <c r="L30" s="67"/>
      <c r="M30" s="67"/>
    </row>
    <row r="31" spans="1:13">
      <c r="A31" s="67"/>
      <c r="B31" s="493" t="s">
        <v>291</v>
      </c>
      <c r="C31" s="498"/>
      <c r="D31" s="498"/>
      <c r="E31" s="498"/>
      <c r="F31" s="499"/>
      <c r="G31" s="488">
        <v>225</v>
      </c>
      <c r="H31" s="489">
        <f>'прил 13'!H33</f>
        <v>1</v>
      </c>
      <c r="I31" s="489">
        <f>'прил 13'!I33</f>
        <v>4</v>
      </c>
      <c r="J31" s="489">
        <f>'прил 13'!J33</f>
        <v>5</v>
      </c>
      <c r="K31" s="70"/>
      <c r="L31" s="71"/>
      <c r="M31" s="71"/>
    </row>
    <row r="32" spans="1:13">
      <c r="B32" s="493" t="s">
        <v>292</v>
      </c>
      <c r="C32" s="498"/>
      <c r="D32" s="498"/>
      <c r="E32" s="498"/>
      <c r="F32" s="499"/>
      <c r="G32" s="488">
        <v>225</v>
      </c>
      <c r="H32" s="489"/>
      <c r="I32" s="489"/>
      <c r="J32" s="489"/>
      <c r="K32" s="69"/>
    </row>
    <row r="33" spans="2:11">
      <c r="B33" s="493" t="s">
        <v>293</v>
      </c>
      <c r="C33" s="498"/>
      <c r="D33" s="498"/>
      <c r="E33" s="498"/>
      <c r="F33" s="499"/>
      <c r="G33" s="488">
        <v>225</v>
      </c>
      <c r="H33" s="489"/>
      <c r="I33" s="489"/>
      <c r="J33" s="489"/>
      <c r="K33" s="67"/>
    </row>
    <row r="34" spans="2:11">
      <c r="B34" s="493" t="s">
        <v>294</v>
      </c>
      <c r="C34" s="498"/>
      <c r="D34" s="498"/>
      <c r="E34" s="498"/>
      <c r="F34" s="499"/>
      <c r="G34" s="488">
        <v>225</v>
      </c>
      <c r="H34" s="489">
        <f>'прил 13'!H219+'прил 13'!H250+'прил 13'!H117</f>
        <v>158.79999999999998</v>
      </c>
      <c r="I34" s="489">
        <f>'прил 13'!I219+'прил 13'!I250</f>
        <v>180.1</v>
      </c>
      <c r="J34" s="489">
        <f>'прил 13'!J219+'прил 13'!J250</f>
        <v>180.1</v>
      </c>
      <c r="K34" s="67"/>
    </row>
    <row r="35" spans="2:11">
      <c r="B35" s="493" t="s">
        <v>295</v>
      </c>
      <c r="C35" s="498"/>
      <c r="D35" s="498"/>
      <c r="E35" s="498"/>
      <c r="F35" s="499"/>
      <c r="G35" s="488">
        <v>225</v>
      </c>
      <c r="H35" s="500">
        <f>'прил 13'!H130</f>
        <v>0</v>
      </c>
      <c r="I35" s="500">
        <f>'прил 13'!I130</f>
        <v>0</v>
      </c>
      <c r="J35" s="500">
        <f>'прил 13'!J130</f>
        <v>0</v>
      </c>
      <c r="K35" s="67"/>
    </row>
    <row r="36" spans="2:11" ht="18" customHeight="1">
      <c r="B36" s="633" t="s">
        <v>636</v>
      </c>
      <c r="C36" s="634"/>
      <c r="D36" s="634"/>
      <c r="E36" s="634"/>
      <c r="F36" s="635"/>
      <c r="G36" s="488">
        <v>225</v>
      </c>
      <c r="H36" s="500">
        <f>'прил 13'!H140</f>
        <v>0</v>
      </c>
      <c r="I36" s="500">
        <f>'прил 13'!I140</f>
        <v>0</v>
      </c>
      <c r="J36" s="500">
        <f>'прил 13'!J140</f>
        <v>0</v>
      </c>
      <c r="K36" s="67"/>
    </row>
    <row r="37" spans="2:11">
      <c r="B37" s="493" t="s">
        <v>635</v>
      </c>
      <c r="C37" s="498"/>
      <c r="D37" s="498"/>
      <c r="E37" s="498"/>
      <c r="F37" s="499"/>
      <c r="G37" s="488">
        <v>225</v>
      </c>
      <c r="H37" s="500">
        <f>'прил 13'!H138</f>
        <v>0</v>
      </c>
      <c r="I37" s="500">
        <f>'прил 13'!I138</f>
        <v>0</v>
      </c>
      <c r="J37" s="500">
        <f>'прил 13'!J138</f>
        <v>0</v>
      </c>
      <c r="K37" s="67"/>
    </row>
    <row r="38" spans="2:11">
      <c r="B38" s="493" t="s">
        <v>302</v>
      </c>
      <c r="C38" s="498"/>
      <c r="D38" s="498"/>
      <c r="E38" s="498"/>
      <c r="F38" s="499"/>
      <c r="G38" s="488">
        <v>225</v>
      </c>
      <c r="H38" s="500">
        <f>'прил 13'!H139</f>
        <v>0</v>
      </c>
      <c r="I38" s="500">
        <f>'прил 13'!I139</f>
        <v>0</v>
      </c>
      <c r="J38" s="500">
        <f>'прил 13'!J139</f>
        <v>0</v>
      </c>
      <c r="K38" s="67"/>
    </row>
    <row r="39" spans="2:11">
      <c r="B39" s="493" t="s">
        <v>296</v>
      </c>
      <c r="C39" s="498"/>
      <c r="D39" s="498"/>
      <c r="E39" s="498"/>
      <c r="F39" s="499"/>
      <c r="G39" s="488">
        <v>225</v>
      </c>
      <c r="H39" s="500">
        <f>'прил 13'!H245</f>
        <v>10</v>
      </c>
      <c r="I39" s="500">
        <f>'прил 13'!I245</f>
        <v>4</v>
      </c>
      <c r="J39" s="500">
        <f>'прил 13'!J245</f>
        <v>4</v>
      </c>
      <c r="K39" s="67"/>
    </row>
    <row r="40" spans="2:11">
      <c r="B40" s="493" t="s">
        <v>637</v>
      </c>
      <c r="C40" s="498"/>
      <c r="D40" s="498"/>
      <c r="E40" s="498"/>
      <c r="F40" s="499"/>
      <c r="G40" s="488">
        <v>225</v>
      </c>
      <c r="H40" s="500">
        <f>'прил 13'!H255</f>
        <v>0</v>
      </c>
      <c r="I40" s="500">
        <f>'прил 13'!I255</f>
        <v>0</v>
      </c>
      <c r="J40" s="500">
        <f>'прил 13'!J255</f>
        <v>0</v>
      </c>
      <c r="K40" s="67"/>
    </row>
    <row r="41" spans="2:11">
      <c r="B41" s="601" t="s">
        <v>297</v>
      </c>
      <c r="C41" s="602"/>
      <c r="D41" s="602"/>
      <c r="E41" s="602"/>
      <c r="F41" s="603"/>
      <c r="G41" s="486">
        <v>226</v>
      </c>
      <c r="H41" s="490">
        <f>H42+H45+H47+H52+H57+H46+H50+H48+H43+H51+H53+H44+'прил 13'!H220</f>
        <v>139.9</v>
      </c>
      <c r="I41" s="490">
        <f t="shared" ref="I41:J41" si="5">I42+I45+I47+I52+I57+I46+I50+I48+I43+I51+I53+I44</f>
        <v>152.9</v>
      </c>
      <c r="J41" s="490">
        <f t="shared" si="5"/>
        <v>152.9</v>
      </c>
      <c r="K41" s="67"/>
    </row>
    <row r="42" spans="2:11">
      <c r="B42" s="501" t="s">
        <v>298</v>
      </c>
      <c r="C42" s="502"/>
      <c r="D42" s="502"/>
      <c r="E42" s="502"/>
      <c r="F42" s="503"/>
      <c r="G42" s="504">
        <v>226</v>
      </c>
      <c r="H42" s="505">
        <f>'прил 13'!H37</f>
        <v>50.9</v>
      </c>
      <c r="I42" s="505">
        <f>'прил 13'!I37</f>
        <v>50.9</v>
      </c>
      <c r="J42" s="505">
        <f>'прил 13'!J37</f>
        <v>50.9</v>
      </c>
      <c r="K42" s="67"/>
    </row>
    <row r="43" spans="2:11">
      <c r="B43" s="501" t="s">
        <v>299</v>
      </c>
      <c r="C43" s="502"/>
      <c r="D43" s="502"/>
      <c r="E43" s="502"/>
      <c r="F43" s="503"/>
      <c r="G43" s="504">
        <v>226</v>
      </c>
      <c r="H43" s="505">
        <f>'прил 13'!H46</f>
        <v>0</v>
      </c>
      <c r="I43" s="505">
        <f>'прил 13'!I46</f>
        <v>0</v>
      </c>
      <c r="J43" s="505">
        <f>'прил 13'!J46</f>
        <v>0</v>
      </c>
      <c r="K43" s="67"/>
    </row>
    <row r="44" spans="2:11">
      <c r="B44" s="501" t="s">
        <v>623</v>
      </c>
      <c r="C44" s="502"/>
      <c r="D44" s="502"/>
      <c r="E44" s="502"/>
      <c r="F44" s="503"/>
      <c r="G44" s="504">
        <v>226</v>
      </c>
      <c r="H44" s="505"/>
      <c r="I44" s="505"/>
      <c r="J44" s="505"/>
      <c r="K44" s="67"/>
    </row>
    <row r="45" spans="2:11">
      <c r="B45" s="501" t="s">
        <v>300</v>
      </c>
      <c r="C45" s="502"/>
      <c r="D45" s="502"/>
      <c r="E45" s="502"/>
      <c r="F45" s="503"/>
      <c r="G45" s="504">
        <v>226</v>
      </c>
      <c r="H45" s="505">
        <f>+'прил 13'!H45+'прил 13'!H84+'прил 13'!H78</f>
        <v>0</v>
      </c>
      <c r="I45" s="505">
        <f>+'прил 13'!I45+'прил 13'!I84+'прил 13'!I78</f>
        <v>39</v>
      </c>
      <c r="J45" s="505">
        <f>+'прил 13'!J45+'прил 13'!J84+'прил 13'!J78</f>
        <v>39</v>
      </c>
      <c r="K45" s="67"/>
    </row>
    <row r="46" spans="2:11">
      <c r="B46" s="501" t="s">
        <v>261</v>
      </c>
      <c r="C46" s="502"/>
      <c r="D46" s="502"/>
      <c r="E46" s="502"/>
      <c r="F46" s="503"/>
      <c r="G46" s="504">
        <v>226</v>
      </c>
      <c r="H46" s="505"/>
      <c r="I46" s="505"/>
      <c r="J46" s="505"/>
      <c r="K46" s="67"/>
    </row>
    <row r="47" spans="2:11">
      <c r="B47" s="501" t="s">
        <v>301</v>
      </c>
      <c r="C47" s="502"/>
      <c r="D47" s="502"/>
      <c r="E47" s="502"/>
      <c r="F47" s="503"/>
      <c r="G47" s="504">
        <v>226</v>
      </c>
      <c r="H47" s="505"/>
      <c r="I47" s="505"/>
      <c r="J47" s="505"/>
    </row>
    <row r="48" spans="2:11">
      <c r="B48" s="501" t="s">
        <v>669</v>
      </c>
      <c r="C48" s="502"/>
      <c r="D48" s="502"/>
      <c r="E48" s="502"/>
      <c r="F48" s="503"/>
      <c r="G48" s="504">
        <v>226</v>
      </c>
      <c r="H48" s="505">
        <f>+'прил 13'!H54</f>
        <v>0</v>
      </c>
      <c r="I48" s="505">
        <f>+'прил 13'!I54</f>
        <v>10</v>
      </c>
      <c r="J48" s="505">
        <f>+'прил 13'!J54</f>
        <v>10</v>
      </c>
    </row>
    <row r="49" spans="2:10">
      <c r="B49" s="501" t="s">
        <v>303</v>
      </c>
      <c r="C49" s="502"/>
      <c r="D49" s="502"/>
      <c r="E49" s="502"/>
      <c r="F49" s="503"/>
      <c r="G49" s="504">
        <v>226</v>
      </c>
      <c r="H49" s="505"/>
      <c r="I49" s="505"/>
      <c r="J49" s="505"/>
    </row>
    <row r="50" spans="2:10">
      <c r="B50" s="501" t="s">
        <v>304</v>
      </c>
      <c r="C50" s="502"/>
      <c r="D50" s="502"/>
      <c r="E50" s="502"/>
      <c r="F50" s="503"/>
      <c r="G50" s="504">
        <v>226</v>
      </c>
      <c r="H50" s="505">
        <f>'прил 13'!H124+'прил 13'!H125</f>
        <v>70</v>
      </c>
      <c r="I50" s="505">
        <f>'прил 13'!I124+'прил 13'!I125</f>
        <v>50</v>
      </c>
      <c r="J50" s="505">
        <f>'прил 13'!J124+'прил 13'!J125</f>
        <v>50</v>
      </c>
    </row>
    <row r="51" spans="2:10">
      <c r="B51" s="501" t="s">
        <v>614</v>
      </c>
      <c r="C51" s="502"/>
      <c r="D51" s="502"/>
      <c r="E51" s="502"/>
      <c r="F51" s="503"/>
      <c r="G51" s="504">
        <v>226</v>
      </c>
      <c r="H51" s="505">
        <f>'прил 13'!H104</f>
        <v>0</v>
      </c>
      <c r="I51" s="505">
        <f>'прил 13'!I104</f>
        <v>0</v>
      </c>
      <c r="J51" s="505">
        <f>'прил 13'!J104</f>
        <v>0</v>
      </c>
    </row>
    <row r="52" spans="2:10">
      <c r="B52" s="501" t="s">
        <v>305</v>
      </c>
      <c r="C52" s="502"/>
      <c r="D52" s="502"/>
      <c r="E52" s="502"/>
      <c r="F52" s="503"/>
      <c r="G52" s="504">
        <v>226</v>
      </c>
      <c r="H52" s="505">
        <f>'прил 13'!H48</f>
        <v>7</v>
      </c>
      <c r="I52" s="505">
        <f>'прил 13'!I48</f>
        <v>0</v>
      </c>
      <c r="J52" s="505">
        <f>'прил 13'!J48</f>
        <v>0</v>
      </c>
    </row>
    <row r="53" spans="2:10">
      <c r="B53" s="501" t="s">
        <v>619</v>
      </c>
      <c r="C53" s="502"/>
      <c r="D53" s="502"/>
      <c r="E53" s="502"/>
      <c r="F53" s="503"/>
      <c r="G53" s="504">
        <v>226</v>
      </c>
      <c r="H53" s="505">
        <f>'прил 13'!H105</f>
        <v>3</v>
      </c>
      <c r="I53" s="505">
        <f>'прил 13'!I105</f>
        <v>3</v>
      </c>
      <c r="J53" s="505">
        <f>'прил 13'!J105</f>
        <v>3</v>
      </c>
    </row>
    <row r="54" spans="2:10">
      <c r="B54" s="501" t="s">
        <v>306</v>
      </c>
      <c r="C54" s="502"/>
      <c r="D54" s="502"/>
      <c r="E54" s="502"/>
      <c r="F54" s="503"/>
      <c r="G54" s="504">
        <v>226</v>
      </c>
      <c r="H54" s="505"/>
      <c r="I54" s="505"/>
      <c r="J54" s="505"/>
    </row>
    <row r="55" spans="2:10">
      <c r="B55" s="501" t="s">
        <v>301</v>
      </c>
      <c r="C55" s="502"/>
      <c r="D55" s="502"/>
      <c r="E55" s="502"/>
      <c r="F55" s="503"/>
      <c r="G55" s="504">
        <v>226</v>
      </c>
      <c r="H55" s="505">
        <f>+'прил 13'!H54</f>
        <v>0</v>
      </c>
      <c r="I55" s="505">
        <f>+'прил 13'!I54</f>
        <v>10</v>
      </c>
      <c r="J55" s="505">
        <f>+'прил 13'!J54</f>
        <v>10</v>
      </c>
    </row>
    <row r="56" spans="2:10">
      <c r="B56" s="501" t="s">
        <v>307</v>
      </c>
      <c r="C56" s="502"/>
      <c r="D56" s="502"/>
      <c r="E56" s="502"/>
      <c r="F56" s="503"/>
      <c r="G56" s="504">
        <v>226</v>
      </c>
      <c r="H56" s="505"/>
      <c r="I56" s="505"/>
      <c r="J56" s="505"/>
    </row>
    <row r="57" spans="2:10">
      <c r="B57" s="501" t="s">
        <v>308</v>
      </c>
      <c r="C57" s="502"/>
      <c r="D57" s="502"/>
      <c r="E57" s="502"/>
      <c r="F57" s="503"/>
      <c r="G57" s="504">
        <v>226</v>
      </c>
      <c r="H57" s="505">
        <f>'прил 13'!H246</f>
        <v>3</v>
      </c>
      <c r="I57" s="505">
        <f>'прил 13'!I246</f>
        <v>0</v>
      </c>
      <c r="J57" s="505">
        <f>'прил 13'!J246</f>
        <v>0</v>
      </c>
    </row>
    <row r="58" spans="2:10">
      <c r="B58" s="501" t="s">
        <v>309</v>
      </c>
      <c r="C58" s="502"/>
      <c r="D58" s="502"/>
      <c r="E58" s="502"/>
      <c r="F58" s="503"/>
      <c r="G58" s="504">
        <v>226</v>
      </c>
      <c r="H58" s="505"/>
      <c r="I58" s="505"/>
      <c r="J58" s="505"/>
    </row>
    <row r="59" spans="2:10">
      <c r="B59" s="639" t="s">
        <v>310</v>
      </c>
      <c r="C59" s="640"/>
      <c r="D59" s="640"/>
      <c r="E59" s="640"/>
      <c r="F59" s="641"/>
      <c r="G59" s="506">
        <v>240</v>
      </c>
      <c r="H59" s="507">
        <f>H61</f>
        <v>0</v>
      </c>
      <c r="I59" s="507">
        <f t="shared" ref="I59:J59" si="6">I61</f>
        <v>0</v>
      </c>
      <c r="J59" s="507">
        <f t="shared" si="6"/>
        <v>0</v>
      </c>
    </row>
    <row r="60" spans="2:10">
      <c r="B60" s="642" t="s">
        <v>311</v>
      </c>
      <c r="C60" s="643"/>
      <c r="D60" s="643"/>
      <c r="E60" s="643"/>
      <c r="F60" s="644"/>
      <c r="G60" s="508"/>
      <c r="H60" s="509"/>
      <c r="I60" s="509"/>
      <c r="J60" s="509"/>
    </row>
    <row r="61" spans="2:10">
      <c r="B61" s="645" t="s">
        <v>312</v>
      </c>
      <c r="C61" s="646"/>
      <c r="D61" s="646"/>
      <c r="E61" s="646"/>
      <c r="F61" s="647"/>
      <c r="G61" s="510">
        <v>241</v>
      </c>
      <c r="H61" s="511">
        <f>'прил 13'!H144</f>
        <v>0</v>
      </c>
      <c r="I61" s="511">
        <f>'прил 13'!I144</f>
        <v>0</v>
      </c>
      <c r="J61" s="511">
        <f>'прил 13'!J144</f>
        <v>0</v>
      </c>
    </row>
    <row r="62" spans="2:10">
      <c r="B62" s="636" t="s">
        <v>313</v>
      </c>
      <c r="C62" s="648"/>
      <c r="D62" s="648"/>
      <c r="E62" s="648"/>
      <c r="F62" s="649"/>
      <c r="G62" s="630">
        <v>242</v>
      </c>
      <c r="H62" s="512"/>
      <c r="I62" s="512"/>
      <c r="J62" s="512"/>
    </row>
    <row r="63" spans="2:10">
      <c r="B63" s="618" t="s">
        <v>314</v>
      </c>
      <c r="C63" s="619"/>
      <c r="D63" s="619"/>
      <c r="E63" s="619"/>
      <c r="F63" s="620"/>
      <c r="G63" s="631"/>
      <c r="H63" s="511"/>
      <c r="I63" s="511"/>
      <c r="J63" s="511"/>
    </row>
    <row r="64" spans="2:10">
      <c r="B64" s="621" t="s">
        <v>315</v>
      </c>
      <c r="C64" s="622"/>
      <c r="D64" s="622"/>
      <c r="E64" s="622"/>
      <c r="F64" s="623"/>
      <c r="G64" s="632"/>
      <c r="H64" s="513"/>
      <c r="I64" s="513"/>
      <c r="J64" s="513"/>
    </row>
    <row r="65" spans="2:10">
      <c r="B65" s="601" t="s">
        <v>316</v>
      </c>
      <c r="C65" s="602"/>
      <c r="D65" s="602"/>
      <c r="E65" s="602"/>
      <c r="F65" s="603"/>
      <c r="G65" s="486">
        <v>250</v>
      </c>
      <c r="H65" s="514">
        <f>H66</f>
        <v>3</v>
      </c>
      <c r="I65" s="514">
        <f t="shared" ref="I65:J65" si="7">I66</f>
        <v>3.7</v>
      </c>
      <c r="J65" s="514">
        <f t="shared" si="7"/>
        <v>4.7</v>
      </c>
    </row>
    <row r="66" spans="2:10">
      <c r="B66" s="636" t="s">
        <v>615</v>
      </c>
      <c r="C66" s="637"/>
      <c r="D66" s="637"/>
      <c r="E66" s="637"/>
      <c r="F66" s="638"/>
      <c r="G66" s="484">
        <v>251</v>
      </c>
      <c r="H66" s="515">
        <f>'прил 13'!H214</f>
        <v>3</v>
      </c>
      <c r="I66" s="515">
        <f>'прил 13'!I214</f>
        <v>3.7</v>
      </c>
      <c r="J66" s="515">
        <f>'прил 13'!J214</f>
        <v>4.7</v>
      </c>
    </row>
    <row r="67" spans="2:10">
      <c r="B67" s="601" t="s">
        <v>317</v>
      </c>
      <c r="C67" s="602"/>
      <c r="D67" s="602"/>
      <c r="E67" s="602"/>
      <c r="F67" s="603"/>
      <c r="G67" s="486">
        <v>260</v>
      </c>
      <c r="H67" s="514">
        <f>H68</f>
        <v>101.6</v>
      </c>
      <c r="I67" s="514">
        <f t="shared" ref="I67:J67" si="8">I68</f>
        <v>76.599999999999994</v>
      </c>
      <c r="J67" s="514">
        <f t="shared" si="8"/>
        <v>76.599999999999994</v>
      </c>
    </row>
    <row r="68" spans="2:10">
      <c r="B68" s="615" t="s">
        <v>318</v>
      </c>
      <c r="C68" s="616"/>
      <c r="D68" s="616"/>
      <c r="E68" s="616"/>
      <c r="F68" s="617"/>
      <c r="G68" s="488">
        <v>260</v>
      </c>
      <c r="H68" s="516">
        <f>'прил 13'!H209</f>
        <v>101.6</v>
      </c>
      <c r="I68" s="516">
        <f>'прил 13'!I209</f>
        <v>76.599999999999994</v>
      </c>
      <c r="J68" s="516">
        <f>'прил 13'!J209</f>
        <v>76.599999999999994</v>
      </c>
    </row>
    <row r="69" spans="2:10">
      <c r="B69" s="627" t="s">
        <v>319</v>
      </c>
      <c r="C69" s="628"/>
      <c r="D69" s="628"/>
      <c r="E69" s="628"/>
      <c r="F69" s="629"/>
      <c r="G69" s="488">
        <v>260</v>
      </c>
      <c r="H69" s="517"/>
      <c r="I69" s="517"/>
      <c r="J69" s="517"/>
    </row>
    <row r="70" spans="2:10">
      <c r="B70" s="601" t="s">
        <v>320</v>
      </c>
      <c r="C70" s="602"/>
      <c r="D70" s="602"/>
      <c r="E70" s="602"/>
      <c r="F70" s="603"/>
      <c r="G70" s="486">
        <v>290</v>
      </c>
      <c r="H70" s="514">
        <f>'прил 13'!H56+'прил 13'!H89+'прил 13'!H110</f>
        <v>6.2</v>
      </c>
      <c r="I70" s="514">
        <f>'прил 13'!I56+'прил 13'!I89</f>
        <v>7</v>
      </c>
      <c r="J70" s="514">
        <f>'прил 13'!J56+'прил 13'!J89</f>
        <v>9</v>
      </c>
    </row>
    <row r="71" spans="2:10">
      <c r="B71" s="601" t="s">
        <v>321</v>
      </c>
      <c r="C71" s="602"/>
      <c r="D71" s="602"/>
      <c r="E71" s="602"/>
      <c r="F71" s="603"/>
      <c r="G71" s="508">
        <v>300</v>
      </c>
      <c r="H71" s="518">
        <f>H72+H79</f>
        <v>57.6</v>
      </c>
      <c r="I71" s="518">
        <f t="shared" ref="I71:J71" si="9">I72+I79</f>
        <v>63.2</v>
      </c>
      <c r="J71" s="518">
        <f t="shared" si="9"/>
        <v>65.2</v>
      </c>
    </row>
    <row r="72" spans="2:10">
      <c r="B72" s="601" t="s">
        <v>263</v>
      </c>
      <c r="C72" s="602"/>
      <c r="D72" s="602"/>
      <c r="E72" s="602"/>
      <c r="F72" s="603"/>
      <c r="G72" s="508">
        <v>310</v>
      </c>
      <c r="H72" s="518">
        <f>H73</f>
        <v>0</v>
      </c>
      <c r="I72" s="518">
        <f t="shared" ref="I72:J72" si="10">I73</f>
        <v>0</v>
      </c>
      <c r="J72" s="518">
        <f t="shared" si="10"/>
        <v>0</v>
      </c>
    </row>
    <row r="73" spans="2:10">
      <c r="B73" s="627" t="s">
        <v>322</v>
      </c>
      <c r="C73" s="628"/>
      <c r="D73" s="628"/>
      <c r="E73" s="628"/>
      <c r="F73" s="629"/>
      <c r="G73" s="485">
        <v>310</v>
      </c>
      <c r="H73" s="513">
        <f>'прил 13'!H65</f>
        <v>0</v>
      </c>
      <c r="I73" s="513">
        <f>'прил 13'!I65</f>
        <v>0</v>
      </c>
      <c r="J73" s="513">
        <f>'прил 13'!J65</f>
        <v>0</v>
      </c>
    </row>
    <row r="74" spans="2:10">
      <c r="B74" s="627" t="s">
        <v>323</v>
      </c>
      <c r="C74" s="628"/>
      <c r="D74" s="628"/>
      <c r="E74" s="628"/>
      <c r="F74" s="629"/>
      <c r="G74" s="485">
        <v>310</v>
      </c>
      <c r="H74" s="513"/>
      <c r="I74" s="513"/>
      <c r="J74" s="513"/>
    </row>
    <row r="75" spans="2:10">
      <c r="B75" s="627" t="s">
        <v>324</v>
      </c>
      <c r="C75" s="628"/>
      <c r="D75" s="628"/>
      <c r="E75" s="628"/>
      <c r="F75" s="629"/>
      <c r="G75" s="485">
        <v>310</v>
      </c>
      <c r="H75" s="513"/>
      <c r="I75" s="513"/>
      <c r="J75" s="513"/>
    </row>
    <row r="76" spans="2:10">
      <c r="B76" s="627" t="s">
        <v>325</v>
      </c>
      <c r="C76" s="628"/>
      <c r="D76" s="628"/>
      <c r="E76" s="628"/>
      <c r="F76" s="629"/>
      <c r="G76" s="485">
        <v>310</v>
      </c>
      <c r="H76" s="513"/>
      <c r="I76" s="513"/>
      <c r="J76" s="513"/>
    </row>
    <row r="77" spans="2:10">
      <c r="B77" s="627" t="s">
        <v>326</v>
      </c>
      <c r="C77" s="628"/>
      <c r="D77" s="628"/>
      <c r="E77" s="628"/>
      <c r="F77" s="629"/>
      <c r="G77" s="485">
        <v>310</v>
      </c>
      <c r="H77" s="513"/>
      <c r="I77" s="513"/>
      <c r="J77" s="513"/>
    </row>
    <row r="78" spans="2:10">
      <c r="B78" s="627" t="s">
        <v>327</v>
      </c>
      <c r="C78" s="628"/>
      <c r="D78" s="628"/>
      <c r="E78" s="628"/>
      <c r="F78" s="629"/>
      <c r="G78" s="485">
        <v>310</v>
      </c>
      <c r="H78" s="513"/>
      <c r="I78" s="513"/>
      <c r="J78" s="513"/>
    </row>
    <row r="79" spans="2:10">
      <c r="B79" s="601" t="s">
        <v>246</v>
      </c>
      <c r="C79" s="602"/>
      <c r="D79" s="602"/>
      <c r="E79" s="602"/>
      <c r="F79" s="603"/>
      <c r="G79" s="508">
        <v>340</v>
      </c>
      <c r="H79" s="518">
        <f>H80+H81+H83+H84</f>
        <v>57.6</v>
      </c>
      <c r="I79" s="518">
        <f t="shared" ref="I79:J79" si="11">I80+I81+I83+I84</f>
        <v>63.2</v>
      </c>
      <c r="J79" s="518">
        <f t="shared" si="11"/>
        <v>65.2</v>
      </c>
    </row>
    <row r="80" spans="2:10">
      <c r="B80" s="627" t="s">
        <v>328</v>
      </c>
      <c r="C80" s="628"/>
      <c r="D80" s="628"/>
      <c r="E80" s="628"/>
      <c r="F80" s="629"/>
      <c r="G80" s="485">
        <v>340</v>
      </c>
      <c r="H80" s="513">
        <f>'прил 13'!H72+'прил 13'!H73+'прил 13'!H107+'прил 13'!H127+'прил 13'!H258+'прил 13'!H234+'прил 13'!H251</f>
        <v>39.6</v>
      </c>
      <c r="I80" s="513">
        <f>'прил 13'!I72+'прил 13'!I73+'прил 13'!I107+'прил 13'!I127+'прил 13'!I258+'прил 13'!I234+'прил 13'!I251</f>
        <v>23</v>
      </c>
      <c r="J80" s="513">
        <f>'прил 13'!J72+'прил 13'!J73+'прил 13'!J107+'прил 13'!J127+'прил 13'!J258+'прил 13'!J234+'прил 13'!J251</f>
        <v>24</v>
      </c>
    </row>
    <row r="81" spans="2:10">
      <c r="B81" s="627" t="s">
        <v>329</v>
      </c>
      <c r="C81" s="628"/>
      <c r="D81" s="628"/>
      <c r="E81" s="628"/>
      <c r="F81" s="629"/>
      <c r="G81" s="485">
        <v>340</v>
      </c>
      <c r="H81" s="513">
        <f>'прил 13'!H70+'прил 13'!H74+'прил 13'!H231+'прил 13'!H240+'прил 13'!H262+'прил 13'!H121+'прил 13'!H226</f>
        <v>9</v>
      </c>
      <c r="I81" s="513">
        <f>'прил 13'!I70+'прил 13'!I74+'прил 13'!I231+'прил 13'!I240+'прил 13'!I262+'прил 13'!I121+'прил 13'!I226</f>
        <v>32.200000000000003</v>
      </c>
      <c r="J81" s="513">
        <f>'прил 13'!J70+'прил 13'!J74+'прил 13'!J231+'прил 13'!J240+'прил 13'!J262+'прил 13'!J121+'прил 13'!J226</f>
        <v>33.200000000000003</v>
      </c>
    </row>
    <row r="82" spans="2:10">
      <c r="B82" s="627" t="s">
        <v>330</v>
      </c>
      <c r="C82" s="628"/>
      <c r="D82" s="628"/>
      <c r="E82" s="628"/>
      <c r="F82" s="629"/>
      <c r="G82" s="485">
        <v>340</v>
      </c>
      <c r="H82" s="513"/>
      <c r="I82" s="513"/>
      <c r="J82" s="513"/>
    </row>
    <row r="83" spans="2:10">
      <c r="B83" s="627" t="s">
        <v>331</v>
      </c>
      <c r="C83" s="628"/>
      <c r="D83" s="628"/>
      <c r="E83" s="628"/>
      <c r="F83" s="629"/>
      <c r="G83" s="485">
        <v>340</v>
      </c>
      <c r="H83" s="513">
        <f>+'прил 13'!H259+'прил 13'!H241</f>
        <v>9</v>
      </c>
      <c r="I83" s="513">
        <f>+'прил 13'!I259+'прил 13'!I241</f>
        <v>8</v>
      </c>
      <c r="J83" s="513">
        <f>+'прил 13'!J259+'прил 13'!J241</f>
        <v>8</v>
      </c>
    </row>
    <row r="84" spans="2:10">
      <c r="B84" s="650" t="s">
        <v>332</v>
      </c>
      <c r="C84" s="651"/>
      <c r="D84" s="651"/>
      <c r="E84" s="651"/>
      <c r="F84" s="652"/>
      <c r="G84" s="485">
        <v>340</v>
      </c>
      <c r="H84" s="513">
        <f>'прил 13'!H143</f>
        <v>0</v>
      </c>
      <c r="I84" s="513">
        <f>'прил 13'!I143</f>
        <v>0</v>
      </c>
      <c r="J84" s="513">
        <f>'прил 13'!J143</f>
        <v>0</v>
      </c>
    </row>
    <row r="85" spans="2:10">
      <c r="B85" s="624" t="s">
        <v>333</v>
      </c>
      <c r="C85" s="625"/>
      <c r="D85" s="625"/>
      <c r="E85" s="625"/>
      <c r="F85" s="626"/>
      <c r="G85" s="485"/>
      <c r="H85" s="519">
        <f>H15+H19+H59+H65+H67+H70+H71</f>
        <v>3777.2</v>
      </c>
      <c r="I85" s="519">
        <f t="shared" ref="I85:J85" si="12">I15+I19+I59+I65+I67+I70+I71</f>
        <v>3298.2999999999997</v>
      </c>
      <c r="J85" s="519">
        <f t="shared" si="12"/>
        <v>3385.9999999999995</v>
      </c>
    </row>
    <row r="86" spans="2:10">
      <c r="B86" s="482"/>
      <c r="C86" s="482"/>
      <c r="D86" s="482"/>
      <c r="E86" s="482"/>
      <c r="F86" s="482"/>
      <c r="G86" s="482"/>
      <c r="H86" s="520"/>
      <c r="I86" s="520"/>
      <c r="J86" s="520"/>
    </row>
    <row r="87" spans="2:10">
      <c r="B87" s="482"/>
      <c r="C87" s="482"/>
      <c r="D87" s="482"/>
      <c r="E87" s="482"/>
      <c r="F87" s="482"/>
      <c r="G87" s="482"/>
      <c r="H87" s="521"/>
      <c r="I87" s="521"/>
      <c r="J87" s="521"/>
    </row>
  </sheetData>
  <mergeCells count="55">
    <mergeCell ref="B84:F84"/>
    <mergeCell ref="B85:F85"/>
    <mergeCell ref="B77:F77"/>
    <mergeCell ref="B78:F78"/>
    <mergeCell ref="B79:F79"/>
    <mergeCell ref="B80:F80"/>
    <mergeCell ref="B81:F81"/>
    <mergeCell ref="B82:F82"/>
    <mergeCell ref="B73:F73"/>
    <mergeCell ref="B74:F74"/>
    <mergeCell ref="G62:G64"/>
    <mergeCell ref="B36:F36"/>
    <mergeCell ref="B83:F83"/>
    <mergeCell ref="B76:F76"/>
    <mergeCell ref="B66:F66"/>
    <mergeCell ref="B67:F67"/>
    <mergeCell ref="B68:F68"/>
    <mergeCell ref="B69:F69"/>
    <mergeCell ref="B75:F75"/>
    <mergeCell ref="B65:F65"/>
    <mergeCell ref="B59:F59"/>
    <mergeCell ref="B60:F60"/>
    <mergeCell ref="B61:F61"/>
    <mergeCell ref="B62:F62"/>
    <mergeCell ref="B21:F21"/>
    <mergeCell ref="B22:F22"/>
    <mergeCell ref="B25:F25"/>
    <mergeCell ref="B30:F30"/>
    <mergeCell ref="B41:F41"/>
    <mergeCell ref="B63:F63"/>
    <mergeCell ref="B64:F64"/>
    <mergeCell ref="B70:F70"/>
    <mergeCell ref="B71:F71"/>
    <mergeCell ref="B72:F72"/>
    <mergeCell ref="B20:F20"/>
    <mergeCell ref="B7:J7"/>
    <mergeCell ref="B8:J9"/>
    <mergeCell ref="B10:J10"/>
    <mergeCell ref="B11:J11"/>
    <mergeCell ref="B13:F13"/>
    <mergeCell ref="H13:H14"/>
    <mergeCell ref="I13:I14"/>
    <mergeCell ref="J13:J14"/>
    <mergeCell ref="B14:F14"/>
    <mergeCell ref="B15:F15"/>
    <mergeCell ref="B16:F16"/>
    <mergeCell ref="B17:F17"/>
    <mergeCell ref="B18:F18"/>
    <mergeCell ref="B19:F19"/>
    <mergeCell ref="B6:J6"/>
    <mergeCell ref="B1:J1"/>
    <mergeCell ref="B2:J2"/>
    <mergeCell ref="B3:J3"/>
    <mergeCell ref="B4:J4"/>
    <mergeCell ref="B5:J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3"/>
  <sheetViews>
    <sheetView workbookViewId="0">
      <selection activeCell="L266" sqref="L266"/>
    </sheetView>
  </sheetViews>
  <sheetFormatPr defaultRowHeight="12" customHeight="1"/>
  <cols>
    <col min="1" max="1" width="62.5703125" customWidth="1"/>
    <col min="2" max="2" width="9" customWidth="1"/>
    <col min="3" max="3" width="6.42578125" customWidth="1"/>
    <col min="4" max="4" width="5.7109375" customWidth="1"/>
    <col min="5" max="5" width="15.7109375" customWidth="1"/>
    <col min="6" max="6" width="6.28515625" customWidth="1"/>
    <col min="7" max="7" width="7.140625" customWidth="1"/>
    <col min="8" max="18" width="15.7109375" customWidth="1"/>
  </cols>
  <sheetData>
    <row r="1" spans="1:14" ht="15">
      <c r="A1" s="653" t="s">
        <v>334</v>
      </c>
      <c r="B1" s="653"/>
      <c r="C1" s="653"/>
      <c r="D1" s="653"/>
      <c r="E1" s="653"/>
      <c r="F1" s="653"/>
      <c r="G1" s="653"/>
      <c r="H1" s="653"/>
      <c r="I1" s="653"/>
      <c r="J1" s="72"/>
      <c r="K1" s="73"/>
      <c r="L1" s="73"/>
    </row>
    <row r="2" spans="1:14" ht="15">
      <c r="A2" s="654" t="s">
        <v>681</v>
      </c>
      <c r="B2" s="654"/>
      <c r="C2" s="654"/>
      <c r="D2" s="654"/>
      <c r="E2" s="654"/>
      <c r="F2" s="654"/>
      <c r="G2" s="654"/>
      <c r="H2" s="654"/>
      <c r="I2" s="654"/>
      <c r="J2" s="654"/>
      <c r="K2" s="73"/>
      <c r="L2" s="73"/>
    </row>
    <row r="3" spans="1:14" ht="15">
      <c r="A3" s="655" t="s">
        <v>668</v>
      </c>
      <c r="B3" s="655"/>
      <c r="C3" s="655"/>
      <c r="D3" s="655"/>
      <c r="E3" s="655"/>
      <c r="F3" s="655"/>
      <c r="G3" s="655"/>
      <c r="H3" s="655"/>
      <c r="I3" s="655"/>
      <c r="J3" s="655"/>
      <c r="K3" s="73"/>
      <c r="L3" s="73"/>
    </row>
    <row r="4" spans="1:14" ht="15">
      <c r="A4" s="655" t="s">
        <v>335</v>
      </c>
      <c r="B4" s="655"/>
      <c r="C4" s="655"/>
      <c r="D4" s="655"/>
      <c r="E4" s="655"/>
      <c r="F4" s="655"/>
      <c r="G4" s="655"/>
      <c r="H4" s="655"/>
      <c r="I4" s="655"/>
      <c r="J4" s="655"/>
      <c r="K4" s="73"/>
      <c r="L4" s="73"/>
    </row>
    <row r="5" spans="1:14" ht="15">
      <c r="A5" s="74"/>
      <c r="B5" s="74"/>
      <c r="C5" s="75"/>
      <c r="D5" s="75"/>
      <c r="E5" s="75"/>
      <c r="F5" s="75"/>
      <c r="G5" s="75"/>
      <c r="H5" s="76"/>
      <c r="I5" s="76"/>
      <c r="J5" s="76" t="s">
        <v>336</v>
      </c>
      <c r="K5" s="73"/>
      <c r="L5" s="73"/>
    </row>
    <row r="6" spans="1:14" ht="15">
      <c r="A6" s="74"/>
      <c r="B6" s="74"/>
      <c r="C6" s="75"/>
      <c r="D6" s="75"/>
      <c r="E6" s="75"/>
      <c r="F6" s="75"/>
      <c r="G6" s="75"/>
      <c r="H6" s="76"/>
      <c r="I6" s="76"/>
      <c r="J6" s="76"/>
      <c r="K6" s="73"/>
      <c r="L6" s="73"/>
    </row>
    <row r="7" spans="1:14" ht="45">
      <c r="A7" s="77" t="s">
        <v>275</v>
      </c>
      <c r="B7" s="77"/>
      <c r="C7" s="77" t="s">
        <v>337</v>
      </c>
      <c r="D7" s="77" t="s">
        <v>119</v>
      </c>
      <c r="E7" s="77" t="s">
        <v>120</v>
      </c>
      <c r="F7" s="77"/>
      <c r="G7" s="78" t="s">
        <v>338</v>
      </c>
      <c r="H7" s="79" t="s">
        <v>664</v>
      </c>
      <c r="I7" s="80" t="s">
        <v>665</v>
      </c>
      <c r="J7" s="80" t="s">
        <v>666</v>
      </c>
      <c r="K7" s="81"/>
      <c r="L7" s="81"/>
    </row>
    <row r="8" spans="1:14" ht="15">
      <c r="A8" s="82" t="s">
        <v>236</v>
      </c>
      <c r="B8" s="83"/>
      <c r="C8" s="84"/>
      <c r="D8" s="84"/>
      <c r="E8" s="84"/>
      <c r="F8" s="84"/>
      <c r="G8" s="83"/>
      <c r="H8" s="85">
        <f>H9+H111+H122+H132+H144+H208+H212+H216+H129+H135+H142</f>
        <v>3777.2</v>
      </c>
      <c r="I8" s="85">
        <f t="shared" ref="I8:J8" si="0">I9+I111+I122+I132+I144+I208+I212+I216+I129+I135+I142</f>
        <v>3298.2999999999993</v>
      </c>
      <c r="J8" s="85">
        <f t="shared" si="0"/>
        <v>3386</v>
      </c>
      <c r="K8" s="81"/>
      <c r="L8" s="81"/>
    </row>
    <row r="9" spans="1:14" ht="15">
      <c r="A9" s="86" t="s">
        <v>339</v>
      </c>
      <c r="B9" s="87">
        <v>802</v>
      </c>
      <c r="C9" s="88" t="s">
        <v>123</v>
      </c>
      <c r="D9" s="88" t="s">
        <v>257</v>
      </c>
      <c r="E9" s="88" t="s">
        <v>340</v>
      </c>
      <c r="F9" s="88" t="s">
        <v>237</v>
      </c>
      <c r="G9" s="88" t="s">
        <v>237</v>
      </c>
      <c r="H9" s="89">
        <f>H10+H18+H88+H90+H76</f>
        <v>3297.2</v>
      </c>
      <c r="I9" s="89">
        <f>I10+I18+I88+I90+I76</f>
        <v>2788.8999999999996</v>
      </c>
      <c r="J9" s="89">
        <f>J10+J18+J88+J90+J76</f>
        <v>2873.6000000000004</v>
      </c>
      <c r="K9" s="81"/>
      <c r="L9" s="81"/>
    </row>
    <row r="10" spans="1:14" ht="45">
      <c r="A10" s="90" t="s">
        <v>341</v>
      </c>
      <c r="B10" s="87">
        <v>802</v>
      </c>
      <c r="C10" s="88" t="s">
        <v>123</v>
      </c>
      <c r="D10" s="88" t="s">
        <v>125</v>
      </c>
      <c r="E10" s="88" t="s">
        <v>340</v>
      </c>
      <c r="F10" s="88" t="s">
        <v>237</v>
      </c>
      <c r="G10" s="88" t="s">
        <v>237</v>
      </c>
      <c r="H10" s="89">
        <f>H11</f>
        <v>721.09999999999991</v>
      </c>
      <c r="I10" s="89">
        <f t="shared" ref="I10:J11" si="1">I11</f>
        <v>816.3</v>
      </c>
      <c r="J10" s="89">
        <f t="shared" si="1"/>
        <v>898</v>
      </c>
      <c r="K10" s="81"/>
      <c r="L10" s="81"/>
    </row>
    <row r="11" spans="1:14" ht="15">
      <c r="A11" s="91" t="s">
        <v>342</v>
      </c>
      <c r="B11" s="87">
        <v>802</v>
      </c>
      <c r="C11" s="88" t="s">
        <v>123</v>
      </c>
      <c r="D11" s="88" t="s">
        <v>125</v>
      </c>
      <c r="E11" s="88" t="s">
        <v>343</v>
      </c>
      <c r="F11" s="88" t="s">
        <v>237</v>
      </c>
      <c r="G11" s="88" t="s">
        <v>237</v>
      </c>
      <c r="H11" s="89">
        <f>H12</f>
        <v>721.09999999999991</v>
      </c>
      <c r="I11" s="89">
        <f t="shared" si="1"/>
        <v>816.3</v>
      </c>
      <c r="J11" s="89">
        <f t="shared" si="1"/>
        <v>898</v>
      </c>
      <c r="K11" s="81"/>
      <c r="L11" s="81"/>
    </row>
    <row r="12" spans="1:14" ht="43.5">
      <c r="A12" s="92" t="s">
        <v>344</v>
      </c>
      <c r="B12" s="87">
        <v>802</v>
      </c>
      <c r="C12" s="88" t="s">
        <v>123</v>
      </c>
      <c r="D12" s="88" t="s">
        <v>125</v>
      </c>
      <c r="E12" s="88" t="s">
        <v>343</v>
      </c>
      <c r="F12" s="88" t="s">
        <v>237</v>
      </c>
      <c r="G12" s="88" t="s">
        <v>345</v>
      </c>
      <c r="H12" s="89">
        <f>H13+H14+H15</f>
        <v>721.09999999999991</v>
      </c>
      <c r="I12" s="89">
        <f t="shared" ref="I12:J12" si="2">I13+I14+I15</f>
        <v>816.3</v>
      </c>
      <c r="J12" s="89">
        <f t="shared" si="2"/>
        <v>898</v>
      </c>
      <c r="N12" s="93"/>
    </row>
    <row r="13" spans="1:14" ht="15">
      <c r="A13" s="94" t="s">
        <v>279</v>
      </c>
      <c r="B13" s="95">
        <v>802</v>
      </c>
      <c r="C13" s="96" t="s">
        <v>123</v>
      </c>
      <c r="D13" s="96" t="s">
        <v>125</v>
      </c>
      <c r="E13" s="96" t="s">
        <v>343</v>
      </c>
      <c r="F13" s="96" t="s">
        <v>133</v>
      </c>
      <c r="G13" s="96" t="s">
        <v>238</v>
      </c>
      <c r="H13" s="161">
        <v>553.79999999999995</v>
      </c>
      <c r="I13" s="98">
        <v>627</v>
      </c>
      <c r="J13" s="98">
        <v>689.7</v>
      </c>
      <c r="N13" s="93"/>
    </row>
    <row r="14" spans="1:14" ht="15">
      <c r="A14" s="94" t="s">
        <v>346</v>
      </c>
      <c r="B14" s="95">
        <v>802</v>
      </c>
      <c r="C14" s="96" t="s">
        <v>123</v>
      </c>
      <c r="D14" s="96" t="s">
        <v>125</v>
      </c>
      <c r="E14" s="96" t="s">
        <v>343</v>
      </c>
      <c r="F14" s="96" t="s">
        <v>135</v>
      </c>
      <c r="G14" s="96" t="s">
        <v>239</v>
      </c>
      <c r="H14" s="97"/>
      <c r="I14" s="98"/>
      <c r="J14" s="98"/>
      <c r="N14" s="93"/>
    </row>
    <row r="15" spans="1:14" ht="15">
      <c r="A15" s="94" t="s">
        <v>347</v>
      </c>
      <c r="B15" s="95">
        <v>802</v>
      </c>
      <c r="C15" s="96" t="s">
        <v>123</v>
      </c>
      <c r="D15" s="96" t="s">
        <v>125</v>
      </c>
      <c r="E15" s="96" t="s">
        <v>343</v>
      </c>
      <c r="F15" s="96" t="s">
        <v>137</v>
      </c>
      <c r="G15" s="96" t="s">
        <v>240</v>
      </c>
      <c r="H15" s="161">
        <v>167.3</v>
      </c>
      <c r="I15" s="98">
        <v>189.3</v>
      </c>
      <c r="J15" s="98">
        <v>208.3</v>
      </c>
    </row>
    <row r="16" spans="1:14" ht="15">
      <c r="A16" s="94" t="s">
        <v>348</v>
      </c>
      <c r="B16" s="95">
        <v>802</v>
      </c>
      <c r="C16" s="96" t="s">
        <v>123</v>
      </c>
      <c r="D16" s="96" t="s">
        <v>125</v>
      </c>
      <c r="E16" s="96" t="s">
        <v>343</v>
      </c>
      <c r="F16" s="96" t="s">
        <v>135</v>
      </c>
      <c r="G16" s="96" t="s">
        <v>183</v>
      </c>
      <c r="H16" s="97"/>
      <c r="I16" s="99"/>
      <c r="J16" s="99"/>
    </row>
    <row r="17" spans="1:13" ht="15">
      <c r="A17" s="94"/>
      <c r="B17" s="95" t="s">
        <v>349</v>
      </c>
      <c r="C17" s="96" t="s">
        <v>123</v>
      </c>
      <c r="D17" s="96" t="s">
        <v>125</v>
      </c>
      <c r="E17" s="96" t="s">
        <v>343</v>
      </c>
      <c r="F17" s="96" t="s">
        <v>155</v>
      </c>
      <c r="G17" s="96" t="s">
        <v>247</v>
      </c>
      <c r="H17" s="97"/>
      <c r="I17" s="99"/>
      <c r="J17" s="100"/>
    </row>
    <row r="18" spans="1:13" ht="60">
      <c r="A18" s="91" t="s">
        <v>350</v>
      </c>
      <c r="B18" s="87">
        <v>802</v>
      </c>
      <c r="C18" s="88" t="s">
        <v>123</v>
      </c>
      <c r="D18" s="88" t="s">
        <v>139</v>
      </c>
      <c r="E18" s="88" t="s">
        <v>340</v>
      </c>
      <c r="F18" s="88" t="s">
        <v>237</v>
      </c>
      <c r="G18" s="88" t="s">
        <v>237</v>
      </c>
      <c r="H18" s="89">
        <f>H19</f>
        <v>595.20000000000005</v>
      </c>
      <c r="I18" s="89">
        <f t="shared" ref="I18:J18" si="3">I19</f>
        <v>600.30000000000007</v>
      </c>
      <c r="J18" s="89">
        <f t="shared" si="3"/>
        <v>602.30000000000007</v>
      </c>
    </row>
    <row r="19" spans="1:13" ht="15">
      <c r="A19" s="91" t="s">
        <v>351</v>
      </c>
      <c r="B19" s="87">
        <v>802</v>
      </c>
      <c r="C19" s="88" t="s">
        <v>123</v>
      </c>
      <c r="D19" s="88" t="s">
        <v>139</v>
      </c>
      <c r="E19" s="88" t="s">
        <v>352</v>
      </c>
      <c r="F19" s="88" t="s">
        <v>237</v>
      </c>
      <c r="G19" s="88" t="s">
        <v>237</v>
      </c>
      <c r="H19" s="89">
        <f>H20</f>
        <v>595.20000000000005</v>
      </c>
      <c r="I19" s="89">
        <f t="shared" ref="I19:J19" si="4">I20</f>
        <v>600.30000000000007</v>
      </c>
      <c r="J19" s="89">
        <f t="shared" si="4"/>
        <v>602.30000000000007</v>
      </c>
    </row>
    <row r="20" spans="1:13" ht="15">
      <c r="A20" s="92" t="s">
        <v>353</v>
      </c>
      <c r="B20" s="87">
        <v>802</v>
      </c>
      <c r="C20" s="88" t="s">
        <v>123</v>
      </c>
      <c r="D20" s="88" t="s">
        <v>139</v>
      </c>
      <c r="E20" s="88" t="s">
        <v>352</v>
      </c>
      <c r="F20" s="88" t="s">
        <v>237</v>
      </c>
      <c r="G20" s="88" t="s">
        <v>145</v>
      </c>
      <c r="H20" s="89">
        <f>H21+H25+H32+H36+H56+H64+H68+H29</f>
        <v>595.20000000000005</v>
      </c>
      <c r="I20" s="89">
        <f t="shared" ref="I20:J20" si="5">I21+I25+I32+I36+I56+I64+I68+I29</f>
        <v>600.30000000000007</v>
      </c>
      <c r="J20" s="89">
        <f t="shared" si="5"/>
        <v>602.30000000000007</v>
      </c>
    </row>
    <row r="21" spans="1:13" ht="43.5">
      <c r="A21" s="92" t="s">
        <v>344</v>
      </c>
      <c r="B21" s="87">
        <v>802</v>
      </c>
      <c r="C21" s="88" t="s">
        <v>123</v>
      </c>
      <c r="D21" s="88" t="s">
        <v>139</v>
      </c>
      <c r="E21" s="88" t="s">
        <v>352</v>
      </c>
      <c r="F21" s="88" t="s">
        <v>237</v>
      </c>
      <c r="G21" s="88" t="s">
        <v>345</v>
      </c>
      <c r="H21" s="89">
        <f>H22+H23+H24</f>
        <v>394.5</v>
      </c>
      <c r="I21" s="89">
        <f t="shared" ref="I21:J21" si="6">I22+I23+I24</f>
        <v>425.1</v>
      </c>
      <c r="J21" s="89">
        <f t="shared" si="6"/>
        <v>425.1</v>
      </c>
      <c r="L21" s="93"/>
    </row>
    <row r="22" spans="1:13" ht="15">
      <c r="A22" s="101" t="s">
        <v>279</v>
      </c>
      <c r="B22" s="95">
        <v>802</v>
      </c>
      <c r="C22" s="96" t="s">
        <v>123</v>
      </c>
      <c r="D22" s="96" t="s">
        <v>139</v>
      </c>
      <c r="E22" s="96" t="s">
        <v>352</v>
      </c>
      <c r="F22" s="96" t="s">
        <v>133</v>
      </c>
      <c r="G22" s="96" t="s">
        <v>238</v>
      </c>
      <c r="H22" s="161">
        <v>303</v>
      </c>
      <c r="I22" s="97">
        <v>326.5</v>
      </c>
      <c r="J22" s="97">
        <v>326.5</v>
      </c>
      <c r="L22" s="93"/>
    </row>
    <row r="23" spans="1:13" ht="15">
      <c r="A23" s="102" t="s">
        <v>280</v>
      </c>
      <c r="B23" s="95">
        <v>802</v>
      </c>
      <c r="C23" s="96" t="s">
        <v>123</v>
      </c>
      <c r="D23" s="96" t="s">
        <v>139</v>
      </c>
      <c r="E23" s="96" t="s">
        <v>352</v>
      </c>
      <c r="F23" s="96" t="s">
        <v>135</v>
      </c>
      <c r="G23" s="96" t="s">
        <v>239</v>
      </c>
      <c r="H23" s="97"/>
      <c r="I23" s="97"/>
      <c r="J23" s="97"/>
      <c r="L23" s="93"/>
      <c r="M23" s="93"/>
    </row>
    <row r="24" spans="1:13" ht="15">
      <c r="A24" s="103" t="s">
        <v>347</v>
      </c>
      <c r="B24" s="95">
        <v>802</v>
      </c>
      <c r="C24" s="96" t="s">
        <v>123</v>
      </c>
      <c r="D24" s="96" t="s">
        <v>139</v>
      </c>
      <c r="E24" s="96" t="s">
        <v>352</v>
      </c>
      <c r="F24" s="96" t="s">
        <v>137</v>
      </c>
      <c r="G24" s="96" t="s">
        <v>240</v>
      </c>
      <c r="H24" s="161">
        <v>91.5</v>
      </c>
      <c r="I24" s="97">
        <v>98.6</v>
      </c>
      <c r="J24" s="97">
        <v>98.6</v>
      </c>
    </row>
    <row r="25" spans="1:13" ht="15">
      <c r="A25" s="104" t="s">
        <v>283</v>
      </c>
      <c r="B25" s="105">
        <v>802</v>
      </c>
      <c r="C25" s="106" t="s">
        <v>123</v>
      </c>
      <c r="D25" s="106" t="s">
        <v>139</v>
      </c>
      <c r="E25" s="106" t="s">
        <v>352</v>
      </c>
      <c r="F25" s="106" t="s">
        <v>149</v>
      </c>
      <c r="G25" s="106" t="s">
        <v>241</v>
      </c>
      <c r="H25" s="161">
        <f>H26+H27+H28</f>
        <v>102</v>
      </c>
      <c r="I25" s="107">
        <f>I26+I27+I28</f>
        <v>55.3</v>
      </c>
      <c r="J25" s="107">
        <f>J26+J27+J28</f>
        <v>55.3</v>
      </c>
    </row>
    <row r="26" spans="1:13" ht="15">
      <c r="A26" s="108" t="s">
        <v>354</v>
      </c>
      <c r="B26" s="109">
        <v>802</v>
      </c>
      <c r="C26" s="110" t="s">
        <v>123</v>
      </c>
      <c r="D26" s="110" t="s">
        <v>139</v>
      </c>
      <c r="E26" s="110" t="s">
        <v>352</v>
      </c>
      <c r="F26" s="110" t="s">
        <v>149</v>
      </c>
      <c r="G26" s="110" t="s">
        <v>241</v>
      </c>
      <c r="H26" s="161">
        <v>102</v>
      </c>
      <c r="I26" s="97">
        <v>55.3</v>
      </c>
      <c r="J26" s="97">
        <v>55.3</v>
      </c>
      <c r="L26" s="93"/>
    </row>
    <row r="27" spans="1:13" ht="15">
      <c r="A27" s="108" t="s">
        <v>355</v>
      </c>
      <c r="B27" s="109">
        <v>802</v>
      </c>
      <c r="C27" s="110" t="s">
        <v>123</v>
      </c>
      <c r="D27" s="110" t="s">
        <v>139</v>
      </c>
      <c r="E27" s="110" t="s">
        <v>352</v>
      </c>
      <c r="F27" s="110" t="s">
        <v>149</v>
      </c>
      <c r="G27" s="110" t="s">
        <v>241</v>
      </c>
      <c r="H27" s="97">
        <v>0</v>
      </c>
      <c r="I27" s="97">
        <v>0</v>
      </c>
      <c r="J27" s="97">
        <v>0</v>
      </c>
      <c r="L27" s="93"/>
    </row>
    <row r="28" spans="1:13" ht="15">
      <c r="A28" s="108" t="s">
        <v>356</v>
      </c>
      <c r="B28" s="109">
        <v>802</v>
      </c>
      <c r="C28" s="110" t="s">
        <v>123</v>
      </c>
      <c r="D28" s="110" t="s">
        <v>139</v>
      </c>
      <c r="E28" s="110" t="s">
        <v>352</v>
      </c>
      <c r="F28" s="110" t="s">
        <v>151</v>
      </c>
      <c r="G28" s="110" t="s">
        <v>241</v>
      </c>
      <c r="H28" s="97">
        <v>0</v>
      </c>
      <c r="I28" s="97">
        <v>0</v>
      </c>
      <c r="J28" s="97">
        <v>0</v>
      </c>
      <c r="L28" s="93"/>
    </row>
    <row r="29" spans="1:13" ht="15">
      <c r="A29" s="111" t="s">
        <v>357</v>
      </c>
      <c r="B29" s="112">
        <v>802</v>
      </c>
      <c r="C29" s="113" t="s">
        <v>123</v>
      </c>
      <c r="D29" s="113" t="s">
        <v>139</v>
      </c>
      <c r="E29" s="113" t="s">
        <v>352</v>
      </c>
      <c r="F29" s="113" t="s">
        <v>135</v>
      </c>
      <c r="G29" s="113" t="s">
        <v>237</v>
      </c>
      <c r="H29" s="114">
        <f>H30</f>
        <v>0</v>
      </c>
      <c r="I29" s="114">
        <f>I30</f>
        <v>0</v>
      </c>
      <c r="J29" s="114">
        <f>J30</f>
        <v>0</v>
      </c>
    </row>
    <row r="30" spans="1:13" ht="15">
      <c r="A30" s="115" t="s">
        <v>358</v>
      </c>
      <c r="B30" s="116" t="s">
        <v>349</v>
      </c>
      <c r="C30" s="117" t="s">
        <v>123</v>
      </c>
      <c r="D30" s="117" t="s">
        <v>139</v>
      </c>
      <c r="E30" s="117" t="s">
        <v>352</v>
      </c>
      <c r="F30" s="117" t="s">
        <v>135</v>
      </c>
      <c r="G30" s="117" t="s">
        <v>183</v>
      </c>
      <c r="H30" s="118"/>
      <c r="I30" s="118"/>
      <c r="J30" s="118"/>
    </row>
    <row r="31" spans="1:13" ht="15">
      <c r="A31" s="119"/>
      <c r="B31" s="120"/>
      <c r="C31" s="121"/>
      <c r="D31" s="121"/>
      <c r="E31" s="121"/>
      <c r="F31" s="121"/>
      <c r="G31" s="121"/>
      <c r="H31" s="118"/>
      <c r="I31" s="118"/>
      <c r="J31" s="118"/>
    </row>
    <row r="32" spans="1:13" ht="15">
      <c r="A32" s="104" t="s">
        <v>359</v>
      </c>
      <c r="B32" s="105">
        <v>802</v>
      </c>
      <c r="C32" s="106" t="s">
        <v>123</v>
      </c>
      <c r="D32" s="106" t="s">
        <v>139</v>
      </c>
      <c r="E32" s="106" t="s">
        <v>352</v>
      </c>
      <c r="F32" s="106" t="s">
        <v>237</v>
      </c>
      <c r="G32" s="106" t="s">
        <v>243</v>
      </c>
      <c r="H32" s="107">
        <f>H33+H35</f>
        <v>1</v>
      </c>
      <c r="I32" s="107">
        <f>I33+I35</f>
        <v>4</v>
      </c>
      <c r="J32" s="107">
        <f>J33+J35</f>
        <v>5</v>
      </c>
    </row>
    <row r="33" spans="1:18" ht="15" customHeight="1">
      <c r="A33" s="108" t="s">
        <v>360</v>
      </c>
      <c r="B33" s="95">
        <v>802</v>
      </c>
      <c r="C33" s="96" t="s">
        <v>123</v>
      </c>
      <c r="D33" s="96" t="s">
        <v>139</v>
      </c>
      <c r="E33" s="96" t="s">
        <v>352</v>
      </c>
      <c r="F33" s="96" t="s">
        <v>149</v>
      </c>
      <c r="G33" s="96" t="s">
        <v>243</v>
      </c>
      <c r="H33" s="161">
        <v>1</v>
      </c>
      <c r="I33" s="97">
        <v>4</v>
      </c>
      <c r="J33" s="97">
        <v>5</v>
      </c>
    </row>
    <row r="34" spans="1:18" ht="15" customHeight="1">
      <c r="A34" s="108" t="s">
        <v>361</v>
      </c>
      <c r="B34" s="95" t="s">
        <v>349</v>
      </c>
      <c r="C34" s="96" t="s">
        <v>123</v>
      </c>
      <c r="D34" s="96" t="s">
        <v>139</v>
      </c>
      <c r="E34" s="96" t="s">
        <v>352</v>
      </c>
      <c r="F34" s="96" t="s">
        <v>151</v>
      </c>
      <c r="G34" s="96" t="s">
        <v>243</v>
      </c>
      <c r="H34" s="97"/>
      <c r="I34" s="97"/>
      <c r="J34" s="97"/>
    </row>
    <row r="35" spans="1:18" ht="15" customHeight="1">
      <c r="A35" s="108" t="s">
        <v>624</v>
      </c>
      <c r="B35" s="109">
        <v>802</v>
      </c>
      <c r="C35" s="110" t="s">
        <v>123</v>
      </c>
      <c r="D35" s="110" t="s">
        <v>139</v>
      </c>
      <c r="E35" s="110" t="s">
        <v>352</v>
      </c>
      <c r="F35" s="110" t="s">
        <v>151</v>
      </c>
      <c r="G35" s="110" t="s">
        <v>243</v>
      </c>
      <c r="H35" s="97"/>
      <c r="I35" s="97"/>
      <c r="J35" s="97"/>
      <c r="M35" s="73"/>
      <c r="N35" s="73"/>
      <c r="O35" s="73"/>
      <c r="P35" s="73"/>
      <c r="Q35" s="73"/>
      <c r="R35" s="73"/>
    </row>
    <row r="36" spans="1:18" ht="15" customHeight="1">
      <c r="A36" s="104" t="s">
        <v>362</v>
      </c>
      <c r="B36" s="105">
        <v>802</v>
      </c>
      <c r="C36" s="106" t="s">
        <v>123</v>
      </c>
      <c r="D36" s="106" t="s">
        <v>139</v>
      </c>
      <c r="E36" s="106" t="s">
        <v>352</v>
      </c>
      <c r="F36" s="106" t="s">
        <v>237</v>
      </c>
      <c r="G36" s="106" t="s">
        <v>251</v>
      </c>
      <c r="H36" s="107">
        <f>H37+H44</f>
        <v>57.9</v>
      </c>
      <c r="I36" s="107">
        <f>I37+I44</f>
        <v>99.9</v>
      </c>
      <c r="J36" s="107">
        <f>J37+J44</f>
        <v>99.9</v>
      </c>
      <c r="M36" s="73"/>
      <c r="N36" s="73"/>
      <c r="O36" s="73"/>
      <c r="P36" s="73"/>
      <c r="Q36" s="73"/>
      <c r="R36" s="73"/>
    </row>
    <row r="37" spans="1:18" ht="15" customHeight="1">
      <c r="A37" s="104" t="s">
        <v>363</v>
      </c>
      <c r="B37" s="105">
        <v>802</v>
      </c>
      <c r="C37" s="106" t="s">
        <v>123</v>
      </c>
      <c r="D37" s="106" t="s">
        <v>139</v>
      </c>
      <c r="E37" s="106" t="s">
        <v>352</v>
      </c>
      <c r="F37" s="106" t="s">
        <v>149</v>
      </c>
      <c r="G37" s="106" t="s">
        <v>251</v>
      </c>
      <c r="H37" s="107">
        <f>H38+H39+H40+H41+H43</f>
        <v>50.9</v>
      </c>
      <c r="I37" s="107">
        <f>I38+I39+I40+I41+I43</f>
        <v>50.9</v>
      </c>
      <c r="J37" s="107">
        <f>J38+J39+J40+J41+J43</f>
        <v>50.9</v>
      </c>
      <c r="M37" s="122"/>
      <c r="N37" s="122"/>
      <c r="O37" s="122"/>
      <c r="P37" s="122"/>
      <c r="Q37" s="122"/>
      <c r="R37" s="122"/>
    </row>
    <row r="38" spans="1:18" ht="15" customHeight="1">
      <c r="A38" s="115" t="s">
        <v>611</v>
      </c>
      <c r="B38" s="109">
        <v>802</v>
      </c>
      <c r="C38" s="110" t="s">
        <v>123</v>
      </c>
      <c r="D38" s="110" t="s">
        <v>139</v>
      </c>
      <c r="E38" s="110" t="s">
        <v>352</v>
      </c>
      <c r="F38" s="117" t="s">
        <v>149</v>
      </c>
      <c r="G38" s="117" t="s">
        <v>251</v>
      </c>
      <c r="H38" s="161">
        <v>39.5</v>
      </c>
      <c r="I38" s="118">
        <v>39.5</v>
      </c>
      <c r="J38" s="118">
        <v>39.5</v>
      </c>
      <c r="M38" s="73"/>
      <c r="N38" s="73"/>
      <c r="O38" s="73"/>
      <c r="P38" s="73"/>
      <c r="Q38" s="73"/>
      <c r="R38" s="73"/>
    </row>
    <row r="39" spans="1:18" ht="15" customHeight="1">
      <c r="A39" s="115" t="s">
        <v>364</v>
      </c>
      <c r="B39" s="109">
        <v>802</v>
      </c>
      <c r="C39" s="110" t="s">
        <v>123</v>
      </c>
      <c r="D39" s="110" t="s">
        <v>139</v>
      </c>
      <c r="E39" s="110" t="s">
        <v>352</v>
      </c>
      <c r="F39" s="117" t="s">
        <v>149</v>
      </c>
      <c r="G39" s="117" t="s">
        <v>251</v>
      </c>
      <c r="H39" s="161">
        <v>11.4</v>
      </c>
      <c r="I39" s="118">
        <v>11.4</v>
      </c>
      <c r="J39" s="118">
        <v>11.4</v>
      </c>
      <c r="M39" s="73"/>
      <c r="N39" s="73"/>
      <c r="O39" s="73"/>
      <c r="P39" s="73"/>
      <c r="Q39" s="73"/>
      <c r="R39" s="73"/>
    </row>
    <row r="40" spans="1:18" ht="15" customHeight="1">
      <c r="A40" s="115" t="s">
        <v>625</v>
      </c>
      <c r="B40" s="109">
        <v>802</v>
      </c>
      <c r="C40" s="110" t="s">
        <v>123</v>
      </c>
      <c r="D40" s="110" t="s">
        <v>139</v>
      </c>
      <c r="E40" s="110" t="s">
        <v>352</v>
      </c>
      <c r="F40" s="117" t="s">
        <v>149</v>
      </c>
      <c r="G40" s="117" t="s">
        <v>251</v>
      </c>
      <c r="H40" s="118">
        <v>0</v>
      </c>
      <c r="I40" s="118">
        <v>0</v>
      </c>
      <c r="J40" s="118">
        <v>0</v>
      </c>
      <c r="M40" s="73"/>
      <c r="N40" s="73"/>
      <c r="O40" s="73"/>
      <c r="P40" s="73"/>
      <c r="Q40" s="73"/>
      <c r="R40" s="73"/>
    </row>
    <row r="41" spans="1:18" ht="30" customHeight="1">
      <c r="A41" s="115" t="s">
        <v>365</v>
      </c>
      <c r="B41" s="109">
        <v>802</v>
      </c>
      <c r="C41" s="110" t="s">
        <v>123</v>
      </c>
      <c r="D41" s="110" t="s">
        <v>139</v>
      </c>
      <c r="E41" s="110" t="s">
        <v>352</v>
      </c>
      <c r="F41" s="117" t="s">
        <v>149</v>
      </c>
      <c r="G41" s="117" t="s">
        <v>251</v>
      </c>
      <c r="H41" s="118"/>
      <c r="I41" s="118"/>
      <c r="J41" s="118"/>
      <c r="M41" s="73"/>
      <c r="N41" s="73"/>
      <c r="O41" s="73"/>
      <c r="P41" s="73"/>
      <c r="Q41" s="73"/>
      <c r="R41" s="73"/>
    </row>
    <row r="42" spans="1:18" ht="15" customHeight="1">
      <c r="A42" s="115" t="s">
        <v>366</v>
      </c>
      <c r="B42" s="109">
        <v>802</v>
      </c>
      <c r="C42" s="110" t="s">
        <v>123</v>
      </c>
      <c r="D42" s="110" t="s">
        <v>139</v>
      </c>
      <c r="E42" s="110" t="s">
        <v>352</v>
      </c>
      <c r="F42" s="117" t="s">
        <v>149</v>
      </c>
      <c r="G42" s="117" t="s">
        <v>251</v>
      </c>
      <c r="H42" s="118"/>
      <c r="I42" s="118"/>
      <c r="J42" s="118"/>
      <c r="M42" s="73"/>
      <c r="N42" s="73"/>
      <c r="O42" s="73"/>
      <c r="P42" s="73"/>
      <c r="Q42" s="73"/>
      <c r="R42" s="73"/>
    </row>
    <row r="43" spans="1:18" ht="15" customHeight="1">
      <c r="A43" s="115" t="s">
        <v>367</v>
      </c>
      <c r="B43" s="109">
        <v>802</v>
      </c>
      <c r="C43" s="110" t="s">
        <v>123</v>
      </c>
      <c r="D43" s="110" t="s">
        <v>139</v>
      </c>
      <c r="E43" s="110" t="s">
        <v>352</v>
      </c>
      <c r="F43" s="117" t="s">
        <v>149</v>
      </c>
      <c r="G43" s="117" t="s">
        <v>251</v>
      </c>
      <c r="H43" s="118">
        <v>0</v>
      </c>
      <c r="I43" s="118">
        <v>0</v>
      </c>
      <c r="J43" s="118">
        <v>0</v>
      </c>
      <c r="M43" s="73"/>
      <c r="N43" s="73"/>
      <c r="O43" s="73"/>
      <c r="P43" s="73"/>
      <c r="Q43" s="73"/>
      <c r="R43" s="73"/>
    </row>
    <row r="44" spans="1:18" ht="15" customHeight="1">
      <c r="A44" s="123" t="s">
        <v>368</v>
      </c>
      <c r="B44" s="105">
        <v>802</v>
      </c>
      <c r="C44" s="106" t="s">
        <v>123</v>
      </c>
      <c r="D44" s="106" t="s">
        <v>139</v>
      </c>
      <c r="E44" s="106" t="s">
        <v>352</v>
      </c>
      <c r="F44" s="106" t="s">
        <v>151</v>
      </c>
      <c r="G44" s="106" t="s">
        <v>251</v>
      </c>
      <c r="H44" s="107">
        <f>H45+H48+H53+H50+H46+H47+H49+H51+H52+H54+H55</f>
        <v>7</v>
      </c>
      <c r="I44" s="107">
        <f>I45+I48+I53+I50+I46+I47+I49+I51+I52+I54+I55</f>
        <v>49</v>
      </c>
      <c r="J44" s="107">
        <f>J45+J48+J53+J50+J46+J47+J49+J51+J52+J54+J55</f>
        <v>49</v>
      </c>
      <c r="M44" s="73"/>
      <c r="N44" s="73"/>
      <c r="O44" s="73"/>
      <c r="P44" s="73"/>
      <c r="Q44" s="73"/>
      <c r="R44" s="73"/>
    </row>
    <row r="45" spans="1:18" ht="15" customHeight="1">
      <c r="A45" s="108" t="s">
        <v>369</v>
      </c>
      <c r="B45" s="109">
        <v>802</v>
      </c>
      <c r="C45" s="110" t="s">
        <v>123</v>
      </c>
      <c r="D45" s="110" t="s">
        <v>139</v>
      </c>
      <c r="E45" s="110" t="s">
        <v>352</v>
      </c>
      <c r="F45" s="110" t="s">
        <v>151</v>
      </c>
      <c r="G45" s="117" t="s">
        <v>251</v>
      </c>
      <c r="H45" s="97">
        <v>0</v>
      </c>
      <c r="I45" s="97">
        <v>39</v>
      </c>
      <c r="J45" s="97">
        <v>39</v>
      </c>
      <c r="M45" s="73"/>
      <c r="N45" s="73"/>
      <c r="O45" s="73"/>
      <c r="P45" s="73"/>
      <c r="Q45" s="73"/>
      <c r="R45" s="73"/>
    </row>
    <row r="46" spans="1:18" ht="15" customHeight="1">
      <c r="A46" s="108" t="s">
        <v>370</v>
      </c>
      <c r="B46" s="109">
        <v>802</v>
      </c>
      <c r="C46" s="110" t="s">
        <v>123</v>
      </c>
      <c r="D46" s="110" t="s">
        <v>139</v>
      </c>
      <c r="E46" s="110" t="s">
        <v>352</v>
      </c>
      <c r="F46" s="110" t="s">
        <v>151</v>
      </c>
      <c r="G46" s="117" t="s">
        <v>251</v>
      </c>
      <c r="H46" s="97">
        <v>0</v>
      </c>
      <c r="I46" s="97">
        <v>0</v>
      </c>
      <c r="J46" s="97">
        <v>0</v>
      </c>
      <c r="M46" s="122"/>
      <c r="N46" s="122"/>
      <c r="O46" s="122"/>
      <c r="P46" s="122"/>
      <c r="Q46" s="122"/>
      <c r="R46" s="122"/>
    </row>
    <row r="47" spans="1:18" ht="15" customHeight="1">
      <c r="A47" s="108" t="s">
        <v>371</v>
      </c>
      <c r="B47" s="109">
        <v>802</v>
      </c>
      <c r="C47" s="110" t="s">
        <v>123</v>
      </c>
      <c r="D47" s="110" t="s">
        <v>139</v>
      </c>
      <c r="E47" s="110" t="s">
        <v>352</v>
      </c>
      <c r="F47" s="110" t="s">
        <v>151</v>
      </c>
      <c r="G47" s="117" t="s">
        <v>251</v>
      </c>
      <c r="H47" s="97"/>
      <c r="I47" s="97"/>
      <c r="J47" s="97"/>
      <c r="M47" s="122"/>
      <c r="N47" s="122"/>
      <c r="O47" s="122"/>
      <c r="P47" s="122"/>
      <c r="Q47" s="122"/>
      <c r="R47" s="122"/>
    </row>
    <row r="48" spans="1:18" ht="15" customHeight="1">
      <c r="A48" s="108" t="s">
        <v>372</v>
      </c>
      <c r="B48" s="109">
        <v>802</v>
      </c>
      <c r="C48" s="110" t="s">
        <v>123</v>
      </c>
      <c r="D48" s="110" t="s">
        <v>139</v>
      </c>
      <c r="E48" s="110" t="s">
        <v>352</v>
      </c>
      <c r="F48" s="110" t="s">
        <v>151</v>
      </c>
      <c r="G48" s="117" t="s">
        <v>251</v>
      </c>
      <c r="H48" s="161">
        <v>7</v>
      </c>
      <c r="I48" s="97">
        <v>0</v>
      </c>
      <c r="J48" s="97">
        <v>0</v>
      </c>
      <c r="M48" s="122"/>
      <c r="N48" s="122"/>
      <c r="O48" s="122"/>
      <c r="P48" s="122"/>
      <c r="Q48" s="122"/>
      <c r="R48" s="122"/>
    </row>
    <row r="49" spans="1:18" ht="15" customHeight="1">
      <c r="A49" s="108" t="s">
        <v>373</v>
      </c>
      <c r="B49" s="109">
        <v>802</v>
      </c>
      <c r="C49" s="110" t="s">
        <v>123</v>
      </c>
      <c r="D49" s="110" t="s">
        <v>139</v>
      </c>
      <c r="E49" s="110" t="s">
        <v>352</v>
      </c>
      <c r="F49" s="110" t="s">
        <v>151</v>
      </c>
      <c r="G49" s="117" t="s">
        <v>251</v>
      </c>
      <c r="H49" s="97"/>
      <c r="I49" s="97"/>
      <c r="J49" s="97"/>
      <c r="M49" s="122"/>
      <c r="N49" s="122"/>
      <c r="O49" s="122"/>
      <c r="P49" s="122"/>
      <c r="Q49" s="122"/>
      <c r="R49" s="122"/>
    </row>
    <row r="50" spans="1:18" ht="15" customHeight="1">
      <c r="A50" s="108" t="s">
        <v>374</v>
      </c>
      <c r="B50" s="109">
        <v>802</v>
      </c>
      <c r="C50" s="110" t="s">
        <v>123</v>
      </c>
      <c r="D50" s="110" t="s">
        <v>139</v>
      </c>
      <c r="E50" s="110" t="s">
        <v>352</v>
      </c>
      <c r="F50" s="110" t="s">
        <v>151</v>
      </c>
      <c r="G50" s="117" t="s">
        <v>251</v>
      </c>
      <c r="H50" s="97"/>
      <c r="I50" s="97"/>
      <c r="J50" s="97"/>
      <c r="M50" s="122"/>
      <c r="N50" s="122"/>
      <c r="O50" s="122"/>
      <c r="P50" s="122"/>
      <c r="Q50" s="122"/>
      <c r="R50" s="122"/>
    </row>
    <row r="51" spans="1:18" ht="15" customHeight="1">
      <c r="A51" s="108" t="s">
        <v>375</v>
      </c>
      <c r="B51" s="109">
        <v>802</v>
      </c>
      <c r="C51" s="110" t="s">
        <v>123</v>
      </c>
      <c r="D51" s="110" t="s">
        <v>139</v>
      </c>
      <c r="E51" s="110" t="s">
        <v>352</v>
      </c>
      <c r="F51" s="110" t="s">
        <v>151</v>
      </c>
      <c r="G51" s="117" t="s">
        <v>251</v>
      </c>
      <c r="H51" s="97"/>
      <c r="I51" s="97"/>
      <c r="J51" s="97"/>
    </row>
    <row r="52" spans="1:18" ht="15" customHeight="1">
      <c r="A52" s="108" t="s">
        <v>376</v>
      </c>
      <c r="B52" s="109">
        <v>802</v>
      </c>
      <c r="C52" s="110" t="s">
        <v>123</v>
      </c>
      <c r="D52" s="110" t="s">
        <v>139</v>
      </c>
      <c r="E52" s="110" t="s">
        <v>352</v>
      </c>
      <c r="F52" s="110" t="s">
        <v>151</v>
      </c>
      <c r="G52" s="117" t="s">
        <v>251</v>
      </c>
      <c r="H52" s="97"/>
      <c r="I52" s="97"/>
      <c r="J52" s="97"/>
    </row>
    <row r="53" spans="1:18" ht="15" customHeight="1">
      <c r="A53" s="108" t="s">
        <v>377</v>
      </c>
      <c r="B53" s="109">
        <v>802</v>
      </c>
      <c r="C53" s="110" t="s">
        <v>123</v>
      </c>
      <c r="D53" s="110" t="s">
        <v>139</v>
      </c>
      <c r="E53" s="110" t="s">
        <v>352</v>
      </c>
      <c r="F53" s="110" t="s">
        <v>151</v>
      </c>
      <c r="G53" s="117" t="s">
        <v>251</v>
      </c>
      <c r="H53" s="97"/>
      <c r="I53" s="97"/>
      <c r="J53" s="97"/>
    </row>
    <row r="54" spans="1:18" ht="15" customHeight="1">
      <c r="A54" s="108" t="s">
        <v>378</v>
      </c>
      <c r="B54" s="109">
        <v>802</v>
      </c>
      <c r="C54" s="110" t="s">
        <v>123</v>
      </c>
      <c r="D54" s="110" t="s">
        <v>139</v>
      </c>
      <c r="E54" s="110" t="s">
        <v>352</v>
      </c>
      <c r="F54" s="110" t="s">
        <v>151</v>
      </c>
      <c r="G54" s="117" t="s">
        <v>251</v>
      </c>
      <c r="H54" s="161">
        <v>0</v>
      </c>
      <c r="I54" s="97">
        <v>10</v>
      </c>
      <c r="J54" s="97">
        <v>10</v>
      </c>
    </row>
    <row r="55" spans="1:18" ht="15" customHeight="1">
      <c r="A55" s="108" t="s">
        <v>379</v>
      </c>
      <c r="B55" s="109"/>
      <c r="C55" s="110" t="s">
        <v>123</v>
      </c>
      <c r="D55" s="110" t="s">
        <v>139</v>
      </c>
      <c r="E55" s="110" t="s">
        <v>352</v>
      </c>
      <c r="F55" s="110" t="s">
        <v>151</v>
      </c>
      <c r="G55" s="117" t="s">
        <v>251</v>
      </c>
      <c r="H55" s="97"/>
      <c r="I55" s="97"/>
      <c r="J55" s="97"/>
    </row>
    <row r="56" spans="1:18" ht="15" customHeight="1">
      <c r="A56" s="124" t="s">
        <v>152</v>
      </c>
      <c r="B56" s="105">
        <v>802</v>
      </c>
      <c r="C56" s="106" t="s">
        <v>123</v>
      </c>
      <c r="D56" s="106" t="s">
        <v>139</v>
      </c>
      <c r="E56" s="106" t="s">
        <v>352</v>
      </c>
      <c r="F56" s="106" t="s">
        <v>237</v>
      </c>
      <c r="G56" s="106" t="s">
        <v>247</v>
      </c>
      <c r="H56" s="107">
        <f>H59+H63+H58</f>
        <v>3.2</v>
      </c>
      <c r="I56" s="107">
        <f>I59+I63+I58</f>
        <v>3</v>
      </c>
      <c r="J56" s="107">
        <f>J59+J63+J58</f>
        <v>4</v>
      </c>
    </row>
    <row r="57" spans="1:18" ht="15" customHeight="1">
      <c r="A57" s="125" t="s">
        <v>380</v>
      </c>
      <c r="B57" s="109">
        <v>802</v>
      </c>
      <c r="C57" s="110" t="s">
        <v>123</v>
      </c>
      <c r="D57" s="110" t="s">
        <v>139</v>
      </c>
      <c r="E57" s="110" t="s">
        <v>352</v>
      </c>
      <c r="F57" s="110" t="s">
        <v>151</v>
      </c>
      <c r="G57" s="110" t="s">
        <v>247</v>
      </c>
      <c r="H57" s="118"/>
      <c r="I57" s="118"/>
      <c r="J57" s="118"/>
    </row>
    <row r="58" spans="1:18" ht="15" customHeight="1">
      <c r="A58" s="126" t="s">
        <v>381</v>
      </c>
      <c r="B58" s="109">
        <v>802</v>
      </c>
      <c r="C58" s="110" t="s">
        <v>123</v>
      </c>
      <c r="D58" s="110" t="s">
        <v>139</v>
      </c>
      <c r="E58" s="110" t="s">
        <v>352</v>
      </c>
      <c r="F58" s="110" t="s">
        <v>382</v>
      </c>
      <c r="G58" s="110" t="s">
        <v>247</v>
      </c>
      <c r="H58" s="118">
        <v>0</v>
      </c>
      <c r="I58" s="118">
        <v>0</v>
      </c>
      <c r="J58" s="118">
        <v>0</v>
      </c>
    </row>
    <row r="59" spans="1:18" ht="15" customHeight="1">
      <c r="A59" s="126" t="s">
        <v>383</v>
      </c>
      <c r="B59" s="109">
        <v>802</v>
      </c>
      <c r="C59" s="110" t="s">
        <v>123</v>
      </c>
      <c r="D59" s="110" t="s">
        <v>139</v>
      </c>
      <c r="E59" s="110" t="s">
        <v>352</v>
      </c>
      <c r="F59" s="110" t="s">
        <v>155</v>
      </c>
      <c r="G59" s="110" t="s">
        <v>247</v>
      </c>
      <c r="H59" s="161">
        <v>1.2</v>
      </c>
      <c r="I59" s="118">
        <v>0</v>
      </c>
      <c r="J59" s="118">
        <v>0</v>
      </c>
    </row>
    <row r="60" spans="1:18" ht="15" customHeight="1">
      <c r="A60" s="126" t="s">
        <v>384</v>
      </c>
      <c r="B60" s="109">
        <v>802</v>
      </c>
      <c r="C60" s="110" t="s">
        <v>123</v>
      </c>
      <c r="D60" s="110" t="s">
        <v>139</v>
      </c>
      <c r="E60" s="110" t="s">
        <v>352</v>
      </c>
      <c r="F60" s="110" t="s">
        <v>155</v>
      </c>
      <c r="G60" s="110" t="s">
        <v>247</v>
      </c>
      <c r="H60" s="118"/>
      <c r="I60" s="118"/>
      <c r="J60" s="118"/>
    </row>
    <row r="61" spans="1:18" ht="15" customHeight="1">
      <c r="A61" s="126"/>
      <c r="B61" s="109">
        <v>802</v>
      </c>
      <c r="C61" s="110" t="s">
        <v>123</v>
      </c>
      <c r="D61" s="110" t="s">
        <v>139</v>
      </c>
      <c r="E61" s="110" t="s">
        <v>352</v>
      </c>
      <c r="F61" s="110" t="s">
        <v>155</v>
      </c>
      <c r="G61" s="110" t="s">
        <v>247</v>
      </c>
      <c r="H61" s="118"/>
      <c r="I61" s="118"/>
      <c r="J61" s="118"/>
    </row>
    <row r="62" spans="1:18" ht="15" customHeight="1">
      <c r="A62" s="126" t="s">
        <v>385</v>
      </c>
      <c r="B62" s="109">
        <v>802</v>
      </c>
      <c r="C62" s="110" t="s">
        <v>123</v>
      </c>
      <c r="D62" s="110" t="s">
        <v>139</v>
      </c>
      <c r="E62" s="110" t="s">
        <v>352</v>
      </c>
      <c r="F62" s="110" t="s">
        <v>155</v>
      </c>
      <c r="G62" s="110" t="s">
        <v>247</v>
      </c>
      <c r="H62" s="118"/>
      <c r="I62" s="118"/>
      <c r="J62" s="118"/>
    </row>
    <row r="63" spans="1:18" ht="15" customHeight="1">
      <c r="A63" s="127" t="s">
        <v>386</v>
      </c>
      <c r="B63" s="109">
        <v>802</v>
      </c>
      <c r="C63" s="110" t="s">
        <v>123</v>
      </c>
      <c r="D63" s="110" t="s">
        <v>139</v>
      </c>
      <c r="E63" s="110" t="s">
        <v>352</v>
      </c>
      <c r="F63" s="110" t="s">
        <v>177</v>
      </c>
      <c r="G63" s="110" t="s">
        <v>247</v>
      </c>
      <c r="H63" s="118">
        <v>2</v>
      </c>
      <c r="I63" s="118">
        <v>3</v>
      </c>
      <c r="J63" s="118">
        <v>4</v>
      </c>
    </row>
    <row r="64" spans="1:18" ht="15" customHeight="1">
      <c r="A64" s="104" t="s">
        <v>263</v>
      </c>
      <c r="B64" s="105">
        <v>802</v>
      </c>
      <c r="C64" s="106" t="s">
        <v>123</v>
      </c>
      <c r="D64" s="106" t="s">
        <v>139</v>
      </c>
      <c r="E64" s="106" t="s">
        <v>352</v>
      </c>
      <c r="F64" s="106" t="s">
        <v>237</v>
      </c>
      <c r="G64" s="106" t="s">
        <v>258</v>
      </c>
      <c r="H64" s="107">
        <f>H65</f>
        <v>0</v>
      </c>
      <c r="I64" s="107">
        <f>I65</f>
        <v>0</v>
      </c>
      <c r="J64" s="107">
        <f>J65</f>
        <v>0</v>
      </c>
    </row>
    <row r="65" spans="1:10" ht="15">
      <c r="A65" s="108" t="s">
        <v>622</v>
      </c>
      <c r="B65" s="109">
        <v>802</v>
      </c>
      <c r="C65" s="110" t="s">
        <v>123</v>
      </c>
      <c r="D65" s="110" t="s">
        <v>139</v>
      </c>
      <c r="E65" s="110" t="s">
        <v>352</v>
      </c>
      <c r="F65" s="110" t="s">
        <v>149</v>
      </c>
      <c r="G65" s="110" t="s">
        <v>258</v>
      </c>
      <c r="H65" s="97"/>
      <c r="I65" s="97"/>
      <c r="J65" s="97"/>
    </row>
    <row r="66" spans="1:10" ht="15">
      <c r="A66" s="108" t="s">
        <v>387</v>
      </c>
      <c r="B66" s="109">
        <v>802</v>
      </c>
      <c r="C66" s="110" t="s">
        <v>123</v>
      </c>
      <c r="D66" s="110" t="s">
        <v>139</v>
      </c>
      <c r="E66" s="110" t="s">
        <v>352</v>
      </c>
      <c r="F66" s="110" t="s">
        <v>151</v>
      </c>
      <c r="G66" s="110" t="s">
        <v>258</v>
      </c>
      <c r="H66" s="97"/>
      <c r="I66" s="97"/>
      <c r="J66" s="97"/>
    </row>
    <row r="67" spans="1:10" ht="15">
      <c r="A67" s="108"/>
      <c r="B67" s="109"/>
      <c r="C67" s="110"/>
      <c r="D67" s="110"/>
      <c r="E67" s="110"/>
      <c r="F67" s="110" t="s">
        <v>388</v>
      </c>
      <c r="G67" s="110" t="s">
        <v>258</v>
      </c>
      <c r="H67" s="97"/>
      <c r="I67" s="97"/>
      <c r="J67" s="97"/>
    </row>
    <row r="68" spans="1:10" ht="15">
      <c r="A68" s="104" t="s">
        <v>246</v>
      </c>
      <c r="B68" s="105">
        <v>802</v>
      </c>
      <c r="C68" s="106" t="s">
        <v>123</v>
      </c>
      <c r="D68" s="106" t="s">
        <v>139</v>
      </c>
      <c r="E68" s="106" t="s">
        <v>352</v>
      </c>
      <c r="F68" s="106" t="s">
        <v>237</v>
      </c>
      <c r="G68" s="106" t="s">
        <v>248</v>
      </c>
      <c r="H68" s="128">
        <f>H69+H70+H72+H73+H74+H71</f>
        <v>36.6</v>
      </c>
      <c r="I68" s="128">
        <f>I69+I70+I72+I73+I74+I71</f>
        <v>13</v>
      </c>
      <c r="J68" s="128">
        <f>J69+J70+J72+J73+J74+J71</f>
        <v>13</v>
      </c>
    </row>
    <row r="69" spans="1:10" ht="15">
      <c r="A69" s="129" t="s">
        <v>389</v>
      </c>
      <c r="B69" s="109">
        <v>802</v>
      </c>
      <c r="C69" s="110" t="s">
        <v>123</v>
      </c>
      <c r="D69" s="110" t="s">
        <v>139</v>
      </c>
      <c r="E69" s="110" t="s">
        <v>352</v>
      </c>
      <c r="F69" s="110" t="s">
        <v>151</v>
      </c>
      <c r="G69" s="110" t="s">
        <v>250</v>
      </c>
      <c r="H69" s="97"/>
      <c r="I69" s="97"/>
      <c r="J69" s="97"/>
    </row>
    <row r="70" spans="1:10" ht="15">
      <c r="A70" s="129" t="s">
        <v>390</v>
      </c>
      <c r="B70" s="109">
        <v>802</v>
      </c>
      <c r="C70" s="110" t="s">
        <v>123</v>
      </c>
      <c r="D70" s="110" t="s">
        <v>139</v>
      </c>
      <c r="E70" s="110" t="s">
        <v>352</v>
      </c>
      <c r="F70" s="110" t="s">
        <v>151</v>
      </c>
      <c r="G70" s="110" t="s">
        <v>638</v>
      </c>
      <c r="H70" s="161">
        <v>2</v>
      </c>
      <c r="I70" s="97">
        <v>10</v>
      </c>
      <c r="J70" s="97">
        <v>10</v>
      </c>
    </row>
    <row r="71" spans="1:10" ht="15">
      <c r="A71" s="129" t="s">
        <v>391</v>
      </c>
      <c r="B71" s="109">
        <v>802</v>
      </c>
      <c r="C71" s="110" t="s">
        <v>123</v>
      </c>
      <c r="D71" s="110" t="s">
        <v>139</v>
      </c>
      <c r="E71" s="110" t="s">
        <v>352</v>
      </c>
      <c r="F71" s="110" t="s">
        <v>151</v>
      </c>
      <c r="G71" s="110" t="s">
        <v>638</v>
      </c>
      <c r="H71" s="97"/>
      <c r="I71" s="97"/>
      <c r="J71" s="97"/>
    </row>
    <row r="72" spans="1:10" ht="15">
      <c r="A72" s="129" t="s">
        <v>392</v>
      </c>
      <c r="B72" s="109">
        <v>802</v>
      </c>
      <c r="C72" s="110" t="s">
        <v>123</v>
      </c>
      <c r="D72" s="110" t="s">
        <v>139</v>
      </c>
      <c r="E72" s="110" t="s">
        <v>352</v>
      </c>
      <c r="F72" s="110" t="s">
        <v>151</v>
      </c>
      <c r="G72" s="110" t="s">
        <v>629</v>
      </c>
      <c r="H72" s="161">
        <f>50-15.4</f>
        <v>34.6</v>
      </c>
      <c r="I72" s="97">
        <v>0</v>
      </c>
      <c r="J72" s="97">
        <v>0</v>
      </c>
    </row>
    <row r="73" spans="1:10" ht="15">
      <c r="A73" s="129" t="s">
        <v>393</v>
      </c>
      <c r="B73" s="109">
        <v>802</v>
      </c>
      <c r="C73" s="110" t="s">
        <v>123</v>
      </c>
      <c r="D73" s="110" t="s">
        <v>139</v>
      </c>
      <c r="E73" s="110" t="s">
        <v>352</v>
      </c>
      <c r="F73" s="110" t="s">
        <v>151</v>
      </c>
      <c r="G73" s="110" t="s">
        <v>638</v>
      </c>
      <c r="H73" s="161">
        <v>0</v>
      </c>
      <c r="I73" s="97">
        <v>0</v>
      </c>
      <c r="J73" s="97">
        <v>0</v>
      </c>
    </row>
    <row r="74" spans="1:10" ht="15">
      <c r="A74" s="129" t="s">
        <v>394</v>
      </c>
      <c r="B74" s="109">
        <v>802</v>
      </c>
      <c r="C74" s="110" t="s">
        <v>123</v>
      </c>
      <c r="D74" s="110" t="s">
        <v>139</v>
      </c>
      <c r="E74" s="110" t="s">
        <v>352</v>
      </c>
      <c r="F74" s="110" t="s">
        <v>151</v>
      </c>
      <c r="G74" s="110" t="s">
        <v>638</v>
      </c>
      <c r="H74" s="161">
        <v>0</v>
      </c>
      <c r="I74" s="97">
        <v>3</v>
      </c>
      <c r="J74" s="97">
        <v>3</v>
      </c>
    </row>
    <row r="75" spans="1:10" ht="15">
      <c r="A75" s="129" t="s">
        <v>395</v>
      </c>
      <c r="B75" s="109">
        <v>802</v>
      </c>
      <c r="C75" s="110" t="s">
        <v>123</v>
      </c>
      <c r="D75" s="110" t="s">
        <v>139</v>
      </c>
      <c r="E75" s="110" t="s">
        <v>396</v>
      </c>
      <c r="F75" s="110" t="s">
        <v>151</v>
      </c>
      <c r="G75" s="110" t="s">
        <v>248</v>
      </c>
      <c r="H75" s="97"/>
      <c r="I75" s="97"/>
      <c r="J75" s="97"/>
    </row>
    <row r="76" spans="1:10" ht="15">
      <c r="A76" s="130" t="s">
        <v>397</v>
      </c>
      <c r="B76" s="87">
        <v>802</v>
      </c>
      <c r="C76" s="88" t="s">
        <v>123</v>
      </c>
      <c r="D76" s="88" t="s">
        <v>157</v>
      </c>
      <c r="E76" s="88" t="s">
        <v>340</v>
      </c>
      <c r="F76" s="88" t="s">
        <v>237</v>
      </c>
      <c r="G76" s="88" t="s">
        <v>257</v>
      </c>
      <c r="H76" s="89">
        <f>H77+H83</f>
        <v>0</v>
      </c>
      <c r="I76" s="89">
        <f>I77+I83</f>
        <v>0</v>
      </c>
      <c r="J76" s="89">
        <f>J77+J83</f>
        <v>0</v>
      </c>
    </row>
    <row r="77" spans="1:10" ht="30">
      <c r="A77" s="131" t="s">
        <v>160</v>
      </c>
      <c r="B77" s="105">
        <v>802</v>
      </c>
      <c r="C77" s="106" t="s">
        <v>123</v>
      </c>
      <c r="D77" s="106" t="s">
        <v>157</v>
      </c>
      <c r="E77" s="106" t="s">
        <v>398</v>
      </c>
      <c r="F77" s="106" t="s">
        <v>151</v>
      </c>
      <c r="G77" s="106" t="s">
        <v>237</v>
      </c>
      <c r="H77" s="128">
        <f>H78+H79+H80+H81+H82</f>
        <v>0</v>
      </c>
      <c r="I77" s="128">
        <f>I78+I79+I80+I81+I82</f>
        <v>0</v>
      </c>
      <c r="J77" s="128">
        <f>J78+J79+J80+J81+J82</f>
        <v>0</v>
      </c>
    </row>
    <row r="78" spans="1:10" ht="15">
      <c r="A78" s="126" t="s">
        <v>399</v>
      </c>
      <c r="B78" s="109">
        <v>802</v>
      </c>
      <c r="C78" s="110" t="s">
        <v>123</v>
      </c>
      <c r="D78" s="110" t="s">
        <v>157</v>
      </c>
      <c r="E78" s="110" t="s">
        <v>398</v>
      </c>
      <c r="F78" s="110" t="s">
        <v>151</v>
      </c>
      <c r="G78" s="110" t="s">
        <v>251</v>
      </c>
      <c r="H78" s="97">
        <v>0</v>
      </c>
      <c r="I78" s="97"/>
      <c r="J78" s="97"/>
    </row>
    <row r="79" spans="1:10" ht="15">
      <c r="A79" s="132" t="s">
        <v>400</v>
      </c>
      <c r="B79" s="109">
        <v>802</v>
      </c>
      <c r="C79" s="110" t="s">
        <v>123</v>
      </c>
      <c r="D79" s="110" t="s">
        <v>157</v>
      </c>
      <c r="E79" s="110" t="s">
        <v>398</v>
      </c>
      <c r="F79" s="110" t="s">
        <v>151</v>
      </c>
      <c r="G79" s="110" t="s">
        <v>251</v>
      </c>
      <c r="H79" s="97"/>
      <c r="I79" s="97"/>
      <c r="J79" s="97"/>
    </row>
    <row r="80" spans="1:10" ht="15">
      <c r="A80" s="132" t="s">
        <v>401</v>
      </c>
      <c r="B80" s="109">
        <v>802</v>
      </c>
      <c r="C80" s="110" t="s">
        <v>123</v>
      </c>
      <c r="D80" s="110" t="s">
        <v>157</v>
      </c>
      <c r="E80" s="110" t="s">
        <v>398</v>
      </c>
      <c r="F80" s="110" t="s">
        <v>151</v>
      </c>
      <c r="G80" s="110" t="s">
        <v>243</v>
      </c>
      <c r="H80" s="161"/>
      <c r="I80" s="97"/>
      <c r="J80" s="97"/>
    </row>
    <row r="81" spans="1:14" ht="15">
      <c r="A81" s="133" t="s">
        <v>392</v>
      </c>
      <c r="B81" s="109">
        <v>802</v>
      </c>
      <c r="C81" s="110" t="s">
        <v>123</v>
      </c>
      <c r="D81" s="110" t="s">
        <v>157</v>
      </c>
      <c r="E81" s="110" t="s">
        <v>398</v>
      </c>
      <c r="F81" s="110" t="s">
        <v>151</v>
      </c>
      <c r="G81" s="110" t="s">
        <v>248</v>
      </c>
      <c r="H81" s="97"/>
      <c r="I81" s="97"/>
      <c r="J81" s="97"/>
    </row>
    <row r="82" spans="1:14" ht="15">
      <c r="A82" s="133" t="s">
        <v>390</v>
      </c>
      <c r="B82" s="109">
        <v>802</v>
      </c>
      <c r="C82" s="110" t="s">
        <v>123</v>
      </c>
      <c r="D82" s="110" t="s">
        <v>157</v>
      </c>
      <c r="E82" s="110" t="s">
        <v>398</v>
      </c>
      <c r="F82" s="110" t="s">
        <v>151</v>
      </c>
      <c r="G82" s="110" t="s">
        <v>248</v>
      </c>
      <c r="H82" s="97"/>
      <c r="I82" s="97"/>
      <c r="J82" s="97"/>
    </row>
    <row r="83" spans="1:14" ht="30">
      <c r="A83" s="131" t="s">
        <v>402</v>
      </c>
      <c r="B83" s="105">
        <v>802</v>
      </c>
      <c r="C83" s="106" t="s">
        <v>123</v>
      </c>
      <c r="D83" s="106" t="s">
        <v>157</v>
      </c>
      <c r="E83" s="106" t="s">
        <v>403</v>
      </c>
      <c r="F83" s="106" t="s">
        <v>151</v>
      </c>
      <c r="G83" s="106" t="s">
        <v>237</v>
      </c>
      <c r="H83" s="128">
        <f>H84+H85+H86+H87</f>
        <v>0</v>
      </c>
      <c r="I83" s="128">
        <f>I84+I85+I86+I87</f>
        <v>0</v>
      </c>
      <c r="J83" s="128">
        <f>J84+J85+J86+J87</f>
        <v>0</v>
      </c>
    </row>
    <row r="84" spans="1:14" ht="15">
      <c r="A84" s="126" t="s">
        <v>399</v>
      </c>
      <c r="B84" s="109">
        <v>802</v>
      </c>
      <c r="C84" s="110" t="s">
        <v>123</v>
      </c>
      <c r="D84" s="110" t="s">
        <v>157</v>
      </c>
      <c r="E84" s="110" t="s">
        <v>403</v>
      </c>
      <c r="F84" s="110" t="s">
        <v>151</v>
      </c>
      <c r="G84" s="110" t="s">
        <v>251</v>
      </c>
      <c r="H84" s="97">
        <v>0</v>
      </c>
      <c r="I84" s="97">
        <v>0</v>
      </c>
      <c r="J84" s="97">
        <v>0</v>
      </c>
    </row>
    <row r="85" spans="1:14" ht="15">
      <c r="A85" s="132" t="s">
        <v>400</v>
      </c>
      <c r="B85" s="109">
        <v>802</v>
      </c>
      <c r="C85" s="110" t="s">
        <v>123</v>
      </c>
      <c r="D85" s="110" t="s">
        <v>157</v>
      </c>
      <c r="E85" s="110" t="s">
        <v>403</v>
      </c>
      <c r="F85" s="110" t="s">
        <v>151</v>
      </c>
      <c r="G85" s="110" t="s">
        <v>251</v>
      </c>
      <c r="H85" s="97"/>
      <c r="I85" s="97"/>
      <c r="J85" s="97"/>
    </row>
    <row r="86" spans="1:14" ht="15">
      <c r="A86" s="132" t="s">
        <v>401</v>
      </c>
      <c r="B86" s="109">
        <v>802</v>
      </c>
      <c r="C86" s="110" t="s">
        <v>123</v>
      </c>
      <c r="D86" s="110" t="s">
        <v>157</v>
      </c>
      <c r="E86" s="110" t="s">
        <v>403</v>
      </c>
      <c r="F86" s="110" t="s">
        <v>151</v>
      </c>
      <c r="G86" s="110" t="s">
        <v>243</v>
      </c>
      <c r="H86" s="97"/>
      <c r="I86" s="97"/>
      <c r="J86" s="97"/>
    </row>
    <row r="87" spans="1:14" ht="15">
      <c r="A87" s="133" t="s">
        <v>390</v>
      </c>
      <c r="B87" s="109">
        <v>802</v>
      </c>
      <c r="C87" s="110" t="s">
        <v>123</v>
      </c>
      <c r="D87" s="110" t="s">
        <v>157</v>
      </c>
      <c r="E87" s="110" t="s">
        <v>403</v>
      </c>
      <c r="F87" s="110" t="s">
        <v>151</v>
      </c>
      <c r="G87" s="110" t="s">
        <v>248</v>
      </c>
      <c r="H87" s="97"/>
      <c r="I87" s="97"/>
      <c r="J87" s="97"/>
    </row>
    <row r="88" spans="1:14" ht="15">
      <c r="A88" s="90" t="s">
        <v>163</v>
      </c>
      <c r="B88" s="87">
        <v>802</v>
      </c>
      <c r="C88" s="88" t="s">
        <v>123</v>
      </c>
      <c r="D88" s="88" t="s">
        <v>164</v>
      </c>
      <c r="E88" s="88" t="s">
        <v>340</v>
      </c>
      <c r="F88" s="88" t="s">
        <v>237</v>
      </c>
      <c r="G88" s="88" t="s">
        <v>237</v>
      </c>
      <c r="H88" s="89">
        <f>H89</f>
        <v>3</v>
      </c>
      <c r="I88" s="89">
        <f>I89</f>
        <v>4</v>
      </c>
      <c r="J88" s="89">
        <f>J89</f>
        <v>5</v>
      </c>
    </row>
    <row r="89" spans="1:14" ht="15">
      <c r="A89" s="134" t="s">
        <v>404</v>
      </c>
      <c r="B89" s="95">
        <v>802</v>
      </c>
      <c r="C89" s="96" t="s">
        <v>123</v>
      </c>
      <c r="D89" s="96" t="s">
        <v>164</v>
      </c>
      <c r="E89" s="96" t="s">
        <v>405</v>
      </c>
      <c r="F89" s="96" t="s">
        <v>406</v>
      </c>
      <c r="G89" s="96" t="s">
        <v>247</v>
      </c>
      <c r="H89" s="161">
        <v>3</v>
      </c>
      <c r="I89" s="97">
        <v>4</v>
      </c>
      <c r="J89" s="97">
        <v>5</v>
      </c>
    </row>
    <row r="90" spans="1:14" ht="15">
      <c r="A90" s="135" t="s">
        <v>167</v>
      </c>
      <c r="B90" s="87">
        <v>802</v>
      </c>
      <c r="C90" s="88" t="s">
        <v>123</v>
      </c>
      <c r="D90" s="88" t="s">
        <v>168</v>
      </c>
      <c r="E90" s="88" t="s">
        <v>340</v>
      </c>
      <c r="F90" s="88" t="s">
        <v>237</v>
      </c>
      <c r="G90" s="88" t="s">
        <v>237</v>
      </c>
      <c r="H90" s="89">
        <f>H91+H95+H99+H106+H109</f>
        <v>1977.8999999999999</v>
      </c>
      <c r="I90" s="89">
        <f>I91+I95+I99+I106+I109</f>
        <v>1368.3</v>
      </c>
      <c r="J90" s="89">
        <f>J91+J95+J99+J106+J109</f>
        <v>1368.3</v>
      </c>
    </row>
    <row r="91" spans="1:14" ht="43.5">
      <c r="A91" s="104" t="s">
        <v>407</v>
      </c>
      <c r="B91" s="105">
        <v>802</v>
      </c>
      <c r="C91" s="106" t="s">
        <v>123</v>
      </c>
      <c r="D91" s="106" t="s">
        <v>168</v>
      </c>
      <c r="E91" s="106" t="s">
        <v>408</v>
      </c>
      <c r="F91" s="106" t="s">
        <v>237</v>
      </c>
      <c r="G91" s="106" t="s">
        <v>345</v>
      </c>
      <c r="H91" s="128">
        <f>H92+H93</f>
        <v>1896.1</v>
      </c>
      <c r="I91" s="128">
        <f>I92+I93</f>
        <v>1065.3</v>
      </c>
      <c r="J91" s="128">
        <f>J92+J93</f>
        <v>1065.3</v>
      </c>
    </row>
    <row r="92" spans="1:14" ht="15">
      <c r="A92" s="136" t="s">
        <v>409</v>
      </c>
      <c r="B92" s="95">
        <v>802</v>
      </c>
      <c r="C92" s="96" t="s">
        <v>123</v>
      </c>
      <c r="D92" s="96" t="s">
        <v>168</v>
      </c>
      <c r="E92" s="96" t="s">
        <v>408</v>
      </c>
      <c r="F92" s="96" t="s">
        <v>173</v>
      </c>
      <c r="G92" s="96" t="s">
        <v>238</v>
      </c>
      <c r="H92" s="161">
        <v>1456.3</v>
      </c>
      <c r="I92" s="97">
        <v>818.2</v>
      </c>
      <c r="J92" s="97">
        <v>818.2</v>
      </c>
      <c r="M92" s="73"/>
      <c r="N92" s="73"/>
    </row>
    <row r="93" spans="1:14" ht="15">
      <c r="A93" s="136" t="s">
        <v>347</v>
      </c>
      <c r="B93" s="95">
        <v>802</v>
      </c>
      <c r="C93" s="96" t="s">
        <v>123</v>
      </c>
      <c r="D93" s="96" t="s">
        <v>168</v>
      </c>
      <c r="E93" s="96" t="s">
        <v>408</v>
      </c>
      <c r="F93" s="96" t="s">
        <v>176</v>
      </c>
      <c r="G93" s="96" t="s">
        <v>240</v>
      </c>
      <c r="H93" s="161">
        <v>439.8</v>
      </c>
      <c r="I93" s="97">
        <v>247.1</v>
      </c>
      <c r="J93" s="97">
        <v>247.1</v>
      </c>
      <c r="M93" s="73"/>
      <c r="N93" s="73"/>
    </row>
    <row r="94" spans="1:14" ht="15">
      <c r="A94" s="137" t="s">
        <v>357</v>
      </c>
      <c r="B94" s="95">
        <v>802</v>
      </c>
      <c r="C94" s="96" t="s">
        <v>123</v>
      </c>
      <c r="D94" s="96" t="s">
        <v>168</v>
      </c>
      <c r="E94" s="96" t="s">
        <v>408</v>
      </c>
      <c r="F94" s="96" t="s">
        <v>175</v>
      </c>
      <c r="G94" s="96" t="s">
        <v>183</v>
      </c>
      <c r="H94" s="138"/>
      <c r="I94" s="138"/>
      <c r="J94" s="138"/>
      <c r="M94" s="73"/>
      <c r="N94" s="73"/>
    </row>
    <row r="95" spans="1:14" ht="15">
      <c r="A95" s="139" t="s">
        <v>249</v>
      </c>
      <c r="B95" s="105">
        <v>802</v>
      </c>
      <c r="C95" s="106" t="s">
        <v>123</v>
      </c>
      <c r="D95" s="106" t="s">
        <v>168</v>
      </c>
      <c r="E95" s="106" t="s">
        <v>408</v>
      </c>
      <c r="F95" s="106" t="s">
        <v>151</v>
      </c>
      <c r="G95" s="106" t="s">
        <v>250</v>
      </c>
      <c r="H95" s="107">
        <f>H96+H97+H98</f>
        <v>78.8</v>
      </c>
      <c r="I95" s="107">
        <f>I96+I97+I98</f>
        <v>300</v>
      </c>
      <c r="J95" s="107">
        <f>J96+J97+J98</f>
        <v>300</v>
      </c>
      <c r="M95" s="73"/>
      <c r="N95" s="73"/>
    </row>
    <row r="96" spans="1:14" ht="15">
      <c r="A96" s="125" t="s">
        <v>410</v>
      </c>
      <c r="B96" s="109">
        <v>802</v>
      </c>
      <c r="C96" s="110" t="s">
        <v>123</v>
      </c>
      <c r="D96" s="110" t="s">
        <v>168</v>
      </c>
      <c r="E96" s="110" t="s">
        <v>408</v>
      </c>
      <c r="F96" s="110" t="s">
        <v>627</v>
      </c>
      <c r="G96" s="110" t="s">
        <v>250</v>
      </c>
      <c r="H96" s="161">
        <v>45.8</v>
      </c>
      <c r="I96" s="97">
        <v>165</v>
      </c>
      <c r="J96" s="97">
        <v>165</v>
      </c>
      <c r="M96" s="73"/>
      <c r="N96" s="73"/>
    </row>
    <row r="97" spans="1:14" ht="15">
      <c r="A97" s="126" t="s">
        <v>411</v>
      </c>
      <c r="B97" s="109">
        <v>802</v>
      </c>
      <c r="C97" s="110" t="s">
        <v>123</v>
      </c>
      <c r="D97" s="110" t="s">
        <v>168</v>
      </c>
      <c r="E97" s="110" t="s">
        <v>408</v>
      </c>
      <c r="F97" s="110" t="s">
        <v>151</v>
      </c>
      <c r="G97" s="110" t="s">
        <v>250</v>
      </c>
      <c r="H97" s="161">
        <v>3</v>
      </c>
      <c r="I97" s="97">
        <v>3</v>
      </c>
      <c r="J97" s="97">
        <v>3</v>
      </c>
      <c r="M97" s="73"/>
      <c r="N97" s="73"/>
    </row>
    <row r="98" spans="1:14" ht="15">
      <c r="A98" s="126" t="s">
        <v>626</v>
      </c>
      <c r="B98" s="109" t="s">
        <v>349</v>
      </c>
      <c r="C98" s="110" t="s">
        <v>123</v>
      </c>
      <c r="D98" s="110" t="s">
        <v>168</v>
      </c>
      <c r="E98" s="110" t="s">
        <v>408</v>
      </c>
      <c r="F98" s="110" t="s">
        <v>151</v>
      </c>
      <c r="G98" s="110" t="s">
        <v>250</v>
      </c>
      <c r="H98" s="161">
        <v>30</v>
      </c>
      <c r="I98" s="97">
        <v>132</v>
      </c>
      <c r="J98" s="97">
        <v>132</v>
      </c>
      <c r="M98" s="73"/>
      <c r="N98" s="73"/>
    </row>
    <row r="99" spans="1:14" ht="15">
      <c r="A99" s="140" t="s">
        <v>412</v>
      </c>
      <c r="B99" s="105" t="s">
        <v>349</v>
      </c>
      <c r="C99" s="106" t="s">
        <v>123</v>
      </c>
      <c r="D99" s="106" t="s">
        <v>168</v>
      </c>
      <c r="E99" s="106" t="s">
        <v>408</v>
      </c>
      <c r="F99" s="106" t="s">
        <v>151</v>
      </c>
      <c r="G99" s="106" t="s">
        <v>251</v>
      </c>
      <c r="H99" s="128">
        <f>H101+H102+H104+H103+H105+H100</f>
        <v>3</v>
      </c>
      <c r="I99" s="128">
        <f>I101+I102+I104+I103+I105+I100</f>
        <v>3</v>
      </c>
      <c r="J99" s="128">
        <f>J101+J102+J104+J103+J105+J100</f>
        <v>3</v>
      </c>
      <c r="M99" s="73"/>
      <c r="N99" s="73"/>
    </row>
    <row r="100" spans="1:14" ht="15">
      <c r="A100" s="286" t="s">
        <v>621</v>
      </c>
      <c r="B100" s="116" t="s">
        <v>349</v>
      </c>
      <c r="C100" s="117" t="s">
        <v>123</v>
      </c>
      <c r="D100" s="117" t="s">
        <v>168</v>
      </c>
      <c r="E100" s="117" t="s">
        <v>408</v>
      </c>
      <c r="F100" s="117" t="s">
        <v>151</v>
      </c>
      <c r="G100" s="117" t="s">
        <v>251</v>
      </c>
      <c r="H100" s="118"/>
      <c r="I100" s="118"/>
      <c r="J100" s="118"/>
      <c r="M100" s="73"/>
      <c r="N100" s="73"/>
    </row>
    <row r="101" spans="1:14" ht="15">
      <c r="A101" s="126" t="s">
        <v>645</v>
      </c>
      <c r="B101" s="109" t="s">
        <v>349</v>
      </c>
      <c r="C101" s="110" t="s">
        <v>123</v>
      </c>
      <c r="D101" s="110" t="s">
        <v>168</v>
      </c>
      <c r="E101" s="110" t="s">
        <v>408</v>
      </c>
      <c r="F101" s="110" t="s">
        <v>151</v>
      </c>
      <c r="G101" s="110" t="s">
        <v>251</v>
      </c>
      <c r="H101" s="97">
        <v>0</v>
      </c>
      <c r="I101" s="97">
        <v>0</v>
      </c>
      <c r="J101" s="97">
        <v>0</v>
      </c>
      <c r="M101" s="73"/>
      <c r="N101" s="73"/>
    </row>
    <row r="102" spans="1:14" ht="15">
      <c r="A102" s="126" t="s">
        <v>646</v>
      </c>
      <c r="B102" s="109" t="s">
        <v>349</v>
      </c>
      <c r="C102" s="110" t="s">
        <v>123</v>
      </c>
      <c r="D102" s="110" t="s">
        <v>168</v>
      </c>
      <c r="E102" s="110" t="s">
        <v>408</v>
      </c>
      <c r="F102" s="110" t="s">
        <v>151</v>
      </c>
      <c r="G102" s="110" t="s">
        <v>251</v>
      </c>
      <c r="H102" s="97"/>
      <c r="I102" s="97"/>
      <c r="J102" s="97"/>
      <c r="M102" s="73"/>
      <c r="N102" s="73"/>
    </row>
    <row r="103" spans="1:14" ht="16.5" customHeight="1">
      <c r="A103" s="126" t="s">
        <v>646</v>
      </c>
      <c r="B103" s="109" t="s">
        <v>349</v>
      </c>
      <c r="C103" s="110" t="s">
        <v>123</v>
      </c>
      <c r="D103" s="110" t="s">
        <v>168</v>
      </c>
      <c r="E103" s="110" t="s">
        <v>408</v>
      </c>
      <c r="F103" s="110" t="s">
        <v>151</v>
      </c>
      <c r="G103" s="110" t="s">
        <v>251</v>
      </c>
      <c r="H103" s="97"/>
      <c r="I103" s="97"/>
      <c r="J103" s="97"/>
      <c r="M103" s="73"/>
      <c r="N103" s="73"/>
    </row>
    <row r="104" spans="1:14" ht="15">
      <c r="A104" s="141" t="s">
        <v>413</v>
      </c>
      <c r="B104" s="109" t="s">
        <v>349</v>
      </c>
      <c r="C104" s="110" t="s">
        <v>123</v>
      </c>
      <c r="D104" s="110" t="s">
        <v>168</v>
      </c>
      <c r="E104" s="110" t="s">
        <v>408</v>
      </c>
      <c r="F104" s="110" t="s">
        <v>151</v>
      </c>
      <c r="G104" s="110" t="s">
        <v>251</v>
      </c>
      <c r="H104" s="97"/>
      <c r="I104" s="97"/>
      <c r="J104" s="97"/>
      <c r="M104" s="73"/>
      <c r="N104" s="73"/>
    </row>
    <row r="105" spans="1:14" ht="15">
      <c r="A105" s="141" t="s">
        <v>618</v>
      </c>
      <c r="B105" s="109" t="s">
        <v>349</v>
      </c>
      <c r="C105" s="110" t="s">
        <v>123</v>
      </c>
      <c r="D105" s="110" t="s">
        <v>168</v>
      </c>
      <c r="E105" s="110" t="s">
        <v>408</v>
      </c>
      <c r="F105" s="110" t="s">
        <v>151</v>
      </c>
      <c r="G105" s="110" t="s">
        <v>251</v>
      </c>
      <c r="H105" s="161">
        <v>3</v>
      </c>
      <c r="I105" s="97">
        <v>3</v>
      </c>
      <c r="J105" s="97">
        <v>3</v>
      </c>
      <c r="M105" s="73"/>
      <c r="N105" s="73"/>
    </row>
    <row r="106" spans="1:14" ht="15">
      <c r="A106" s="104" t="s">
        <v>246</v>
      </c>
      <c r="B106" s="105" t="s">
        <v>349</v>
      </c>
      <c r="C106" s="106" t="s">
        <v>123</v>
      </c>
      <c r="D106" s="106" t="s">
        <v>168</v>
      </c>
      <c r="E106" s="106" t="s">
        <v>408</v>
      </c>
      <c r="F106" s="106" t="s">
        <v>151</v>
      </c>
      <c r="G106" s="106" t="s">
        <v>248</v>
      </c>
      <c r="H106" s="128">
        <f>H108+H107</f>
        <v>0</v>
      </c>
      <c r="I106" s="128">
        <f>I108+I107</f>
        <v>0</v>
      </c>
      <c r="J106" s="128">
        <f>J108+J107</f>
        <v>0</v>
      </c>
      <c r="M106" s="73"/>
      <c r="N106" s="73"/>
    </row>
    <row r="107" spans="1:14" ht="15">
      <c r="A107" s="142" t="s">
        <v>667</v>
      </c>
      <c r="B107" s="109" t="s">
        <v>349</v>
      </c>
      <c r="C107" s="110" t="s">
        <v>123</v>
      </c>
      <c r="D107" s="110" t="s">
        <v>168</v>
      </c>
      <c r="E107" s="110" t="s">
        <v>408</v>
      </c>
      <c r="F107" s="110" t="s">
        <v>151</v>
      </c>
      <c r="G107" s="110" t="s">
        <v>248</v>
      </c>
      <c r="H107" s="118"/>
      <c r="I107" s="118"/>
      <c r="J107" s="118"/>
      <c r="M107" s="73"/>
      <c r="N107" s="73"/>
    </row>
    <row r="108" spans="1:14" ht="15">
      <c r="A108" s="126" t="s">
        <v>414</v>
      </c>
      <c r="B108" s="109" t="s">
        <v>349</v>
      </c>
      <c r="C108" s="110" t="s">
        <v>123</v>
      </c>
      <c r="D108" s="110" t="s">
        <v>168</v>
      </c>
      <c r="E108" s="110" t="s">
        <v>408</v>
      </c>
      <c r="F108" s="110" t="s">
        <v>151</v>
      </c>
      <c r="G108" s="110" t="s">
        <v>248</v>
      </c>
      <c r="H108" s="97"/>
      <c r="I108" s="97"/>
      <c r="J108" s="97"/>
      <c r="M108" s="73"/>
      <c r="N108" s="73"/>
    </row>
    <row r="109" spans="1:14" ht="15">
      <c r="A109" s="140" t="s">
        <v>415</v>
      </c>
      <c r="B109" s="105" t="s">
        <v>349</v>
      </c>
      <c r="C109" s="106" t="s">
        <v>123</v>
      </c>
      <c r="D109" s="106" t="s">
        <v>168</v>
      </c>
      <c r="E109" s="106" t="s">
        <v>408</v>
      </c>
      <c r="F109" s="106" t="s">
        <v>177</v>
      </c>
      <c r="G109" s="106" t="s">
        <v>237</v>
      </c>
      <c r="H109" s="128">
        <f>H110</f>
        <v>0</v>
      </c>
      <c r="I109" s="128">
        <f>I110</f>
        <v>0</v>
      </c>
      <c r="J109" s="128">
        <f>J110</f>
        <v>0</v>
      </c>
      <c r="M109" s="73"/>
      <c r="N109" s="73"/>
    </row>
    <row r="110" spans="1:14" ht="29.25">
      <c r="A110" s="126" t="s">
        <v>674</v>
      </c>
      <c r="B110" s="109" t="s">
        <v>349</v>
      </c>
      <c r="C110" s="110" t="s">
        <v>123</v>
      </c>
      <c r="D110" s="110" t="s">
        <v>168</v>
      </c>
      <c r="E110" s="110" t="s">
        <v>408</v>
      </c>
      <c r="F110" s="110" t="s">
        <v>177</v>
      </c>
      <c r="G110" s="110" t="s">
        <v>253</v>
      </c>
      <c r="H110" s="161">
        <v>0</v>
      </c>
      <c r="I110" s="97"/>
      <c r="J110" s="97"/>
      <c r="M110" s="73"/>
      <c r="N110" s="73"/>
    </row>
    <row r="111" spans="1:14" ht="15">
      <c r="A111" s="130" t="s">
        <v>416</v>
      </c>
      <c r="B111" s="87">
        <v>802</v>
      </c>
      <c r="C111" s="88" t="s">
        <v>125</v>
      </c>
      <c r="D111" s="88" t="s">
        <v>257</v>
      </c>
      <c r="E111" s="88" t="s">
        <v>417</v>
      </c>
      <c r="F111" s="88" t="s">
        <v>237</v>
      </c>
      <c r="G111" s="88" t="s">
        <v>237</v>
      </c>
      <c r="H111" s="89">
        <f>H112+H118+H121+H117</f>
        <v>93.399999999999991</v>
      </c>
      <c r="I111" s="89">
        <f>I112+I118+I121</f>
        <v>134.1</v>
      </c>
      <c r="J111" s="89">
        <f>J112+J118+J121</f>
        <v>134.1</v>
      </c>
      <c r="M111" s="73"/>
      <c r="N111" s="73"/>
    </row>
    <row r="112" spans="1:14" ht="15">
      <c r="A112" s="145" t="s">
        <v>182</v>
      </c>
      <c r="B112" s="105">
        <v>802</v>
      </c>
      <c r="C112" s="106" t="s">
        <v>125</v>
      </c>
      <c r="D112" s="106" t="s">
        <v>179</v>
      </c>
      <c r="E112" s="106" t="s">
        <v>418</v>
      </c>
      <c r="F112" s="106" t="s">
        <v>237</v>
      </c>
      <c r="G112" s="106" t="s">
        <v>345</v>
      </c>
      <c r="H112" s="107">
        <f>H113+H115</f>
        <v>81.199999999999989</v>
      </c>
      <c r="I112" s="107">
        <f>I113+I115</f>
        <v>119.4</v>
      </c>
      <c r="J112" s="107">
        <f>J113+J115</f>
        <v>119.4</v>
      </c>
      <c r="M112" s="73"/>
      <c r="N112" s="73"/>
    </row>
    <row r="113" spans="1:14" ht="15">
      <c r="A113" s="126" t="s">
        <v>279</v>
      </c>
      <c r="B113" s="95">
        <v>802</v>
      </c>
      <c r="C113" s="96" t="s">
        <v>125</v>
      </c>
      <c r="D113" s="96" t="s">
        <v>179</v>
      </c>
      <c r="E113" s="96" t="s">
        <v>418</v>
      </c>
      <c r="F113" s="96" t="s">
        <v>133</v>
      </c>
      <c r="G113" s="96" t="s">
        <v>238</v>
      </c>
      <c r="H113" s="161">
        <v>62.3</v>
      </c>
      <c r="I113" s="97">
        <v>91.7</v>
      </c>
      <c r="J113" s="97">
        <v>91.7</v>
      </c>
      <c r="M113" s="73"/>
      <c r="N113" s="73"/>
    </row>
    <row r="114" spans="1:14" ht="15">
      <c r="A114" s="126" t="s">
        <v>346</v>
      </c>
      <c r="B114" s="95">
        <v>802</v>
      </c>
      <c r="C114" s="96" t="s">
        <v>125</v>
      </c>
      <c r="D114" s="96" t="s">
        <v>179</v>
      </c>
      <c r="E114" s="96" t="s">
        <v>418</v>
      </c>
      <c r="F114" s="96" t="s">
        <v>135</v>
      </c>
      <c r="G114" s="96" t="s">
        <v>239</v>
      </c>
      <c r="H114" s="97"/>
      <c r="I114" s="97"/>
      <c r="J114" s="97"/>
      <c r="M114" s="73"/>
      <c r="N114" s="73"/>
    </row>
    <row r="115" spans="1:14" ht="15">
      <c r="A115" s="126" t="s">
        <v>347</v>
      </c>
      <c r="B115" s="95">
        <v>802</v>
      </c>
      <c r="C115" s="96" t="s">
        <v>125</v>
      </c>
      <c r="D115" s="96" t="s">
        <v>179</v>
      </c>
      <c r="E115" s="96" t="s">
        <v>418</v>
      </c>
      <c r="F115" s="96" t="s">
        <v>133</v>
      </c>
      <c r="G115" s="96" t="s">
        <v>240</v>
      </c>
      <c r="H115" s="161">
        <v>18.899999999999999</v>
      </c>
      <c r="I115" s="97">
        <v>27.7</v>
      </c>
      <c r="J115" s="97">
        <v>27.7</v>
      </c>
      <c r="M115" s="146"/>
      <c r="N115" s="146"/>
    </row>
    <row r="116" spans="1:14" ht="15">
      <c r="A116" s="147" t="s">
        <v>283</v>
      </c>
      <c r="B116" s="112">
        <v>802</v>
      </c>
      <c r="C116" s="113" t="s">
        <v>125</v>
      </c>
      <c r="D116" s="113" t="s">
        <v>179</v>
      </c>
      <c r="E116" s="113" t="s">
        <v>418</v>
      </c>
      <c r="F116" s="113" t="s">
        <v>149</v>
      </c>
      <c r="G116" s="113" t="s">
        <v>241</v>
      </c>
      <c r="H116" s="114"/>
      <c r="I116" s="114"/>
      <c r="J116" s="114"/>
      <c r="M116" s="146"/>
      <c r="N116" s="146"/>
    </row>
    <row r="117" spans="1:14" ht="15">
      <c r="A117" s="108" t="s">
        <v>419</v>
      </c>
      <c r="B117" s="95">
        <v>802</v>
      </c>
      <c r="C117" s="96" t="s">
        <v>125</v>
      </c>
      <c r="D117" s="96" t="s">
        <v>179</v>
      </c>
      <c r="E117" s="96" t="s">
        <v>418</v>
      </c>
      <c r="F117" s="96" t="s">
        <v>149</v>
      </c>
      <c r="G117" s="96" t="s">
        <v>243</v>
      </c>
      <c r="H117" s="161">
        <v>1.2</v>
      </c>
      <c r="I117" s="97">
        <v>1.2</v>
      </c>
      <c r="J117" s="97">
        <v>1.2</v>
      </c>
      <c r="M117" s="146"/>
      <c r="N117" s="146"/>
    </row>
    <row r="118" spans="1:14" ht="15">
      <c r="A118" s="108" t="s">
        <v>357</v>
      </c>
      <c r="B118" s="95">
        <v>802</v>
      </c>
      <c r="C118" s="96" t="s">
        <v>125</v>
      </c>
      <c r="D118" s="96" t="s">
        <v>179</v>
      </c>
      <c r="E118" s="96" t="s">
        <v>418</v>
      </c>
      <c r="F118" s="96" t="s">
        <v>135</v>
      </c>
      <c r="G118" s="96" t="s">
        <v>183</v>
      </c>
      <c r="H118" s="161">
        <v>6</v>
      </c>
      <c r="I118" s="97">
        <v>6</v>
      </c>
      <c r="J118" s="97">
        <v>6</v>
      </c>
      <c r="M118" s="146"/>
      <c r="N118" s="146"/>
    </row>
    <row r="119" spans="1:14" ht="15">
      <c r="A119" s="141" t="s">
        <v>249</v>
      </c>
      <c r="B119" s="95">
        <v>802</v>
      </c>
      <c r="C119" s="96" t="s">
        <v>125</v>
      </c>
      <c r="D119" s="96" t="s">
        <v>179</v>
      </c>
      <c r="E119" s="96" t="s">
        <v>418</v>
      </c>
      <c r="F119" s="96" t="s">
        <v>151</v>
      </c>
      <c r="G119" s="96" t="s">
        <v>250</v>
      </c>
      <c r="H119" s="97"/>
      <c r="I119" s="97"/>
      <c r="J119" s="97"/>
      <c r="M119" s="146"/>
      <c r="N119" s="146"/>
    </row>
    <row r="120" spans="1:14" ht="15">
      <c r="A120" s="141" t="s">
        <v>420</v>
      </c>
      <c r="B120" s="95">
        <v>802</v>
      </c>
      <c r="C120" s="96" t="s">
        <v>125</v>
      </c>
      <c r="D120" s="96" t="s">
        <v>179</v>
      </c>
      <c r="E120" s="96" t="s">
        <v>418</v>
      </c>
      <c r="F120" s="96" t="s">
        <v>151</v>
      </c>
      <c r="G120" s="96" t="s">
        <v>248</v>
      </c>
      <c r="H120" s="138"/>
      <c r="I120" s="138"/>
      <c r="J120" s="138"/>
      <c r="M120" s="146"/>
      <c r="N120" s="146"/>
    </row>
    <row r="121" spans="1:14" ht="15">
      <c r="A121" s="141" t="s">
        <v>421</v>
      </c>
      <c r="B121" s="95">
        <v>802</v>
      </c>
      <c r="C121" s="96" t="s">
        <v>125</v>
      </c>
      <c r="D121" s="96" t="s">
        <v>179</v>
      </c>
      <c r="E121" s="96" t="s">
        <v>418</v>
      </c>
      <c r="F121" s="96" t="s">
        <v>151</v>
      </c>
      <c r="G121" s="96" t="s">
        <v>248</v>
      </c>
      <c r="H121" s="138">
        <v>5</v>
      </c>
      <c r="I121" s="138">
        <v>8.6999999999999993</v>
      </c>
      <c r="J121" s="138">
        <v>8.6999999999999993</v>
      </c>
      <c r="M121" s="146"/>
      <c r="N121" s="146"/>
    </row>
    <row r="122" spans="1:14" ht="45">
      <c r="A122" s="149" t="s">
        <v>422</v>
      </c>
      <c r="B122" s="87">
        <v>802</v>
      </c>
      <c r="C122" s="88" t="s">
        <v>179</v>
      </c>
      <c r="D122" s="88" t="s">
        <v>257</v>
      </c>
      <c r="E122" s="88" t="s">
        <v>417</v>
      </c>
      <c r="F122" s="88" t="s">
        <v>237</v>
      </c>
      <c r="G122" s="88" t="s">
        <v>237</v>
      </c>
      <c r="H122" s="89">
        <f>H123</f>
        <v>70</v>
      </c>
      <c r="I122" s="89">
        <f>I123</f>
        <v>60</v>
      </c>
      <c r="J122" s="89">
        <f>J123</f>
        <v>60</v>
      </c>
      <c r="M122" s="146"/>
      <c r="N122" s="146"/>
    </row>
    <row r="123" spans="1:14" ht="15">
      <c r="A123" s="150" t="s">
        <v>423</v>
      </c>
      <c r="B123" s="105">
        <v>802</v>
      </c>
      <c r="C123" s="106" t="s">
        <v>179</v>
      </c>
      <c r="D123" s="106" t="s">
        <v>185</v>
      </c>
      <c r="E123" s="106" t="s">
        <v>424</v>
      </c>
      <c r="F123" s="106" t="s">
        <v>237</v>
      </c>
      <c r="G123" s="106" t="s">
        <v>237</v>
      </c>
      <c r="H123" s="128">
        <f>H124+H125+H126+H127</f>
        <v>70</v>
      </c>
      <c r="I123" s="128">
        <f>I124+I125+I126+I127</f>
        <v>60</v>
      </c>
      <c r="J123" s="128">
        <f>J124+J125+J126+J127</f>
        <v>60</v>
      </c>
      <c r="M123" s="146"/>
      <c r="N123" s="146"/>
    </row>
    <row r="124" spans="1:14" ht="15">
      <c r="A124" s="151" t="s">
        <v>628</v>
      </c>
      <c r="B124" s="95">
        <v>802</v>
      </c>
      <c r="C124" s="96" t="s">
        <v>179</v>
      </c>
      <c r="D124" s="96" t="s">
        <v>185</v>
      </c>
      <c r="E124" s="96" t="s">
        <v>424</v>
      </c>
      <c r="F124" s="96" t="s">
        <v>151</v>
      </c>
      <c r="G124" s="96" t="s">
        <v>251</v>
      </c>
      <c r="H124" s="161">
        <v>50</v>
      </c>
      <c r="I124" s="97">
        <v>50</v>
      </c>
      <c r="J124" s="97">
        <v>50</v>
      </c>
      <c r="M124" s="146"/>
      <c r="N124" s="146"/>
    </row>
    <row r="125" spans="1:14" ht="15">
      <c r="A125" s="151" t="s">
        <v>612</v>
      </c>
      <c r="B125" s="95" t="s">
        <v>349</v>
      </c>
      <c r="C125" s="96" t="s">
        <v>179</v>
      </c>
      <c r="D125" s="96" t="s">
        <v>185</v>
      </c>
      <c r="E125" s="96" t="s">
        <v>424</v>
      </c>
      <c r="F125" s="96" t="s">
        <v>151</v>
      </c>
      <c r="G125" s="96" t="s">
        <v>251</v>
      </c>
      <c r="H125" s="161">
        <v>20</v>
      </c>
      <c r="I125" s="97">
        <v>0</v>
      </c>
      <c r="J125" s="97">
        <v>0</v>
      </c>
      <c r="M125" s="146"/>
      <c r="N125" s="146"/>
    </row>
    <row r="126" spans="1:14" ht="15">
      <c r="A126" s="152" t="s">
        <v>425</v>
      </c>
      <c r="B126" s="95">
        <v>802</v>
      </c>
      <c r="C126" s="96" t="s">
        <v>179</v>
      </c>
      <c r="D126" s="96" t="s">
        <v>185</v>
      </c>
      <c r="E126" s="96" t="s">
        <v>424</v>
      </c>
      <c r="F126" s="96" t="s">
        <v>151</v>
      </c>
      <c r="G126" s="96" t="s">
        <v>251</v>
      </c>
      <c r="H126" s="97"/>
      <c r="I126" s="97"/>
      <c r="J126" s="97"/>
      <c r="M126" s="146"/>
      <c r="N126" s="146"/>
    </row>
    <row r="127" spans="1:14" ht="15">
      <c r="A127" s="152" t="s">
        <v>426</v>
      </c>
      <c r="B127" s="95">
        <v>802</v>
      </c>
      <c r="C127" s="96" t="s">
        <v>179</v>
      </c>
      <c r="D127" s="96" t="s">
        <v>185</v>
      </c>
      <c r="E127" s="96" t="s">
        <v>424</v>
      </c>
      <c r="F127" s="96" t="s">
        <v>151</v>
      </c>
      <c r="G127" s="96" t="s">
        <v>629</v>
      </c>
      <c r="H127" s="161">
        <v>0</v>
      </c>
      <c r="I127" s="97">
        <v>10</v>
      </c>
      <c r="J127" s="97">
        <v>10</v>
      </c>
      <c r="M127" s="146"/>
      <c r="N127" s="146"/>
    </row>
    <row r="128" spans="1:14" ht="15">
      <c r="A128" s="153" t="s">
        <v>379</v>
      </c>
      <c r="B128" s="95">
        <v>802</v>
      </c>
      <c r="C128" s="96"/>
      <c r="D128" s="96"/>
      <c r="E128" s="96"/>
      <c r="F128" s="96"/>
      <c r="G128" s="96"/>
      <c r="H128" s="97"/>
      <c r="I128" s="97"/>
      <c r="J128" s="97"/>
      <c r="M128" s="146"/>
      <c r="N128" s="146"/>
    </row>
    <row r="129" spans="1:14" ht="15">
      <c r="A129" s="154" t="s">
        <v>427</v>
      </c>
      <c r="B129" s="87" t="s">
        <v>349</v>
      </c>
      <c r="C129" s="88" t="s">
        <v>139</v>
      </c>
      <c r="D129" s="88" t="s">
        <v>188</v>
      </c>
      <c r="E129" s="88" t="s">
        <v>428</v>
      </c>
      <c r="F129" s="88" t="s">
        <v>237</v>
      </c>
      <c r="G129" s="88" t="s">
        <v>237</v>
      </c>
      <c r="H129" s="89">
        <f>H130</f>
        <v>0</v>
      </c>
      <c r="I129" s="89">
        <f>I130</f>
        <v>0</v>
      </c>
      <c r="J129" s="89">
        <f>J130</f>
        <v>0</v>
      </c>
      <c r="M129" s="146"/>
      <c r="N129" s="146"/>
    </row>
    <row r="130" spans="1:14" ht="15">
      <c r="A130" s="155" t="s">
        <v>429</v>
      </c>
      <c r="B130" s="95" t="s">
        <v>349</v>
      </c>
      <c r="C130" s="96" t="s">
        <v>139</v>
      </c>
      <c r="D130" s="96" t="s">
        <v>188</v>
      </c>
      <c r="E130" s="96" t="s">
        <v>428</v>
      </c>
      <c r="F130" s="96" t="s">
        <v>151</v>
      </c>
      <c r="G130" s="96" t="s">
        <v>243</v>
      </c>
      <c r="H130" s="97">
        <v>0</v>
      </c>
      <c r="I130" s="97">
        <v>0</v>
      </c>
      <c r="J130" s="97">
        <v>0</v>
      </c>
      <c r="M130" s="146"/>
      <c r="N130" s="146"/>
    </row>
    <row r="131" spans="1:14" ht="15">
      <c r="A131" s="155"/>
      <c r="B131" s="95"/>
      <c r="C131" s="96"/>
      <c r="D131" s="96"/>
      <c r="E131" s="96"/>
      <c r="F131" s="96"/>
      <c r="G131" s="96"/>
      <c r="H131" s="97"/>
      <c r="I131" s="97"/>
      <c r="J131" s="97"/>
      <c r="M131" s="146"/>
      <c r="N131" s="146"/>
    </row>
    <row r="132" spans="1:14" ht="15">
      <c r="A132" s="156" t="s">
        <v>430</v>
      </c>
      <c r="B132" s="87">
        <v>802</v>
      </c>
      <c r="C132" s="88" t="s">
        <v>193</v>
      </c>
      <c r="D132" s="88" t="s">
        <v>257</v>
      </c>
      <c r="E132" s="88" t="s">
        <v>340</v>
      </c>
      <c r="F132" s="88" t="s">
        <v>237</v>
      </c>
      <c r="G132" s="88" t="s">
        <v>237</v>
      </c>
      <c r="H132" s="89">
        <f t="shared" ref="H132:J133" si="7">H133</f>
        <v>0</v>
      </c>
      <c r="I132" s="89">
        <f t="shared" si="7"/>
        <v>0</v>
      </c>
      <c r="J132" s="89">
        <f t="shared" si="7"/>
        <v>0</v>
      </c>
      <c r="M132" s="146"/>
      <c r="N132" s="146"/>
    </row>
    <row r="133" spans="1:14" ht="15">
      <c r="A133" s="157" t="s">
        <v>431</v>
      </c>
      <c r="B133" s="105">
        <v>802</v>
      </c>
      <c r="C133" s="106" t="s">
        <v>193</v>
      </c>
      <c r="D133" s="106" t="s">
        <v>125</v>
      </c>
      <c r="E133" s="106" t="s">
        <v>340</v>
      </c>
      <c r="F133" s="106" t="s">
        <v>237</v>
      </c>
      <c r="G133" s="106" t="s">
        <v>237</v>
      </c>
      <c r="H133" s="128">
        <f t="shared" si="7"/>
        <v>0</v>
      </c>
      <c r="I133" s="128">
        <f t="shared" si="7"/>
        <v>0</v>
      </c>
      <c r="J133" s="128">
        <f t="shared" si="7"/>
        <v>0</v>
      </c>
      <c r="M133" s="146"/>
      <c r="N133" s="146"/>
    </row>
    <row r="134" spans="1:14" ht="15">
      <c r="A134" s="158" t="s">
        <v>432</v>
      </c>
      <c r="B134" s="95">
        <v>802</v>
      </c>
      <c r="C134" s="96" t="s">
        <v>193</v>
      </c>
      <c r="D134" s="96" t="s">
        <v>125</v>
      </c>
      <c r="E134" s="96" t="s">
        <v>433</v>
      </c>
      <c r="F134" s="96" t="s">
        <v>155</v>
      </c>
      <c r="G134" s="290" t="s">
        <v>247</v>
      </c>
      <c r="H134" s="289"/>
      <c r="I134" s="143"/>
      <c r="J134" s="143"/>
      <c r="M134" s="146"/>
      <c r="N134" s="146"/>
    </row>
    <row r="135" spans="1:14" ht="15">
      <c r="A135" s="150" t="s">
        <v>197</v>
      </c>
      <c r="B135" s="105">
        <v>802</v>
      </c>
      <c r="C135" s="106" t="s">
        <v>193</v>
      </c>
      <c r="D135" s="106" t="s">
        <v>179</v>
      </c>
      <c r="E135" s="106" t="s">
        <v>340</v>
      </c>
      <c r="F135" s="106" t="s">
        <v>237</v>
      </c>
      <c r="G135" s="106" t="s">
        <v>237</v>
      </c>
      <c r="H135" s="128">
        <f>H139+H136+H137+H138+H141+H140</f>
        <v>0</v>
      </c>
      <c r="I135" s="128">
        <f>I139+I136+I137+I138+I141+I140</f>
        <v>0</v>
      </c>
      <c r="J135" s="128">
        <f>J139+J136+J137+J138+J141+J140</f>
        <v>0</v>
      </c>
      <c r="M135" s="146"/>
      <c r="N135" s="146"/>
    </row>
    <row r="136" spans="1:14" ht="15">
      <c r="A136" s="159" t="s">
        <v>434</v>
      </c>
      <c r="B136" s="120">
        <v>802</v>
      </c>
      <c r="C136" s="121" t="s">
        <v>193</v>
      </c>
      <c r="D136" s="121" t="s">
        <v>179</v>
      </c>
      <c r="E136" s="121" t="s">
        <v>435</v>
      </c>
      <c r="F136" s="121" t="s">
        <v>627</v>
      </c>
      <c r="G136" s="121" t="s">
        <v>250</v>
      </c>
      <c r="H136" s="143">
        <v>0</v>
      </c>
      <c r="I136" s="143">
        <v>0</v>
      </c>
      <c r="J136" s="143">
        <v>0</v>
      </c>
      <c r="M136" s="146"/>
      <c r="N136" s="146"/>
    </row>
    <row r="137" spans="1:14" ht="15">
      <c r="A137" s="160" t="s">
        <v>436</v>
      </c>
      <c r="B137" s="95">
        <v>802</v>
      </c>
      <c r="C137" s="96" t="s">
        <v>193</v>
      </c>
      <c r="D137" s="96" t="s">
        <v>179</v>
      </c>
      <c r="E137" s="96" t="s">
        <v>435</v>
      </c>
      <c r="F137" s="96"/>
      <c r="G137" s="96" t="s">
        <v>250</v>
      </c>
      <c r="H137" s="143"/>
      <c r="I137" s="143"/>
      <c r="J137" s="143"/>
      <c r="M137" s="146"/>
      <c r="N137" s="146"/>
    </row>
    <row r="138" spans="1:14" ht="15">
      <c r="A138" s="160" t="s">
        <v>630</v>
      </c>
      <c r="B138" s="95">
        <v>802</v>
      </c>
      <c r="C138" s="96" t="s">
        <v>193</v>
      </c>
      <c r="D138" s="96" t="s">
        <v>179</v>
      </c>
      <c r="E138" s="96" t="s">
        <v>435</v>
      </c>
      <c r="F138" s="96" t="s">
        <v>151</v>
      </c>
      <c r="G138" s="96" t="s">
        <v>243</v>
      </c>
      <c r="H138" s="143">
        <v>0</v>
      </c>
      <c r="I138" s="143">
        <v>0</v>
      </c>
      <c r="J138" s="143">
        <v>0</v>
      </c>
      <c r="M138" s="146"/>
      <c r="N138" s="146"/>
    </row>
    <row r="139" spans="1:14" ht="58.5" customHeight="1">
      <c r="A139" s="287" t="s">
        <v>631</v>
      </c>
      <c r="B139" s="95" t="s">
        <v>349</v>
      </c>
      <c r="C139" s="96" t="s">
        <v>193</v>
      </c>
      <c r="D139" s="96" t="s">
        <v>179</v>
      </c>
      <c r="E139" s="96" t="s">
        <v>435</v>
      </c>
      <c r="F139" s="96" t="s">
        <v>151</v>
      </c>
      <c r="G139" s="96" t="s">
        <v>243</v>
      </c>
      <c r="H139" s="288">
        <v>0</v>
      </c>
      <c r="I139" s="288">
        <v>0</v>
      </c>
      <c r="J139" s="288">
        <v>0</v>
      </c>
      <c r="M139" s="146"/>
      <c r="N139" s="146"/>
    </row>
    <row r="140" spans="1:14" ht="44.25" customHeight="1">
      <c r="A140" s="287" t="s">
        <v>632</v>
      </c>
      <c r="B140" s="95" t="s">
        <v>349</v>
      </c>
      <c r="C140" s="96" t="s">
        <v>193</v>
      </c>
      <c r="D140" s="96" t="s">
        <v>179</v>
      </c>
      <c r="E140" s="96" t="s">
        <v>435</v>
      </c>
      <c r="F140" s="96" t="s">
        <v>151</v>
      </c>
      <c r="G140" s="96" t="s">
        <v>243</v>
      </c>
      <c r="H140" s="143">
        <v>0</v>
      </c>
      <c r="I140" s="143">
        <v>0</v>
      </c>
      <c r="J140" s="143">
        <v>0</v>
      </c>
      <c r="M140" s="146"/>
      <c r="N140" s="146"/>
    </row>
    <row r="141" spans="1:14" ht="15">
      <c r="A141" s="160"/>
      <c r="B141" s="95"/>
      <c r="C141" s="96"/>
      <c r="D141" s="96"/>
      <c r="E141" s="96"/>
      <c r="F141" s="96"/>
      <c r="G141" s="96"/>
      <c r="H141" s="143"/>
      <c r="I141" s="143"/>
      <c r="J141" s="143"/>
      <c r="M141" s="146"/>
      <c r="N141" s="146"/>
    </row>
    <row r="142" spans="1:14" ht="15">
      <c r="A142" s="162" t="s">
        <v>438</v>
      </c>
      <c r="B142" s="87">
        <v>802</v>
      </c>
      <c r="C142" s="88" t="s">
        <v>157</v>
      </c>
      <c r="D142" s="88" t="s">
        <v>157</v>
      </c>
      <c r="E142" s="88" t="s">
        <v>340</v>
      </c>
      <c r="F142" s="88" t="s">
        <v>237</v>
      </c>
      <c r="G142" s="88" t="s">
        <v>237</v>
      </c>
      <c r="H142" s="89">
        <f>H143</f>
        <v>0</v>
      </c>
      <c r="I142" s="89">
        <f>I143</f>
        <v>0</v>
      </c>
      <c r="J142" s="89">
        <f>J143</f>
        <v>0</v>
      </c>
      <c r="M142" s="146"/>
      <c r="N142" s="146"/>
    </row>
    <row r="143" spans="1:14" ht="15">
      <c r="A143" s="102" t="s">
        <v>439</v>
      </c>
      <c r="B143" s="95">
        <v>802</v>
      </c>
      <c r="C143" s="96" t="s">
        <v>157</v>
      </c>
      <c r="D143" s="96" t="s">
        <v>157</v>
      </c>
      <c r="E143" s="96" t="s">
        <v>440</v>
      </c>
      <c r="F143" s="96" t="s">
        <v>151</v>
      </c>
      <c r="G143" s="96" t="s">
        <v>633</v>
      </c>
      <c r="H143" s="118"/>
      <c r="I143" s="118">
        <v>0</v>
      </c>
      <c r="J143" s="118">
        <v>0</v>
      </c>
      <c r="M143" s="146"/>
      <c r="N143" s="146"/>
    </row>
    <row r="144" spans="1:14" ht="15">
      <c r="A144" s="163" t="s">
        <v>441</v>
      </c>
      <c r="B144" s="83">
        <v>802</v>
      </c>
      <c r="C144" s="164" t="s">
        <v>200</v>
      </c>
      <c r="D144" s="164" t="s">
        <v>257</v>
      </c>
      <c r="E144" s="164" t="s">
        <v>340</v>
      </c>
      <c r="F144" s="164" t="s">
        <v>237</v>
      </c>
      <c r="G144" s="164" t="s">
        <v>237</v>
      </c>
      <c r="H144" s="165">
        <f>H145+H176</f>
        <v>0</v>
      </c>
      <c r="I144" s="165">
        <f>I145+I176</f>
        <v>0</v>
      </c>
      <c r="J144" s="165">
        <f>J145+J176</f>
        <v>0</v>
      </c>
      <c r="M144" s="146"/>
      <c r="N144" s="146"/>
    </row>
    <row r="145" spans="1:14" ht="30">
      <c r="A145" s="91" t="s">
        <v>442</v>
      </c>
      <c r="B145" s="87">
        <v>802</v>
      </c>
      <c r="C145" s="88" t="s">
        <v>200</v>
      </c>
      <c r="D145" s="88" t="s">
        <v>123</v>
      </c>
      <c r="E145" s="88" t="s">
        <v>443</v>
      </c>
      <c r="F145" s="88" t="s">
        <v>264</v>
      </c>
      <c r="G145" s="88" t="s">
        <v>444</v>
      </c>
      <c r="H145" s="89">
        <f>H146+H150+H153+H155+H157+H162+H166+H168+H172</f>
        <v>0</v>
      </c>
      <c r="I145" s="89">
        <f>I146+I150+I153+I155+I157+I162+I166+I168+I172</f>
        <v>0</v>
      </c>
      <c r="J145" s="89">
        <f>J146+J150+J153+J155+J157+J162+J166+J168+J172</f>
        <v>0</v>
      </c>
      <c r="M145" s="146"/>
      <c r="N145" s="146"/>
    </row>
    <row r="146" spans="1:14" ht="42.75">
      <c r="A146" s="166" t="s">
        <v>445</v>
      </c>
      <c r="B146" s="105">
        <v>802</v>
      </c>
      <c r="C146" s="106" t="s">
        <v>200</v>
      </c>
      <c r="D146" s="106" t="s">
        <v>123</v>
      </c>
      <c r="E146" s="106" t="s">
        <v>443</v>
      </c>
      <c r="F146" s="106" t="s">
        <v>237</v>
      </c>
      <c r="G146" s="106" t="s">
        <v>345</v>
      </c>
      <c r="H146" s="107">
        <f>H147+H149</f>
        <v>0</v>
      </c>
      <c r="I146" s="107">
        <f>I147+I149</f>
        <v>0</v>
      </c>
      <c r="J146" s="107">
        <f>J147+J149</f>
        <v>0</v>
      </c>
      <c r="M146" s="146"/>
      <c r="N146" s="146"/>
    </row>
    <row r="147" spans="1:14" ht="15">
      <c r="A147" s="167" t="s">
        <v>279</v>
      </c>
      <c r="B147" s="95">
        <v>802</v>
      </c>
      <c r="C147" s="96" t="s">
        <v>200</v>
      </c>
      <c r="D147" s="96" t="s">
        <v>123</v>
      </c>
      <c r="E147" s="96" t="s">
        <v>443</v>
      </c>
      <c r="F147" s="96" t="s">
        <v>173</v>
      </c>
      <c r="G147" s="96" t="s">
        <v>238</v>
      </c>
      <c r="H147" s="97"/>
      <c r="I147" s="97"/>
      <c r="J147" s="97"/>
      <c r="M147" s="168"/>
      <c r="N147" s="168"/>
    </row>
    <row r="148" spans="1:14" ht="15">
      <c r="A148" s="167" t="s">
        <v>280</v>
      </c>
      <c r="B148" s="95">
        <v>802</v>
      </c>
      <c r="C148" s="96" t="s">
        <v>200</v>
      </c>
      <c r="D148" s="96" t="s">
        <v>123</v>
      </c>
      <c r="E148" s="96" t="s">
        <v>443</v>
      </c>
      <c r="F148" s="96" t="s">
        <v>175</v>
      </c>
      <c r="G148" s="96" t="s">
        <v>239</v>
      </c>
      <c r="H148" s="97"/>
      <c r="I148" s="97"/>
      <c r="J148" s="97"/>
      <c r="M148" s="168"/>
      <c r="N148" s="168"/>
    </row>
    <row r="149" spans="1:14" ht="15">
      <c r="A149" s="167" t="s">
        <v>347</v>
      </c>
      <c r="B149" s="95">
        <v>802</v>
      </c>
      <c r="C149" s="96" t="s">
        <v>200</v>
      </c>
      <c r="D149" s="96" t="s">
        <v>123</v>
      </c>
      <c r="E149" s="96" t="s">
        <v>443</v>
      </c>
      <c r="F149" s="96" t="s">
        <v>176</v>
      </c>
      <c r="G149" s="96" t="s">
        <v>240</v>
      </c>
      <c r="H149" s="97"/>
      <c r="I149" s="97"/>
      <c r="J149" s="97"/>
      <c r="M149" s="168"/>
      <c r="N149" s="168"/>
    </row>
    <row r="150" spans="1:14" ht="15">
      <c r="A150" s="166" t="s">
        <v>283</v>
      </c>
      <c r="B150" s="105">
        <v>802</v>
      </c>
      <c r="C150" s="106" t="s">
        <v>200</v>
      </c>
      <c r="D150" s="106" t="s">
        <v>123</v>
      </c>
      <c r="E150" s="106" t="s">
        <v>443</v>
      </c>
      <c r="F150" s="106" t="s">
        <v>149</v>
      </c>
      <c r="G150" s="106" t="s">
        <v>241</v>
      </c>
      <c r="H150" s="107">
        <f>H151</f>
        <v>0</v>
      </c>
      <c r="I150" s="107">
        <f>I151</f>
        <v>0</v>
      </c>
      <c r="J150" s="107">
        <f>J151</f>
        <v>0</v>
      </c>
      <c r="M150" s="168"/>
      <c r="N150" s="168"/>
    </row>
    <row r="151" spans="1:14" ht="15">
      <c r="A151" s="153" t="s">
        <v>446</v>
      </c>
      <c r="B151" s="109">
        <v>802</v>
      </c>
      <c r="C151" s="117" t="s">
        <v>200</v>
      </c>
      <c r="D151" s="117" t="s">
        <v>123</v>
      </c>
      <c r="E151" s="117" t="s">
        <v>443</v>
      </c>
      <c r="F151" s="110" t="s">
        <v>149</v>
      </c>
      <c r="G151" s="110" t="s">
        <v>241</v>
      </c>
      <c r="H151" s="97"/>
      <c r="I151" s="97"/>
      <c r="J151" s="97"/>
      <c r="M151" s="168"/>
      <c r="N151" s="168"/>
    </row>
    <row r="152" spans="1:14" ht="15">
      <c r="A152" s="103" t="s">
        <v>357</v>
      </c>
      <c r="B152" s="95">
        <v>802</v>
      </c>
      <c r="C152" s="96" t="s">
        <v>200</v>
      </c>
      <c r="D152" s="96" t="s">
        <v>123</v>
      </c>
      <c r="E152" s="96" t="s">
        <v>443</v>
      </c>
      <c r="F152" s="96" t="s">
        <v>175</v>
      </c>
      <c r="G152" s="96" t="s">
        <v>183</v>
      </c>
      <c r="H152" s="97"/>
      <c r="I152" s="97"/>
      <c r="J152" s="97"/>
      <c r="M152" s="168"/>
      <c r="N152" s="168"/>
    </row>
    <row r="153" spans="1:14" ht="15">
      <c r="A153" s="169" t="s">
        <v>249</v>
      </c>
      <c r="B153" s="105">
        <v>802</v>
      </c>
      <c r="C153" s="106" t="s">
        <v>200</v>
      </c>
      <c r="D153" s="106" t="s">
        <v>123</v>
      </c>
      <c r="E153" s="106" t="s">
        <v>443</v>
      </c>
      <c r="F153" s="106" t="s">
        <v>151</v>
      </c>
      <c r="G153" s="106" t="s">
        <v>250</v>
      </c>
      <c r="H153" s="107">
        <f>H154</f>
        <v>0</v>
      </c>
      <c r="I153" s="107">
        <f>I154</f>
        <v>0</v>
      </c>
      <c r="J153" s="107">
        <f>J154</f>
        <v>0</v>
      </c>
      <c r="M153" s="168"/>
      <c r="N153" s="168"/>
    </row>
    <row r="154" spans="1:14" ht="15">
      <c r="A154" s="170" t="s">
        <v>410</v>
      </c>
      <c r="B154" s="109">
        <v>802</v>
      </c>
      <c r="C154" s="117" t="s">
        <v>200</v>
      </c>
      <c r="D154" s="117" t="s">
        <v>123</v>
      </c>
      <c r="E154" s="117" t="s">
        <v>443</v>
      </c>
      <c r="F154" s="110" t="s">
        <v>151</v>
      </c>
      <c r="G154" s="110" t="s">
        <v>250</v>
      </c>
      <c r="H154" s="97"/>
      <c r="I154" s="97"/>
      <c r="J154" s="97"/>
      <c r="M154" s="168"/>
      <c r="N154" s="168"/>
    </row>
    <row r="155" spans="1:14" ht="15">
      <c r="A155" s="171" t="s">
        <v>447</v>
      </c>
      <c r="B155" s="105">
        <v>802</v>
      </c>
      <c r="C155" s="106" t="s">
        <v>200</v>
      </c>
      <c r="D155" s="106" t="s">
        <v>123</v>
      </c>
      <c r="E155" s="106" t="s">
        <v>443</v>
      </c>
      <c r="F155" s="106" t="s">
        <v>237</v>
      </c>
      <c r="G155" s="106" t="s">
        <v>243</v>
      </c>
      <c r="H155" s="107">
        <f>H156</f>
        <v>0</v>
      </c>
      <c r="I155" s="107">
        <f>I156</f>
        <v>0</v>
      </c>
      <c r="J155" s="107">
        <f>J156</f>
        <v>0</v>
      </c>
      <c r="M155" s="168"/>
      <c r="N155" s="168"/>
    </row>
    <row r="156" spans="1:14" ht="15">
      <c r="A156" s="172" t="s">
        <v>448</v>
      </c>
      <c r="B156" s="109">
        <v>802</v>
      </c>
      <c r="C156" s="117" t="s">
        <v>200</v>
      </c>
      <c r="D156" s="117" t="s">
        <v>123</v>
      </c>
      <c r="E156" s="117" t="s">
        <v>443</v>
      </c>
      <c r="F156" s="110" t="s">
        <v>149</v>
      </c>
      <c r="G156" s="110" t="s">
        <v>243</v>
      </c>
      <c r="H156" s="97"/>
      <c r="I156" s="97"/>
      <c r="J156" s="97"/>
      <c r="M156" s="168"/>
      <c r="N156" s="168"/>
    </row>
    <row r="157" spans="1:14" ht="15">
      <c r="A157" s="169" t="s">
        <v>362</v>
      </c>
      <c r="B157" s="105">
        <v>802</v>
      </c>
      <c r="C157" s="106" t="s">
        <v>200</v>
      </c>
      <c r="D157" s="106" t="s">
        <v>123</v>
      </c>
      <c r="E157" s="106" t="s">
        <v>443</v>
      </c>
      <c r="F157" s="106" t="s">
        <v>237</v>
      </c>
      <c r="G157" s="106" t="s">
        <v>251</v>
      </c>
      <c r="H157" s="107">
        <f>H158+H159+H160+H161</f>
        <v>0</v>
      </c>
      <c r="I157" s="107">
        <f>I158+I159+I160+I161</f>
        <v>0</v>
      </c>
      <c r="J157" s="107">
        <f>J158+J159+J160+J161</f>
        <v>0</v>
      </c>
      <c r="M157" s="168"/>
      <c r="N157" s="168"/>
    </row>
    <row r="158" spans="1:14" ht="15">
      <c r="A158" s="173" t="s">
        <v>363</v>
      </c>
      <c r="B158" s="109">
        <v>802</v>
      </c>
      <c r="C158" s="117" t="s">
        <v>200</v>
      </c>
      <c r="D158" s="117" t="s">
        <v>123</v>
      </c>
      <c r="E158" s="117" t="s">
        <v>443</v>
      </c>
      <c r="F158" s="174" t="s">
        <v>149</v>
      </c>
      <c r="G158" s="174" t="s">
        <v>251</v>
      </c>
      <c r="H158" s="175"/>
      <c r="I158" s="175"/>
      <c r="J158" s="175"/>
      <c r="M158" s="168"/>
      <c r="N158" s="168"/>
    </row>
    <row r="159" spans="1:14" ht="15">
      <c r="A159" s="170" t="s">
        <v>449</v>
      </c>
      <c r="B159" s="109">
        <v>802</v>
      </c>
      <c r="C159" s="117" t="s">
        <v>200</v>
      </c>
      <c r="D159" s="117" t="s">
        <v>123</v>
      </c>
      <c r="E159" s="117" t="s">
        <v>443</v>
      </c>
      <c r="F159" s="110" t="s">
        <v>151</v>
      </c>
      <c r="G159" s="110" t="s">
        <v>251</v>
      </c>
      <c r="H159" s="97"/>
      <c r="I159" s="97"/>
      <c r="J159" s="97"/>
      <c r="M159" s="168"/>
      <c r="N159" s="168"/>
    </row>
    <row r="160" spans="1:14" ht="15">
      <c r="A160" s="170" t="s">
        <v>450</v>
      </c>
      <c r="B160" s="109">
        <v>802</v>
      </c>
      <c r="C160" s="117" t="s">
        <v>200</v>
      </c>
      <c r="D160" s="117" t="s">
        <v>123</v>
      </c>
      <c r="E160" s="117" t="s">
        <v>443</v>
      </c>
      <c r="F160" s="110" t="s">
        <v>151</v>
      </c>
      <c r="G160" s="110" t="s">
        <v>251</v>
      </c>
      <c r="H160" s="97"/>
      <c r="I160" s="97"/>
      <c r="J160" s="97"/>
      <c r="M160" s="168"/>
      <c r="N160" s="168"/>
    </row>
    <row r="161" spans="1:14" ht="15">
      <c r="A161" s="170" t="s">
        <v>451</v>
      </c>
      <c r="B161" s="109">
        <v>802</v>
      </c>
      <c r="C161" s="117" t="s">
        <v>200</v>
      </c>
      <c r="D161" s="117" t="s">
        <v>123</v>
      </c>
      <c r="E161" s="117" t="s">
        <v>443</v>
      </c>
      <c r="F161" s="110" t="s">
        <v>151</v>
      </c>
      <c r="G161" s="110" t="s">
        <v>251</v>
      </c>
      <c r="H161" s="97"/>
      <c r="I161" s="97"/>
      <c r="J161" s="97"/>
      <c r="M161" s="168"/>
      <c r="N161" s="168"/>
    </row>
    <row r="162" spans="1:14" ht="15">
      <c r="A162" s="124" t="s">
        <v>320</v>
      </c>
      <c r="B162" s="105">
        <v>802</v>
      </c>
      <c r="C162" s="106" t="s">
        <v>200</v>
      </c>
      <c r="D162" s="106" t="s">
        <v>123</v>
      </c>
      <c r="E162" s="106" t="s">
        <v>443</v>
      </c>
      <c r="F162" s="106" t="s">
        <v>237</v>
      </c>
      <c r="G162" s="106" t="s">
        <v>247</v>
      </c>
      <c r="H162" s="107">
        <v>0</v>
      </c>
      <c r="I162" s="107">
        <v>0</v>
      </c>
      <c r="J162" s="107">
        <v>0</v>
      </c>
      <c r="M162" s="168"/>
      <c r="N162" s="168"/>
    </row>
    <row r="163" spans="1:14" ht="15">
      <c r="A163" s="170" t="s">
        <v>452</v>
      </c>
      <c r="B163" s="109">
        <v>802</v>
      </c>
      <c r="C163" s="117" t="s">
        <v>200</v>
      </c>
      <c r="D163" s="117" t="s">
        <v>123</v>
      </c>
      <c r="E163" s="117" t="s">
        <v>443</v>
      </c>
      <c r="F163" s="110" t="s">
        <v>151</v>
      </c>
      <c r="G163" s="110" t="s">
        <v>247</v>
      </c>
      <c r="H163" s="97"/>
      <c r="I163" s="97"/>
      <c r="J163" s="97"/>
      <c r="M163" s="168"/>
      <c r="N163" s="168"/>
    </row>
    <row r="164" spans="1:14" ht="15">
      <c r="A164" s="176" t="s">
        <v>453</v>
      </c>
      <c r="B164" s="109">
        <v>802</v>
      </c>
      <c r="C164" s="117" t="s">
        <v>200</v>
      </c>
      <c r="D164" s="117" t="s">
        <v>123</v>
      </c>
      <c r="E164" s="117" t="s">
        <v>443</v>
      </c>
      <c r="F164" s="110" t="s">
        <v>382</v>
      </c>
      <c r="G164" s="110" t="s">
        <v>247</v>
      </c>
      <c r="H164" s="97"/>
      <c r="I164" s="97"/>
      <c r="J164" s="97"/>
      <c r="M164" s="146"/>
      <c r="N164" s="146"/>
    </row>
    <row r="165" spans="1:14" ht="15">
      <c r="A165" s="176" t="s">
        <v>454</v>
      </c>
      <c r="B165" s="109">
        <v>802</v>
      </c>
      <c r="C165" s="117" t="s">
        <v>200</v>
      </c>
      <c r="D165" s="117" t="s">
        <v>123</v>
      </c>
      <c r="E165" s="117" t="s">
        <v>443</v>
      </c>
      <c r="F165" s="110" t="s">
        <v>155</v>
      </c>
      <c r="G165" s="110" t="s">
        <v>247</v>
      </c>
      <c r="H165" s="97"/>
      <c r="I165" s="97"/>
      <c r="J165" s="97"/>
      <c r="M165" s="146"/>
      <c r="N165" s="146"/>
    </row>
    <row r="166" spans="1:14" ht="15">
      <c r="A166" s="104" t="s">
        <v>263</v>
      </c>
      <c r="B166" s="105">
        <v>802</v>
      </c>
      <c r="C166" s="106" t="s">
        <v>200</v>
      </c>
      <c r="D166" s="106" t="s">
        <v>123</v>
      </c>
      <c r="E166" s="106" t="s">
        <v>443</v>
      </c>
      <c r="F166" s="106" t="s">
        <v>237</v>
      </c>
      <c r="G166" s="106" t="s">
        <v>258</v>
      </c>
      <c r="H166" s="128">
        <v>0</v>
      </c>
      <c r="I166" s="128">
        <v>0</v>
      </c>
      <c r="J166" s="128">
        <v>0</v>
      </c>
      <c r="M166" s="146"/>
      <c r="N166" s="146"/>
    </row>
    <row r="167" spans="1:14" ht="15">
      <c r="A167" s="153" t="s">
        <v>455</v>
      </c>
      <c r="B167" s="109">
        <v>802</v>
      </c>
      <c r="C167" s="117" t="s">
        <v>200</v>
      </c>
      <c r="D167" s="117" t="s">
        <v>123</v>
      </c>
      <c r="E167" s="117" t="s">
        <v>443</v>
      </c>
      <c r="F167" s="117" t="s">
        <v>151</v>
      </c>
      <c r="G167" s="110" t="s">
        <v>258</v>
      </c>
      <c r="H167" s="97"/>
      <c r="I167" s="97"/>
      <c r="J167" s="97"/>
      <c r="M167" s="146"/>
      <c r="N167" s="146"/>
    </row>
    <row r="168" spans="1:14" ht="15">
      <c r="A168" s="177" t="s">
        <v>246</v>
      </c>
      <c r="B168" s="105">
        <v>802</v>
      </c>
      <c r="C168" s="106" t="s">
        <v>200</v>
      </c>
      <c r="D168" s="106" t="s">
        <v>123</v>
      </c>
      <c r="E168" s="106" t="s">
        <v>456</v>
      </c>
      <c r="F168" s="106" t="s">
        <v>237</v>
      </c>
      <c r="G168" s="106" t="s">
        <v>248</v>
      </c>
      <c r="H168" s="128">
        <f>H169</f>
        <v>0</v>
      </c>
      <c r="I168" s="128">
        <f>I169</f>
        <v>0</v>
      </c>
      <c r="J168" s="128">
        <f>J169</f>
        <v>0</v>
      </c>
      <c r="M168" s="146"/>
      <c r="N168" s="146"/>
    </row>
    <row r="169" spans="1:14" ht="15">
      <c r="A169" s="129" t="s">
        <v>457</v>
      </c>
      <c r="B169" s="109">
        <v>802</v>
      </c>
      <c r="C169" s="117" t="s">
        <v>200</v>
      </c>
      <c r="D169" s="117" t="s">
        <v>123</v>
      </c>
      <c r="E169" s="117" t="s">
        <v>443</v>
      </c>
      <c r="F169" s="110" t="s">
        <v>151</v>
      </c>
      <c r="G169" s="110" t="s">
        <v>250</v>
      </c>
      <c r="H169" s="97"/>
      <c r="I169" s="97"/>
      <c r="J169" s="97"/>
      <c r="M169" s="146"/>
      <c r="N169" s="146"/>
    </row>
    <row r="170" spans="1:14" ht="15">
      <c r="A170" s="129" t="s">
        <v>458</v>
      </c>
      <c r="B170" s="109">
        <v>802</v>
      </c>
      <c r="C170" s="117" t="s">
        <v>200</v>
      </c>
      <c r="D170" s="117" t="s">
        <v>123</v>
      </c>
      <c r="E170" s="117" t="s">
        <v>443</v>
      </c>
      <c r="F170" s="110" t="s">
        <v>151</v>
      </c>
      <c r="G170" s="110" t="s">
        <v>248</v>
      </c>
      <c r="H170" s="97"/>
      <c r="I170" s="97"/>
      <c r="J170" s="97"/>
      <c r="M170" s="146"/>
      <c r="N170" s="146"/>
    </row>
    <row r="171" spans="1:14" ht="15">
      <c r="A171" s="129" t="s">
        <v>394</v>
      </c>
      <c r="B171" s="109" t="s">
        <v>349</v>
      </c>
      <c r="C171" s="117" t="s">
        <v>200</v>
      </c>
      <c r="D171" s="117" t="s">
        <v>123</v>
      </c>
      <c r="E171" s="117" t="s">
        <v>443</v>
      </c>
      <c r="F171" s="110" t="s">
        <v>151</v>
      </c>
      <c r="G171" s="110" t="s">
        <v>248</v>
      </c>
      <c r="H171" s="97"/>
      <c r="I171" s="97"/>
      <c r="J171" s="97"/>
      <c r="M171" s="73"/>
      <c r="N171" s="73"/>
    </row>
    <row r="172" spans="1:14" ht="30">
      <c r="A172" s="162" t="s">
        <v>266</v>
      </c>
      <c r="B172" s="87" t="s">
        <v>349</v>
      </c>
      <c r="C172" s="88" t="s">
        <v>200</v>
      </c>
      <c r="D172" s="88" t="s">
        <v>123</v>
      </c>
      <c r="E172" s="88" t="s">
        <v>459</v>
      </c>
      <c r="F172" s="88" t="s">
        <v>237</v>
      </c>
      <c r="G172" s="88" t="s">
        <v>237</v>
      </c>
      <c r="H172" s="178">
        <f>H173</f>
        <v>0</v>
      </c>
      <c r="I172" s="178">
        <f>I173</f>
        <v>0</v>
      </c>
      <c r="J172" s="178">
        <f>J173</f>
        <v>0</v>
      </c>
      <c r="M172" s="73"/>
      <c r="N172" s="73"/>
    </row>
    <row r="173" spans="1:14" ht="29.25">
      <c r="A173" s="132" t="s">
        <v>268</v>
      </c>
      <c r="B173" s="109" t="s">
        <v>349</v>
      </c>
      <c r="C173" s="117" t="s">
        <v>200</v>
      </c>
      <c r="D173" s="117" t="s">
        <v>123</v>
      </c>
      <c r="E173" s="117" t="s">
        <v>459</v>
      </c>
      <c r="F173" s="117" t="s">
        <v>264</v>
      </c>
      <c r="G173" s="110" t="s">
        <v>444</v>
      </c>
      <c r="H173" s="97"/>
      <c r="I173" s="97"/>
      <c r="J173" s="97"/>
      <c r="M173" s="73"/>
      <c r="N173" s="73"/>
    </row>
    <row r="174" spans="1:14" ht="15">
      <c r="A174" s="133"/>
      <c r="B174" s="109"/>
      <c r="C174" s="117"/>
      <c r="D174" s="117"/>
      <c r="E174" s="117"/>
      <c r="F174" s="117"/>
      <c r="G174" s="110"/>
      <c r="H174" s="97"/>
      <c r="I174" s="97"/>
      <c r="J174" s="97"/>
      <c r="M174" s="73"/>
      <c r="N174" s="73"/>
    </row>
    <row r="175" spans="1:14" ht="15">
      <c r="A175" s="179"/>
      <c r="B175" s="180"/>
      <c r="C175" s="117"/>
      <c r="D175" s="117"/>
      <c r="E175" s="117"/>
      <c r="F175" s="110"/>
      <c r="G175" s="110"/>
      <c r="H175" s="97"/>
      <c r="I175" s="97"/>
      <c r="J175" s="97"/>
      <c r="M175" s="73"/>
      <c r="N175" s="73"/>
    </row>
    <row r="176" spans="1:14" ht="15">
      <c r="A176" s="181" t="s">
        <v>202</v>
      </c>
      <c r="B176" s="83">
        <v>802</v>
      </c>
      <c r="C176" s="164" t="s">
        <v>200</v>
      </c>
      <c r="D176" s="164" t="s">
        <v>123</v>
      </c>
      <c r="E176" s="164" t="s">
        <v>460</v>
      </c>
      <c r="F176" s="164" t="s">
        <v>237</v>
      </c>
      <c r="G176" s="164" t="s">
        <v>237</v>
      </c>
      <c r="H176" s="165">
        <f>H177+H181+H183+H187+H191+H194+H199+H201</f>
        <v>0</v>
      </c>
      <c r="I176" s="165">
        <f>I177+I181+I183+I187+I191+I194+I199+I201</f>
        <v>0</v>
      </c>
      <c r="J176" s="165">
        <f>J177+J181+J183+J187+J191+J194+J199+J201</f>
        <v>0</v>
      </c>
      <c r="M176" s="73"/>
      <c r="N176" s="73"/>
    </row>
    <row r="177" spans="1:14" ht="42.75">
      <c r="A177" s="166" t="s">
        <v>445</v>
      </c>
      <c r="B177" s="105">
        <v>802</v>
      </c>
      <c r="C177" s="106" t="s">
        <v>200</v>
      </c>
      <c r="D177" s="106" t="s">
        <v>123</v>
      </c>
      <c r="E177" s="106" t="s">
        <v>460</v>
      </c>
      <c r="F177" s="106" t="s">
        <v>237</v>
      </c>
      <c r="G177" s="106" t="s">
        <v>345</v>
      </c>
      <c r="H177" s="107">
        <f>H178+H180</f>
        <v>0</v>
      </c>
      <c r="I177" s="107">
        <f>I178+I180</f>
        <v>0</v>
      </c>
      <c r="J177" s="107">
        <f>J178+J180</f>
        <v>0</v>
      </c>
      <c r="M177" s="73"/>
      <c r="N177" s="73"/>
    </row>
    <row r="178" spans="1:14" ht="15">
      <c r="A178" s="167" t="s">
        <v>279</v>
      </c>
      <c r="B178" s="95">
        <v>802</v>
      </c>
      <c r="C178" s="96" t="s">
        <v>200</v>
      </c>
      <c r="D178" s="96" t="s">
        <v>123</v>
      </c>
      <c r="E178" s="96" t="s">
        <v>460</v>
      </c>
      <c r="F178" s="96" t="s">
        <v>173</v>
      </c>
      <c r="G178" s="96" t="s">
        <v>238</v>
      </c>
      <c r="H178" s="97"/>
      <c r="I178" s="97"/>
      <c r="J178" s="97"/>
      <c r="M178" s="73"/>
      <c r="N178" s="73"/>
    </row>
    <row r="179" spans="1:14" ht="15">
      <c r="A179" s="167" t="s">
        <v>280</v>
      </c>
      <c r="B179" s="95">
        <v>802</v>
      </c>
      <c r="C179" s="96" t="s">
        <v>200</v>
      </c>
      <c r="D179" s="96" t="s">
        <v>123</v>
      </c>
      <c r="E179" s="96" t="s">
        <v>460</v>
      </c>
      <c r="F179" s="96" t="s">
        <v>175</v>
      </c>
      <c r="G179" s="96" t="s">
        <v>239</v>
      </c>
      <c r="H179" s="97"/>
      <c r="I179" s="97"/>
      <c r="J179" s="97"/>
      <c r="M179" s="73"/>
      <c r="N179" s="73"/>
    </row>
    <row r="180" spans="1:14" ht="15">
      <c r="A180" s="167" t="s">
        <v>347</v>
      </c>
      <c r="B180" s="95">
        <v>802</v>
      </c>
      <c r="C180" s="96" t="s">
        <v>200</v>
      </c>
      <c r="D180" s="96" t="s">
        <v>123</v>
      </c>
      <c r="E180" s="96" t="s">
        <v>460</v>
      </c>
      <c r="F180" s="96" t="s">
        <v>176</v>
      </c>
      <c r="G180" s="96" t="s">
        <v>240</v>
      </c>
      <c r="H180" s="97"/>
      <c r="I180" s="97"/>
      <c r="J180" s="97"/>
      <c r="M180" s="73"/>
      <c r="N180" s="73"/>
    </row>
    <row r="181" spans="1:14" ht="15">
      <c r="A181" s="111" t="s">
        <v>283</v>
      </c>
      <c r="B181" s="112">
        <v>802</v>
      </c>
      <c r="C181" s="113" t="s">
        <v>200</v>
      </c>
      <c r="D181" s="113" t="s">
        <v>123</v>
      </c>
      <c r="E181" s="113" t="s">
        <v>460</v>
      </c>
      <c r="F181" s="113" t="s">
        <v>149</v>
      </c>
      <c r="G181" s="113" t="s">
        <v>241</v>
      </c>
      <c r="H181" s="114"/>
      <c r="I181" s="114"/>
      <c r="J181" s="114"/>
      <c r="M181" s="73"/>
      <c r="N181" s="73"/>
    </row>
    <row r="182" spans="1:14" ht="15">
      <c r="A182" s="94" t="s">
        <v>357</v>
      </c>
      <c r="B182" s="95">
        <v>802</v>
      </c>
      <c r="C182" s="96" t="s">
        <v>200</v>
      </c>
      <c r="D182" s="96" t="s">
        <v>123</v>
      </c>
      <c r="E182" s="96" t="s">
        <v>460</v>
      </c>
      <c r="F182" s="96" t="s">
        <v>175</v>
      </c>
      <c r="G182" s="96" t="s">
        <v>183</v>
      </c>
      <c r="H182" s="97"/>
      <c r="I182" s="97"/>
      <c r="J182" s="97"/>
      <c r="M182" s="73"/>
      <c r="N182" s="73"/>
    </row>
    <row r="183" spans="1:14" ht="15">
      <c r="A183" s="169" t="s">
        <v>249</v>
      </c>
      <c r="B183" s="105">
        <v>802</v>
      </c>
      <c r="C183" s="106" t="s">
        <v>200</v>
      </c>
      <c r="D183" s="106" t="s">
        <v>123</v>
      </c>
      <c r="E183" s="106" t="s">
        <v>460</v>
      </c>
      <c r="F183" s="106" t="s">
        <v>151</v>
      </c>
      <c r="G183" s="106" t="s">
        <v>250</v>
      </c>
      <c r="H183" s="107">
        <v>0</v>
      </c>
      <c r="I183" s="107">
        <v>0</v>
      </c>
      <c r="J183" s="107">
        <v>0</v>
      </c>
      <c r="M183" s="73"/>
      <c r="N183" s="73"/>
    </row>
    <row r="184" spans="1:14" ht="15">
      <c r="A184" s="170" t="s">
        <v>410</v>
      </c>
      <c r="B184" s="109">
        <v>802</v>
      </c>
      <c r="C184" s="117" t="s">
        <v>200</v>
      </c>
      <c r="D184" s="117" t="s">
        <v>123</v>
      </c>
      <c r="E184" s="117" t="s">
        <v>460</v>
      </c>
      <c r="F184" s="110" t="s">
        <v>151</v>
      </c>
      <c r="G184" s="110" t="s">
        <v>250</v>
      </c>
      <c r="H184" s="97"/>
      <c r="I184" s="97"/>
      <c r="J184" s="97"/>
      <c r="M184" s="73"/>
      <c r="N184" s="73"/>
    </row>
    <row r="185" spans="1:14" ht="15">
      <c r="A185" s="170" t="s">
        <v>461</v>
      </c>
      <c r="B185" s="109">
        <v>802</v>
      </c>
      <c r="C185" s="117" t="s">
        <v>200</v>
      </c>
      <c r="D185" s="117" t="s">
        <v>123</v>
      </c>
      <c r="E185" s="117" t="s">
        <v>460</v>
      </c>
      <c r="F185" s="110" t="s">
        <v>151</v>
      </c>
      <c r="G185" s="110" t="s">
        <v>250</v>
      </c>
      <c r="H185" s="97"/>
      <c r="I185" s="97"/>
      <c r="J185" s="97"/>
      <c r="M185" s="73"/>
      <c r="N185" s="73"/>
    </row>
    <row r="186" spans="1:14" ht="15">
      <c r="A186" s="170" t="s">
        <v>462</v>
      </c>
      <c r="B186" s="109">
        <v>802</v>
      </c>
      <c r="C186" s="117" t="s">
        <v>200</v>
      </c>
      <c r="D186" s="117" t="s">
        <v>123</v>
      </c>
      <c r="E186" s="117" t="s">
        <v>460</v>
      </c>
      <c r="F186" s="110" t="s">
        <v>151</v>
      </c>
      <c r="G186" s="110" t="s">
        <v>250</v>
      </c>
      <c r="H186" s="97"/>
      <c r="I186" s="97"/>
      <c r="J186" s="97"/>
      <c r="M186" s="73"/>
      <c r="N186" s="73"/>
    </row>
    <row r="187" spans="1:14" ht="15">
      <c r="A187" s="171" t="s">
        <v>447</v>
      </c>
      <c r="B187" s="105">
        <v>802</v>
      </c>
      <c r="C187" s="106" t="s">
        <v>200</v>
      </c>
      <c r="D187" s="106" t="s">
        <v>123</v>
      </c>
      <c r="E187" s="106" t="s">
        <v>460</v>
      </c>
      <c r="F187" s="106" t="s">
        <v>237</v>
      </c>
      <c r="G187" s="106" t="s">
        <v>243</v>
      </c>
      <c r="H187" s="107">
        <f>H188</f>
        <v>0</v>
      </c>
      <c r="I187" s="107">
        <f>I188</f>
        <v>0</v>
      </c>
      <c r="J187" s="107">
        <f>J188</f>
        <v>0</v>
      </c>
      <c r="M187" s="73"/>
      <c r="N187" s="73"/>
    </row>
    <row r="188" spans="1:14" ht="15">
      <c r="A188" s="182" t="s">
        <v>463</v>
      </c>
      <c r="B188" s="109">
        <v>802</v>
      </c>
      <c r="C188" s="117" t="s">
        <v>200</v>
      </c>
      <c r="D188" s="117" t="s">
        <v>123</v>
      </c>
      <c r="E188" s="117" t="s">
        <v>460</v>
      </c>
      <c r="F188" s="110" t="s">
        <v>149</v>
      </c>
      <c r="G188" s="110" t="s">
        <v>243</v>
      </c>
      <c r="H188" s="97"/>
      <c r="I188" s="97"/>
      <c r="J188" s="97"/>
      <c r="M188" s="73"/>
      <c r="N188" s="73"/>
    </row>
    <row r="189" spans="1:14" ht="15">
      <c r="A189" s="182" t="s">
        <v>464</v>
      </c>
      <c r="B189" s="109">
        <v>802</v>
      </c>
      <c r="C189" s="117" t="s">
        <v>200</v>
      </c>
      <c r="D189" s="117" t="s">
        <v>123</v>
      </c>
      <c r="E189" s="117" t="s">
        <v>460</v>
      </c>
      <c r="F189" s="110" t="s">
        <v>151</v>
      </c>
      <c r="G189" s="110" t="s">
        <v>243</v>
      </c>
      <c r="H189" s="97"/>
      <c r="I189" s="97"/>
      <c r="J189" s="97"/>
    </row>
    <row r="190" spans="1:14" ht="15">
      <c r="A190" s="182" t="s">
        <v>465</v>
      </c>
      <c r="B190" s="109">
        <v>802</v>
      </c>
      <c r="C190" s="117" t="s">
        <v>200</v>
      </c>
      <c r="D190" s="117" t="s">
        <v>123</v>
      </c>
      <c r="E190" s="117" t="s">
        <v>460</v>
      </c>
      <c r="F190" s="110" t="s">
        <v>151</v>
      </c>
      <c r="G190" s="110" t="s">
        <v>243</v>
      </c>
      <c r="H190" s="97"/>
      <c r="I190" s="97"/>
      <c r="J190" s="97"/>
    </row>
    <row r="191" spans="1:14" ht="15">
      <c r="A191" s="169" t="s">
        <v>362</v>
      </c>
      <c r="B191" s="105">
        <v>802</v>
      </c>
      <c r="C191" s="106" t="s">
        <v>200</v>
      </c>
      <c r="D191" s="106" t="s">
        <v>123</v>
      </c>
      <c r="E191" s="106" t="s">
        <v>460</v>
      </c>
      <c r="F191" s="106" t="s">
        <v>237</v>
      </c>
      <c r="G191" s="106" t="s">
        <v>251</v>
      </c>
      <c r="H191" s="107">
        <f>H192+H193</f>
        <v>0</v>
      </c>
      <c r="I191" s="107">
        <f>I192+I193</f>
        <v>0</v>
      </c>
      <c r="J191" s="107">
        <f>J192+J193</f>
        <v>0</v>
      </c>
    </row>
    <row r="192" spans="1:14" ht="15">
      <c r="A192" s="183" t="s">
        <v>466</v>
      </c>
      <c r="B192" s="109">
        <v>802</v>
      </c>
      <c r="C192" s="117" t="s">
        <v>200</v>
      </c>
      <c r="D192" s="117" t="s">
        <v>123</v>
      </c>
      <c r="E192" s="117" t="s">
        <v>460</v>
      </c>
      <c r="F192" s="117" t="s">
        <v>149</v>
      </c>
      <c r="G192" s="117" t="s">
        <v>251</v>
      </c>
      <c r="H192" s="118"/>
      <c r="I192" s="118"/>
      <c r="J192" s="118"/>
    </row>
    <row r="193" spans="1:10" ht="15">
      <c r="A193" s="170" t="s">
        <v>467</v>
      </c>
      <c r="B193" s="109">
        <v>802</v>
      </c>
      <c r="C193" s="117" t="s">
        <v>200</v>
      </c>
      <c r="D193" s="117" t="s">
        <v>123</v>
      </c>
      <c r="E193" s="117" t="s">
        <v>460</v>
      </c>
      <c r="F193" s="110" t="s">
        <v>151</v>
      </c>
      <c r="G193" s="110" t="s">
        <v>251</v>
      </c>
      <c r="H193" s="97"/>
      <c r="I193" s="97"/>
      <c r="J193" s="97"/>
    </row>
    <row r="194" spans="1:10" ht="15">
      <c r="A194" s="124" t="s">
        <v>320</v>
      </c>
      <c r="B194" s="105">
        <v>802</v>
      </c>
      <c r="C194" s="106" t="s">
        <v>200</v>
      </c>
      <c r="D194" s="106" t="s">
        <v>123</v>
      </c>
      <c r="E194" s="106" t="s">
        <v>460</v>
      </c>
      <c r="F194" s="106" t="s">
        <v>237</v>
      </c>
      <c r="G194" s="106" t="s">
        <v>248</v>
      </c>
      <c r="H194" s="107">
        <f>H195</f>
        <v>0</v>
      </c>
      <c r="I194" s="107">
        <f>I195</f>
        <v>0</v>
      </c>
      <c r="J194" s="107">
        <f>J195</f>
        <v>0</v>
      </c>
    </row>
    <row r="195" spans="1:10" ht="15">
      <c r="A195" s="172" t="s">
        <v>468</v>
      </c>
      <c r="B195" s="109">
        <v>802</v>
      </c>
      <c r="C195" s="117" t="s">
        <v>200</v>
      </c>
      <c r="D195" s="117" t="s">
        <v>123</v>
      </c>
      <c r="E195" s="117" t="s">
        <v>460</v>
      </c>
      <c r="F195" s="110" t="s">
        <v>151</v>
      </c>
      <c r="G195" s="110" t="s">
        <v>248</v>
      </c>
      <c r="H195" s="97"/>
      <c r="I195" s="97"/>
      <c r="J195" s="97"/>
    </row>
    <row r="196" spans="1:10" ht="15">
      <c r="A196" s="184" t="s">
        <v>469</v>
      </c>
      <c r="B196" s="109">
        <v>802</v>
      </c>
      <c r="C196" s="110" t="s">
        <v>200</v>
      </c>
      <c r="D196" s="110" t="s">
        <v>123</v>
      </c>
      <c r="E196" s="110" t="s">
        <v>460</v>
      </c>
      <c r="F196" s="110" t="s">
        <v>382</v>
      </c>
      <c r="G196" s="110" t="s">
        <v>248</v>
      </c>
      <c r="H196" s="97"/>
      <c r="I196" s="97"/>
      <c r="J196" s="97"/>
    </row>
    <row r="197" spans="1:10" ht="15">
      <c r="A197" s="132" t="s">
        <v>470</v>
      </c>
      <c r="B197" s="109">
        <v>802</v>
      </c>
      <c r="C197" s="117" t="s">
        <v>200</v>
      </c>
      <c r="D197" s="117" t="s">
        <v>123</v>
      </c>
      <c r="E197" s="117" t="s">
        <v>460</v>
      </c>
      <c r="F197" s="110" t="s">
        <v>382</v>
      </c>
      <c r="G197" s="110" t="s">
        <v>248</v>
      </c>
      <c r="H197" s="97"/>
      <c r="I197" s="97"/>
      <c r="J197" s="97"/>
    </row>
    <row r="198" spans="1:10" ht="15">
      <c r="A198" s="132"/>
      <c r="B198" s="109">
        <v>802</v>
      </c>
      <c r="C198" s="110"/>
      <c r="D198" s="110"/>
      <c r="E198" s="110"/>
      <c r="F198" s="110"/>
      <c r="G198" s="110"/>
      <c r="H198" s="97"/>
      <c r="I198" s="97"/>
      <c r="J198" s="97"/>
    </row>
    <row r="199" spans="1:10" ht="15">
      <c r="A199" s="104" t="s">
        <v>263</v>
      </c>
      <c r="B199" s="105">
        <v>802</v>
      </c>
      <c r="C199" s="106" t="s">
        <v>200</v>
      </c>
      <c r="D199" s="106" t="s">
        <v>123</v>
      </c>
      <c r="E199" s="106" t="s">
        <v>460</v>
      </c>
      <c r="F199" s="106" t="s">
        <v>237</v>
      </c>
      <c r="G199" s="106" t="s">
        <v>258</v>
      </c>
      <c r="H199" s="128">
        <f>H200</f>
        <v>0</v>
      </c>
      <c r="I199" s="128">
        <f>I200</f>
        <v>0</v>
      </c>
      <c r="J199" s="128">
        <f>J200</f>
        <v>0</v>
      </c>
    </row>
    <row r="200" spans="1:10" ht="15">
      <c r="A200" s="170" t="s">
        <v>471</v>
      </c>
      <c r="B200" s="109">
        <v>802</v>
      </c>
      <c r="C200" s="117" t="s">
        <v>200</v>
      </c>
      <c r="D200" s="117" t="s">
        <v>123</v>
      </c>
      <c r="E200" s="117" t="s">
        <v>460</v>
      </c>
      <c r="F200" s="110" t="s">
        <v>151</v>
      </c>
      <c r="G200" s="110" t="s">
        <v>258</v>
      </c>
      <c r="H200" s="97"/>
      <c r="I200" s="97"/>
      <c r="J200" s="97"/>
    </row>
    <row r="201" spans="1:10" ht="15">
      <c r="A201" s="185" t="s">
        <v>246</v>
      </c>
      <c r="B201" s="105">
        <v>802</v>
      </c>
      <c r="C201" s="106" t="s">
        <v>200</v>
      </c>
      <c r="D201" s="106" t="s">
        <v>123</v>
      </c>
      <c r="E201" s="106" t="s">
        <v>460</v>
      </c>
      <c r="F201" s="106" t="s">
        <v>237</v>
      </c>
      <c r="G201" s="106" t="s">
        <v>248</v>
      </c>
      <c r="H201" s="128">
        <f>H203+H205</f>
        <v>0</v>
      </c>
      <c r="I201" s="128">
        <f>I203+I205</f>
        <v>0</v>
      </c>
      <c r="J201" s="128">
        <f>J203+J205</f>
        <v>0</v>
      </c>
    </row>
    <row r="202" spans="1:10" ht="15">
      <c r="A202" s="133" t="s">
        <v>472</v>
      </c>
      <c r="B202" s="109">
        <v>802</v>
      </c>
      <c r="C202" s="117" t="s">
        <v>200</v>
      </c>
      <c r="D202" s="117" t="s">
        <v>123</v>
      </c>
      <c r="E202" s="117" t="s">
        <v>460</v>
      </c>
      <c r="F202" s="117" t="s">
        <v>151</v>
      </c>
      <c r="G202" s="110" t="s">
        <v>248</v>
      </c>
      <c r="H202" s="97"/>
      <c r="I202" s="97"/>
      <c r="J202" s="97"/>
    </row>
    <row r="203" spans="1:10" ht="15">
      <c r="A203" s="133" t="s">
        <v>473</v>
      </c>
      <c r="B203" s="109">
        <v>802</v>
      </c>
      <c r="C203" s="117" t="s">
        <v>200</v>
      </c>
      <c r="D203" s="117" t="s">
        <v>123</v>
      </c>
      <c r="E203" s="117" t="s">
        <v>460</v>
      </c>
      <c r="F203" s="117" t="s">
        <v>151</v>
      </c>
      <c r="G203" s="110" t="s">
        <v>248</v>
      </c>
      <c r="H203" s="97"/>
      <c r="I203" s="97"/>
      <c r="J203" s="97"/>
    </row>
    <row r="204" spans="1:10" ht="15">
      <c r="A204" s="133" t="s">
        <v>474</v>
      </c>
      <c r="B204" s="109">
        <v>802</v>
      </c>
      <c r="C204" s="117" t="s">
        <v>200</v>
      </c>
      <c r="D204" s="117" t="s">
        <v>123</v>
      </c>
      <c r="E204" s="117" t="s">
        <v>460</v>
      </c>
      <c r="F204" s="117" t="s">
        <v>151</v>
      </c>
      <c r="G204" s="110" t="s">
        <v>248</v>
      </c>
      <c r="H204" s="97"/>
      <c r="I204" s="97"/>
      <c r="J204" s="97"/>
    </row>
    <row r="205" spans="1:10" ht="15">
      <c r="A205" s="133" t="s">
        <v>475</v>
      </c>
      <c r="B205" s="109">
        <v>802</v>
      </c>
      <c r="C205" s="117" t="s">
        <v>200</v>
      </c>
      <c r="D205" s="117" t="s">
        <v>123</v>
      </c>
      <c r="E205" s="117" t="s">
        <v>460</v>
      </c>
      <c r="F205" s="117" t="s">
        <v>151</v>
      </c>
      <c r="G205" s="110" t="s">
        <v>248</v>
      </c>
      <c r="H205" s="97"/>
      <c r="I205" s="97"/>
      <c r="J205" s="97"/>
    </row>
    <row r="206" spans="1:10" ht="15">
      <c r="A206" s="133" t="s">
        <v>379</v>
      </c>
      <c r="B206" s="109">
        <v>802</v>
      </c>
      <c r="C206" s="117" t="s">
        <v>200</v>
      </c>
      <c r="D206" s="117" t="s">
        <v>123</v>
      </c>
      <c r="E206" s="117" t="s">
        <v>460</v>
      </c>
      <c r="F206" s="117" t="s">
        <v>151</v>
      </c>
      <c r="G206" s="110" t="s">
        <v>248</v>
      </c>
      <c r="H206" s="97"/>
      <c r="I206" s="97"/>
      <c r="J206" s="97"/>
    </row>
    <row r="207" spans="1:10" ht="15">
      <c r="A207" s="133"/>
      <c r="B207" s="109"/>
      <c r="C207" s="117"/>
      <c r="D207" s="117"/>
      <c r="E207" s="117"/>
      <c r="F207" s="117"/>
      <c r="G207" s="110"/>
      <c r="H207" s="97"/>
      <c r="I207" s="97"/>
      <c r="J207" s="97"/>
    </row>
    <row r="208" spans="1:10" ht="15">
      <c r="A208" s="186" t="s">
        <v>476</v>
      </c>
      <c r="B208" s="187">
        <v>802</v>
      </c>
      <c r="C208" s="164">
        <v>10</v>
      </c>
      <c r="D208" s="164" t="s">
        <v>257</v>
      </c>
      <c r="E208" s="164" t="s">
        <v>340</v>
      </c>
      <c r="F208" s="164" t="s">
        <v>237</v>
      </c>
      <c r="G208" s="164" t="s">
        <v>237</v>
      </c>
      <c r="H208" s="165">
        <f>H209</f>
        <v>101.6</v>
      </c>
      <c r="I208" s="165">
        <f>I209</f>
        <v>76.599999999999994</v>
      </c>
      <c r="J208" s="165">
        <f>J209</f>
        <v>76.599999999999994</v>
      </c>
    </row>
    <row r="209" spans="1:10" ht="15">
      <c r="A209" s="188" t="s">
        <v>207</v>
      </c>
      <c r="B209" s="189" t="s">
        <v>349</v>
      </c>
      <c r="C209" s="96" t="s">
        <v>185</v>
      </c>
      <c r="D209" s="96" t="s">
        <v>123</v>
      </c>
      <c r="E209" s="96" t="s">
        <v>477</v>
      </c>
      <c r="F209" s="96" t="s">
        <v>478</v>
      </c>
      <c r="G209" s="96" t="s">
        <v>479</v>
      </c>
      <c r="H209" s="161">
        <v>101.6</v>
      </c>
      <c r="I209" s="161">
        <v>76.599999999999994</v>
      </c>
      <c r="J209" s="161">
        <v>76.599999999999994</v>
      </c>
    </row>
    <row r="210" spans="1:10" ht="15">
      <c r="A210" s="190" t="s">
        <v>480</v>
      </c>
      <c r="B210" s="191" t="s">
        <v>349</v>
      </c>
      <c r="C210" s="192" t="s">
        <v>185</v>
      </c>
      <c r="D210" s="192" t="s">
        <v>179</v>
      </c>
      <c r="E210" s="96" t="s">
        <v>481</v>
      </c>
      <c r="F210" s="192" t="s">
        <v>482</v>
      </c>
      <c r="G210" s="192" t="s">
        <v>483</v>
      </c>
      <c r="H210" s="98"/>
      <c r="I210" s="98"/>
      <c r="J210" s="98"/>
    </row>
    <row r="211" spans="1:10" ht="15">
      <c r="A211" s="190" t="s">
        <v>484</v>
      </c>
      <c r="B211" s="189" t="s">
        <v>349</v>
      </c>
      <c r="C211" s="192" t="s">
        <v>185</v>
      </c>
      <c r="D211" s="96" t="s">
        <v>485</v>
      </c>
      <c r="E211" s="192" t="s">
        <v>486</v>
      </c>
      <c r="F211" s="96" t="s">
        <v>151</v>
      </c>
      <c r="G211" s="96"/>
      <c r="H211" s="98"/>
      <c r="I211" s="98"/>
      <c r="J211" s="98"/>
    </row>
    <row r="212" spans="1:10" ht="15">
      <c r="A212" s="193" t="s">
        <v>487</v>
      </c>
      <c r="B212" s="187" t="s">
        <v>349</v>
      </c>
      <c r="C212" s="164" t="s">
        <v>230</v>
      </c>
      <c r="D212" s="164" t="s">
        <v>179</v>
      </c>
      <c r="E212" s="164" t="s">
        <v>488</v>
      </c>
      <c r="F212" s="164" t="s">
        <v>489</v>
      </c>
      <c r="G212" s="164" t="s">
        <v>490</v>
      </c>
      <c r="H212" s="194">
        <f>H214</f>
        <v>3</v>
      </c>
      <c r="I212" s="194">
        <f>I214</f>
        <v>3.7</v>
      </c>
      <c r="J212" s="194">
        <f>J214</f>
        <v>4.7</v>
      </c>
    </row>
    <row r="213" spans="1:10" ht="15">
      <c r="A213" s="195"/>
      <c r="B213" s="196" t="s">
        <v>349</v>
      </c>
      <c r="C213" s="121" t="s">
        <v>230</v>
      </c>
      <c r="D213" s="121" t="s">
        <v>179</v>
      </c>
      <c r="E213" s="121" t="s">
        <v>488</v>
      </c>
      <c r="F213" s="192" t="s">
        <v>489</v>
      </c>
      <c r="G213" s="192" t="s">
        <v>490</v>
      </c>
      <c r="H213" s="98"/>
      <c r="I213" s="98"/>
      <c r="J213" s="98"/>
    </row>
    <row r="214" spans="1:10" ht="15">
      <c r="A214" s="195" t="s">
        <v>491</v>
      </c>
      <c r="B214" s="196" t="s">
        <v>349</v>
      </c>
      <c r="C214" s="121" t="s">
        <v>230</v>
      </c>
      <c r="D214" s="121" t="s">
        <v>179</v>
      </c>
      <c r="E214" s="121" t="s">
        <v>488</v>
      </c>
      <c r="F214" s="197" t="s">
        <v>489</v>
      </c>
      <c r="G214" s="197" t="s">
        <v>490</v>
      </c>
      <c r="H214" s="98">
        <v>3</v>
      </c>
      <c r="I214" s="98">
        <v>3.7</v>
      </c>
      <c r="J214" s="98">
        <v>4.7</v>
      </c>
    </row>
    <row r="215" spans="1:10" ht="15">
      <c r="A215" s="198" t="s">
        <v>492</v>
      </c>
      <c r="B215" s="199"/>
      <c r="C215" s="199"/>
      <c r="D215" s="199"/>
      <c r="E215" s="199"/>
      <c r="F215" s="199"/>
      <c r="G215" s="199"/>
      <c r="H215" s="200"/>
      <c r="I215" s="200"/>
      <c r="J215" s="200"/>
    </row>
    <row r="216" spans="1:10" ht="15">
      <c r="A216" s="201" t="s">
        <v>493</v>
      </c>
      <c r="B216" s="202" t="s">
        <v>349</v>
      </c>
      <c r="C216" s="203" t="s">
        <v>257</v>
      </c>
      <c r="D216" s="203" t="s">
        <v>257</v>
      </c>
      <c r="E216" s="203" t="s">
        <v>340</v>
      </c>
      <c r="F216" s="203" t="s">
        <v>237</v>
      </c>
      <c r="G216" s="203" t="s">
        <v>237</v>
      </c>
      <c r="H216" s="204">
        <f>H230+H233+H239+H243+H249+H253+H261+H217</f>
        <v>212</v>
      </c>
      <c r="I216" s="204">
        <f>I230+I233+I239+I243+I249+I253+I261+I217</f>
        <v>235</v>
      </c>
      <c r="J216" s="204">
        <f>J230+J233+J239+J243+J249+J253+J261+J217</f>
        <v>237</v>
      </c>
    </row>
    <row r="217" spans="1:10" ht="15">
      <c r="A217" s="205" t="s">
        <v>212</v>
      </c>
      <c r="B217" s="206" t="s">
        <v>349</v>
      </c>
      <c r="C217" s="207" t="s">
        <v>179</v>
      </c>
      <c r="D217" s="207" t="s">
        <v>185</v>
      </c>
      <c r="E217" s="207" t="s">
        <v>494</v>
      </c>
      <c r="F217" s="207" t="s">
        <v>237</v>
      </c>
      <c r="G217" s="207" t="s">
        <v>237</v>
      </c>
      <c r="H217" s="208">
        <f>H219+H220+H228+H218+H226</f>
        <v>178</v>
      </c>
      <c r="I217" s="208">
        <f>I219+I220+I228+I218+I226</f>
        <v>202.5</v>
      </c>
      <c r="J217" s="208">
        <f>J219+J220+J228+J218+J226</f>
        <v>202.5</v>
      </c>
    </row>
    <row r="218" spans="1:10" ht="15">
      <c r="A218" s="144" t="s">
        <v>495</v>
      </c>
      <c r="B218" s="189" t="s">
        <v>349</v>
      </c>
      <c r="C218" s="209" t="s">
        <v>193</v>
      </c>
      <c r="D218" s="209" t="s">
        <v>125</v>
      </c>
      <c r="E218" s="209" t="s">
        <v>494</v>
      </c>
      <c r="F218" s="197" t="s">
        <v>151</v>
      </c>
      <c r="G218" s="197" t="s">
        <v>250</v>
      </c>
      <c r="H218" s="522">
        <v>4</v>
      </c>
      <c r="I218" s="98">
        <v>2</v>
      </c>
      <c r="J218" s="98">
        <v>2</v>
      </c>
    </row>
    <row r="219" spans="1:10" ht="15">
      <c r="A219" s="210" t="s">
        <v>496</v>
      </c>
      <c r="B219" s="211" t="s">
        <v>349</v>
      </c>
      <c r="C219" s="209" t="s">
        <v>193</v>
      </c>
      <c r="D219" s="209" t="s">
        <v>125</v>
      </c>
      <c r="E219" s="209" t="s">
        <v>494</v>
      </c>
      <c r="F219" s="197" t="s">
        <v>151</v>
      </c>
      <c r="G219" s="197" t="s">
        <v>243</v>
      </c>
      <c r="H219" s="522">
        <v>152.6</v>
      </c>
      <c r="I219" s="98">
        <v>180.1</v>
      </c>
      <c r="J219" s="98">
        <v>180.1</v>
      </c>
    </row>
    <row r="220" spans="1:10" ht="15">
      <c r="A220" s="212" t="s">
        <v>497</v>
      </c>
      <c r="B220" s="211">
        <v>802</v>
      </c>
      <c r="C220" s="209" t="s">
        <v>193</v>
      </c>
      <c r="D220" s="209" t="s">
        <v>125</v>
      </c>
      <c r="E220" s="209" t="s">
        <v>494</v>
      </c>
      <c r="F220" s="197">
        <v>244</v>
      </c>
      <c r="G220" s="197">
        <v>226</v>
      </c>
      <c r="H220" s="522">
        <v>6</v>
      </c>
      <c r="I220" s="98"/>
      <c r="J220" s="98"/>
    </row>
    <row r="221" spans="1:10" ht="15">
      <c r="A221" s="212" t="s">
        <v>498</v>
      </c>
      <c r="B221" s="211">
        <v>802</v>
      </c>
      <c r="C221" s="209" t="s">
        <v>193</v>
      </c>
      <c r="D221" s="209" t="s">
        <v>125</v>
      </c>
      <c r="E221" s="209" t="s">
        <v>494</v>
      </c>
      <c r="F221" s="197">
        <v>244</v>
      </c>
      <c r="G221" s="197">
        <v>226</v>
      </c>
      <c r="H221" s="98"/>
      <c r="I221" s="98"/>
      <c r="J221" s="98"/>
    </row>
    <row r="222" spans="1:10" ht="15">
      <c r="A222" s="212" t="s">
        <v>499</v>
      </c>
      <c r="B222" s="211">
        <v>802</v>
      </c>
      <c r="C222" s="209" t="s">
        <v>193</v>
      </c>
      <c r="D222" s="209" t="s">
        <v>125</v>
      </c>
      <c r="E222" s="209" t="s">
        <v>494</v>
      </c>
      <c r="F222" s="197">
        <v>244</v>
      </c>
      <c r="G222" s="197">
        <v>226</v>
      </c>
      <c r="H222" s="98"/>
      <c r="I222" s="98"/>
      <c r="J222" s="98"/>
    </row>
    <row r="223" spans="1:10" ht="15">
      <c r="A223" s="212" t="s">
        <v>470</v>
      </c>
      <c r="B223" s="211">
        <v>802</v>
      </c>
      <c r="C223" s="209" t="s">
        <v>193</v>
      </c>
      <c r="D223" s="209" t="s">
        <v>125</v>
      </c>
      <c r="E223" s="209" t="s">
        <v>494</v>
      </c>
      <c r="F223" s="197">
        <v>851</v>
      </c>
      <c r="G223" s="197">
        <v>290</v>
      </c>
      <c r="H223" s="98"/>
      <c r="I223" s="98"/>
      <c r="J223" s="98"/>
    </row>
    <row r="224" spans="1:10" ht="15">
      <c r="A224" s="212" t="s">
        <v>500</v>
      </c>
      <c r="B224" s="211">
        <v>802</v>
      </c>
      <c r="C224" s="209" t="s">
        <v>193</v>
      </c>
      <c r="D224" s="209" t="s">
        <v>125</v>
      </c>
      <c r="E224" s="209" t="s">
        <v>494</v>
      </c>
      <c r="F224" s="197">
        <v>852</v>
      </c>
      <c r="G224" s="197">
        <v>290</v>
      </c>
      <c r="H224" s="98"/>
      <c r="I224" s="98"/>
      <c r="J224" s="98"/>
    </row>
    <row r="225" spans="1:10" ht="15">
      <c r="A225" s="212" t="s">
        <v>501</v>
      </c>
      <c r="B225" s="211">
        <v>802</v>
      </c>
      <c r="C225" s="209" t="s">
        <v>193</v>
      </c>
      <c r="D225" s="209" t="s">
        <v>125</v>
      </c>
      <c r="E225" s="209" t="s">
        <v>494</v>
      </c>
      <c r="F225" s="197">
        <v>244</v>
      </c>
      <c r="G225" s="197">
        <v>310</v>
      </c>
      <c r="H225" s="98"/>
      <c r="I225" s="98"/>
      <c r="J225" s="98"/>
    </row>
    <row r="226" spans="1:10" ht="15">
      <c r="A226" s="212" t="s">
        <v>502</v>
      </c>
      <c r="B226" s="211">
        <v>802</v>
      </c>
      <c r="C226" s="209" t="s">
        <v>193</v>
      </c>
      <c r="D226" s="209" t="s">
        <v>125</v>
      </c>
      <c r="E226" s="209" t="s">
        <v>494</v>
      </c>
      <c r="F226" s="197">
        <v>244</v>
      </c>
      <c r="G226" s="197">
        <v>340</v>
      </c>
      <c r="H226" s="213">
        <v>0</v>
      </c>
      <c r="I226" s="213">
        <v>3</v>
      </c>
      <c r="J226" s="213">
        <v>3</v>
      </c>
    </row>
    <row r="227" spans="1:10" ht="15">
      <c r="A227" s="212" t="s">
        <v>392</v>
      </c>
      <c r="B227" s="211">
        <v>802</v>
      </c>
      <c r="C227" s="209" t="s">
        <v>193</v>
      </c>
      <c r="D227" s="209" t="s">
        <v>125</v>
      </c>
      <c r="E227" s="209" t="s">
        <v>494</v>
      </c>
      <c r="F227" s="197">
        <v>244</v>
      </c>
      <c r="G227" s="197">
        <v>340</v>
      </c>
      <c r="H227" s="213"/>
      <c r="I227" s="213"/>
      <c r="J227" s="213"/>
    </row>
    <row r="228" spans="1:10" ht="15">
      <c r="A228" s="212" t="s">
        <v>503</v>
      </c>
      <c r="B228" s="211">
        <v>802</v>
      </c>
      <c r="C228" s="209" t="s">
        <v>193</v>
      </c>
      <c r="D228" s="209" t="s">
        <v>125</v>
      </c>
      <c r="E228" s="209" t="s">
        <v>494</v>
      </c>
      <c r="F228" s="197">
        <v>244</v>
      </c>
      <c r="G228" s="197" t="s">
        <v>250</v>
      </c>
      <c r="H228" s="522">
        <v>15.4</v>
      </c>
      <c r="I228" s="98">
        <v>17.399999999999999</v>
      </c>
      <c r="J228" s="98">
        <v>17.399999999999999</v>
      </c>
    </row>
    <row r="229" spans="1:10" ht="15">
      <c r="A229" s="212" t="s">
        <v>379</v>
      </c>
      <c r="B229" s="211"/>
      <c r="C229" s="197"/>
      <c r="D229" s="197"/>
      <c r="E229" s="197"/>
      <c r="F229" s="197"/>
      <c r="G229" s="197"/>
      <c r="H229" s="522"/>
      <c r="I229" s="98"/>
      <c r="J229" s="98"/>
    </row>
    <row r="230" spans="1:10" ht="45">
      <c r="A230" s="214" t="s">
        <v>504</v>
      </c>
      <c r="B230" s="215">
        <v>802</v>
      </c>
      <c r="C230" s="215" t="s">
        <v>123</v>
      </c>
      <c r="D230" s="215" t="s">
        <v>168</v>
      </c>
      <c r="E230" s="215" t="s">
        <v>505</v>
      </c>
      <c r="F230" s="215" t="s">
        <v>237</v>
      </c>
      <c r="G230" s="215" t="s">
        <v>237</v>
      </c>
      <c r="H230" s="216">
        <f>H231</f>
        <v>1</v>
      </c>
      <c r="I230" s="216">
        <f>I231</f>
        <v>2.5</v>
      </c>
      <c r="J230" s="216">
        <f>J231</f>
        <v>3.5</v>
      </c>
    </row>
    <row r="231" spans="1:10" ht="15">
      <c r="A231" s="212" t="s">
        <v>506</v>
      </c>
      <c r="B231" s="211">
        <v>802</v>
      </c>
      <c r="C231" s="217" t="s">
        <v>123</v>
      </c>
      <c r="D231" s="217" t="s">
        <v>168</v>
      </c>
      <c r="E231" s="217" t="s">
        <v>505</v>
      </c>
      <c r="F231" s="197" t="s">
        <v>151</v>
      </c>
      <c r="G231" s="197" t="s">
        <v>248</v>
      </c>
      <c r="H231" s="523">
        <v>1</v>
      </c>
      <c r="I231" s="213">
        <v>2.5</v>
      </c>
      <c r="J231" s="213">
        <v>3.5</v>
      </c>
    </row>
    <row r="232" spans="1:10" ht="15">
      <c r="A232" s="218" t="s">
        <v>379</v>
      </c>
      <c r="B232" s="211">
        <v>802</v>
      </c>
      <c r="C232" s="197"/>
      <c r="D232" s="197"/>
      <c r="E232" s="197"/>
      <c r="F232" s="197"/>
      <c r="G232" s="197"/>
      <c r="H232" s="98"/>
      <c r="I232" s="98"/>
      <c r="J232" s="98"/>
    </row>
    <row r="233" spans="1:10" ht="30">
      <c r="A233" s="214" t="s">
        <v>507</v>
      </c>
      <c r="B233" s="219">
        <v>802</v>
      </c>
      <c r="C233" s="215" t="s">
        <v>179</v>
      </c>
      <c r="D233" s="215" t="s">
        <v>188</v>
      </c>
      <c r="E233" s="215" t="s">
        <v>508</v>
      </c>
      <c r="F233" s="215" t="s">
        <v>237</v>
      </c>
      <c r="G233" s="215" t="s">
        <v>237</v>
      </c>
      <c r="H233" s="216">
        <f>H234</f>
        <v>5</v>
      </c>
      <c r="I233" s="216">
        <f>I234</f>
        <v>6</v>
      </c>
      <c r="J233" s="216">
        <f>J234</f>
        <v>7</v>
      </c>
    </row>
    <row r="234" spans="1:10" ht="15">
      <c r="A234" s="212" t="s">
        <v>509</v>
      </c>
      <c r="B234" s="211">
        <v>802</v>
      </c>
      <c r="C234" s="217" t="s">
        <v>179</v>
      </c>
      <c r="D234" s="217" t="s">
        <v>188</v>
      </c>
      <c r="E234" s="217" t="s">
        <v>508</v>
      </c>
      <c r="F234" s="197" t="s">
        <v>151</v>
      </c>
      <c r="G234" s="197" t="s">
        <v>248</v>
      </c>
      <c r="H234" s="523">
        <v>5</v>
      </c>
      <c r="I234" s="213">
        <v>6</v>
      </c>
      <c r="J234" s="213">
        <v>7</v>
      </c>
    </row>
    <row r="235" spans="1:10" ht="15">
      <c r="A235" s="212" t="s">
        <v>510</v>
      </c>
      <c r="B235" s="211">
        <v>802</v>
      </c>
      <c r="C235" s="217" t="s">
        <v>179</v>
      </c>
      <c r="D235" s="217" t="s">
        <v>188</v>
      </c>
      <c r="E235" s="217" t="s">
        <v>508</v>
      </c>
      <c r="F235" s="197" t="s">
        <v>151</v>
      </c>
      <c r="G235" s="197" t="s">
        <v>248</v>
      </c>
      <c r="H235" s="213"/>
      <c r="I235" s="213"/>
      <c r="J235" s="213"/>
    </row>
    <row r="236" spans="1:10" ht="15">
      <c r="A236" s="212" t="s">
        <v>511</v>
      </c>
      <c r="B236" s="211">
        <v>802</v>
      </c>
      <c r="C236" s="217" t="s">
        <v>179</v>
      </c>
      <c r="D236" s="217" t="s">
        <v>188</v>
      </c>
      <c r="E236" s="217" t="s">
        <v>508</v>
      </c>
      <c r="F236" s="197" t="s">
        <v>151</v>
      </c>
      <c r="G236" s="197" t="s">
        <v>248</v>
      </c>
      <c r="H236" s="213"/>
      <c r="I236" s="213"/>
      <c r="J236" s="213"/>
    </row>
    <row r="237" spans="1:10" ht="15">
      <c r="A237" s="212" t="s">
        <v>512</v>
      </c>
      <c r="B237" s="211">
        <v>802</v>
      </c>
      <c r="C237" s="217" t="s">
        <v>179</v>
      </c>
      <c r="D237" s="217" t="s">
        <v>188</v>
      </c>
      <c r="E237" s="217" t="s">
        <v>508</v>
      </c>
      <c r="F237" s="197" t="s">
        <v>151</v>
      </c>
      <c r="G237" s="197" t="s">
        <v>248</v>
      </c>
      <c r="H237" s="213"/>
      <c r="I237" s="213"/>
      <c r="J237" s="213"/>
    </row>
    <row r="238" spans="1:10" ht="15">
      <c r="A238" s="212" t="s">
        <v>513</v>
      </c>
      <c r="B238" s="211">
        <v>802</v>
      </c>
      <c r="C238" s="215" t="s">
        <v>179</v>
      </c>
      <c r="D238" s="215" t="s">
        <v>188</v>
      </c>
      <c r="E238" s="215" t="s">
        <v>508</v>
      </c>
      <c r="F238" s="197" t="s">
        <v>151</v>
      </c>
      <c r="G238" s="197" t="s">
        <v>243</v>
      </c>
      <c r="H238" s="98"/>
      <c r="I238" s="98"/>
      <c r="J238" s="98"/>
    </row>
    <row r="239" spans="1:10" ht="30">
      <c r="A239" s="214" t="s">
        <v>514</v>
      </c>
      <c r="B239" s="219">
        <v>802</v>
      </c>
      <c r="C239" s="215" t="s">
        <v>200</v>
      </c>
      <c r="D239" s="215" t="s">
        <v>123</v>
      </c>
      <c r="E239" s="215" t="s">
        <v>515</v>
      </c>
      <c r="F239" s="215" t="s">
        <v>237</v>
      </c>
      <c r="G239" s="215" t="s">
        <v>237</v>
      </c>
      <c r="H239" s="216">
        <f>H240+H241</f>
        <v>4</v>
      </c>
      <c r="I239" s="216">
        <f>I240+I241</f>
        <v>4</v>
      </c>
      <c r="J239" s="216">
        <f>J240+J241</f>
        <v>4</v>
      </c>
    </row>
    <row r="240" spans="1:10" ht="15">
      <c r="A240" s="212" t="s">
        <v>516</v>
      </c>
      <c r="B240" s="211">
        <v>802</v>
      </c>
      <c r="C240" s="217" t="s">
        <v>200</v>
      </c>
      <c r="D240" s="217" t="s">
        <v>123</v>
      </c>
      <c r="E240" s="217" t="s">
        <v>515</v>
      </c>
      <c r="F240" s="197" t="s">
        <v>151</v>
      </c>
      <c r="G240" s="197" t="s">
        <v>248</v>
      </c>
      <c r="H240" s="98">
        <v>0</v>
      </c>
      <c r="I240" s="98">
        <v>4</v>
      </c>
      <c r="J240" s="98">
        <v>4</v>
      </c>
    </row>
    <row r="241" spans="1:10" ht="15">
      <c r="A241" s="212" t="s">
        <v>517</v>
      </c>
      <c r="B241" s="211">
        <v>802</v>
      </c>
      <c r="C241" s="217" t="s">
        <v>200</v>
      </c>
      <c r="D241" s="217" t="s">
        <v>123</v>
      </c>
      <c r="E241" s="217" t="s">
        <v>515</v>
      </c>
      <c r="F241" s="197" t="s">
        <v>151</v>
      </c>
      <c r="G241" s="197" t="s">
        <v>248</v>
      </c>
      <c r="H241" s="522">
        <v>4</v>
      </c>
      <c r="I241" s="98"/>
      <c r="J241" s="98"/>
    </row>
    <row r="242" spans="1:10" ht="15">
      <c r="A242" s="212" t="s">
        <v>379</v>
      </c>
      <c r="B242" s="211">
        <v>802</v>
      </c>
      <c r="C242" s="197"/>
      <c r="D242" s="197"/>
      <c r="E242" s="197"/>
      <c r="F242" s="197"/>
      <c r="G242" s="197"/>
      <c r="H242" s="98"/>
      <c r="I242" s="98"/>
      <c r="J242" s="98"/>
    </row>
    <row r="243" spans="1:10" ht="30">
      <c r="A243" s="214" t="s">
        <v>518</v>
      </c>
      <c r="B243" s="219" t="s">
        <v>349</v>
      </c>
      <c r="C243" s="215" t="s">
        <v>123</v>
      </c>
      <c r="D243" s="215" t="s">
        <v>168</v>
      </c>
      <c r="E243" s="215" t="s">
        <v>519</v>
      </c>
      <c r="F243" s="215" t="s">
        <v>237</v>
      </c>
      <c r="G243" s="215" t="s">
        <v>237</v>
      </c>
      <c r="H243" s="216">
        <f>H246+H245</f>
        <v>13</v>
      </c>
      <c r="I243" s="216">
        <f>I246+I245</f>
        <v>4</v>
      </c>
      <c r="J243" s="216">
        <f>J246+J245</f>
        <v>4</v>
      </c>
    </row>
    <row r="244" spans="1:10" ht="15">
      <c r="A244" s="212" t="s">
        <v>520</v>
      </c>
      <c r="B244" s="211" t="s">
        <v>349</v>
      </c>
      <c r="C244" s="217" t="s">
        <v>123</v>
      </c>
      <c r="D244" s="217" t="s">
        <v>168</v>
      </c>
      <c r="E244" s="217" t="s">
        <v>519</v>
      </c>
      <c r="F244" s="197" t="s">
        <v>151</v>
      </c>
      <c r="G244" s="197" t="s">
        <v>243</v>
      </c>
      <c r="H244" s="522"/>
      <c r="I244" s="98"/>
      <c r="J244" s="98"/>
    </row>
    <row r="245" spans="1:10" ht="15">
      <c r="A245" s="212" t="s">
        <v>521</v>
      </c>
      <c r="B245" s="211" t="s">
        <v>349</v>
      </c>
      <c r="C245" s="217" t="s">
        <v>123</v>
      </c>
      <c r="D245" s="217" t="s">
        <v>168</v>
      </c>
      <c r="E245" s="217" t="s">
        <v>519</v>
      </c>
      <c r="F245" s="197" t="s">
        <v>151</v>
      </c>
      <c r="G245" s="197" t="s">
        <v>243</v>
      </c>
      <c r="H245" s="522">
        <v>10</v>
      </c>
      <c r="I245" s="98">
        <v>4</v>
      </c>
      <c r="J245" s="98">
        <v>4</v>
      </c>
    </row>
    <row r="246" spans="1:10" ht="15">
      <c r="A246" s="212" t="s">
        <v>522</v>
      </c>
      <c r="B246" s="211" t="s">
        <v>349</v>
      </c>
      <c r="C246" s="217" t="s">
        <v>123</v>
      </c>
      <c r="D246" s="217" t="s">
        <v>168</v>
      </c>
      <c r="E246" s="217" t="s">
        <v>519</v>
      </c>
      <c r="F246" s="197" t="s">
        <v>151</v>
      </c>
      <c r="G246" s="197" t="s">
        <v>251</v>
      </c>
      <c r="H246" s="522">
        <v>3</v>
      </c>
      <c r="I246" s="98">
        <v>0</v>
      </c>
      <c r="J246" s="98">
        <v>0</v>
      </c>
    </row>
    <row r="247" spans="1:10" ht="15">
      <c r="A247" s="212" t="s">
        <v>523</v>
      </c>
      <c r="B247" s="211" t="s">
        <v>349</v>
      </c>
      <c r="C247" s="217" t="s">
        <v>123</v>
      </c>
      <c r="D247" s="217" t="s">
        <v>168</v>
      </c>
      <c r="E247" s="217" t="s">
        <v>519</v>
      </c>
      <c r="F247" s="197" t="s">
        <v>151</v>
      </c>
      <c r="G247" s="197" t="s">
        <v>251</v>
      </c>
      <c r="H247" s="98"/>
      <c r="I247" s="98"/>
      <c r="J247" s="98"/>
    </row>
    <row r="248" spans="1:10" ht="15">
      <c r="A248" s="212" t="s">
        <v>379</v>
      </c>
      <c r="B248" s="211" t="s">
        <v>349</v>
      </c>
      <c r="C248" s="217"/>
      <c r="D248" s="217"/>
      <c r="E248" s="217"/>
      <c r="F248" s="197"/>
      <c r="G248" s="197"/>
      <c r="H248" s="98"/>
      <c r="I248" s="98"/>
      <c r="J248" s="98"/>
    </row>
    <row r="249" spans="1:10" ht="15">
      <c r="A249" s="214" t="s">
        <v>524</v>
      </c>
      <c r="B249" s="219" t="s">
        <v>349</v>
      </c>
      <c r="C249" s="215" t="s">
        <v>193</v>
      </c>
      <c r="D249" s="215" t="s">
        <v>179</v>
      </c>
      <c r="E249" s="215" t="s">
        <v>525</v>
      </c>
      <c r="F249" s="215" t="s">
        <v>237</v>
      </c>
      <c r="G249" s="215" t="s">
        <v>237</v>
      </c>
      <c r="H249" s="216">
        <f>H251+H250</f>
        <v>5</v>
      </c>
      <c r="I249" s="216">
        <f>I251+I250</f>
        <v>5</v>
      </c>
      <c r="J249" s="216">
        <f>J251+J250</f>
        <v>5</v>
      </c>
    </row>
    <row r="250" spans="1:10" ht="15">
      <c r="A250" s="218" t="s">
        <v>526</v>
      </c>
      <c r="B250" s="211" t="s">
        <v>349</v>
      </c>
      <c r="C250" s="217" t="s">
        <v>193</v>
      </c>
      <c r="D250" s="217" t="s">
        <v>179</v>
      </c>
      <c r="E250" s="217" t="s">
        <v>525</v>
      </c>
      <c r="F250" s="197" t="s">
        <v>151</v>
      </c>
      <c r="G250" s="197" t="s">
        <v>243</v>
      </c>
      <c r="H250" s="522">
        <v>5</v>
      </c>
      <c r="I250" s="98"/>
      <c r="J250" s="98"/>
    </row>
    <row r="251" spans="1:10" ht="15">
      <c r="A251" s="212" t="s">
        <v>392</v>
      </c>
      <c r="B251" s="211" t="s">
        <v>349</v>
      </c>
      <c r="C251" s="217" t="s">
        <v>193</v>
      </c>
      <c r="D251" s="217" t="s">
        <v>179</v>
      </c>
      <c r="E251" s="217" t="s">
        <v>525</v>
      </c>
      <c r="F251" s="197" t="s">
        <v>151</v>
      </c>
      <c r="G251" s="197" t="s">
        <v>248</v>
      </c>
      <c r="H251" s="98">
        <v>0</v>
      </c>
      <c r="I251" s="98">
        <v>5</v>
      </c>
      <c r="J251" s="98">
        <v>5</v>
      </c>
    </row>
    <row r="252" spans="1:10" ht="15">
      <c r="A252" s="212" t="s">
        <v>379</v>
      </c>
      <c r="B252" s="211" t="s">
        <v>349</v>
      </c>
      <c r="C252" s="197"/>
      <c r="D252" s="197"/>
      <c r="E252" s="197"/>
      <c r="F252" s="197"/>
      <c r="G252" s="197"/>
      <c r="H252" s="98"/>
      <c r="I252" s="98"/>
      <c r="J252" s="98"/>
    </row>
    <row r="253" spans="1:10" ht="30">
      <c r="A253" s="220" t="s">
        <v>527</v>
      </c>
      <c r="B253" s="219" t="s">
        <v>349</v>
      </c>
      <c r="C253" s="215" t="s">
        <v>193</v>
      </c>
      <c r="D253" s="215" t="s">
        <v>179</v>
      </c>
      <c r="E253" s="215" t="s">
        <v>528</v>
      </c>
      <c r="F253" s="215" t="s">
        <v>237</v>
      </c>
      <c r="G253" s="215" t="s">
        <v>237</v>
      </c>
      <c r="H253" s="216">
        <f>H258+H255+H259</f>
        <v>5</v>
      </c>
      <c r="I253" s="216">
        <f>I258+I255+I259</f>
        <v>10</v>
      </c>
      <c r="J253" s="216">
        <f>J258+J255+J259</f>
        <v>10</v>
      </c>
    </row>
    <row r="254" spans="1:10" ht="15">
      <c r="A254" s="221" t="s">
        <v>529</v>
      </c>
      <c r="B254" s="211" t="s">
        <v>349</v>
      </c>
      <c r="C254" s="197" t="s">
        <v>193</v>
      </c>
      <c r="D254" s="197" t="s">
        <v>179</v>
      </c>
      <c r="E254" s="197" t="s">
        <v>530</v>
      </c>
      <c r="F254" s="197" t="s">
        <v>151</v>
      </c>
      <c r="G254" s="197" t="s">
        <v>183</v>
      </c>
      <c r="H254" s="98"/>
      <c r="I254" s="98"/>
      <c r="J254" s="98"/>
    </row>
    <row r="255" spans="1:10" ht="15">
      <c r="A255" s="222" t="s">
        <v>634</v>
      </c>
      <c r="B255" s="211" t="s">
        <v>349</v>
      </c>
      <c r="C255" s="197" t="s">
        <v>193</v>
      </c>
      <c r="D255" s="197" t="s">
        <v>179</v>
      </c>
      <c r="E255" s="197" t="s">
        <v>530</v>
      </c>
      <c r="F255" s="197" t="s">
        <v>151</v>
      </c>
      <c r="G255" s="197" t="s">
        <v>243</v>
      </c>
      <c r="H255" s="98">
        <v>0</v>
      </c>
      <c r="I255" s="98">
        <v>0</v>
      </c>
      <c r="J255" s="98">
        <v>0</v>
      </c>
    </row>
    <row r="256" spans="1:10" ht="15">
      <c r="A256" s="223" t="s">
        <v>531</v>
      </c>
      <c r="B256" s="211" t="s">
        <v>349</v>
      </c>
      <c r="C256" s="197" t="s">
        <v>193</v>
      </c>
      <c r="D256" s="197" t="s">
        <v>179</v>
      </c>
      <c r="E256" s="197" t="s">
        <v>530</v>
      </c>
      <c r="F256" s="197" t="s">
        <v>151</v>
      </c>
      <c r="G256" s="197" t="s">
        <v>251</v>
      </c>
      <c r="H256" s="98"/>
      <c r="I256" s="98"/>
      <c r="J256" s="98"/>
    </row>
    <row r="257" spans="1:10" ht="15">
      <c r="A257" s="224" t="s">
        <v>532</v>
      </c>
      <c r="B257" s="225" t="s">
        <v>349</v>
      </c>
      <c r="C257" s="226" t="s">
        <v>193</v>
      </c>
      <c r="D257" s="226" t="s">
        <v>179</v>
      </c>
      <c r="E257" s="226" t="s">
        <v>530</v>
      </c>
      <c r="F257" s="226" t="s">
        <v>151</v>
      </c>
      <c r="G257" s="226" t="s">
        <v>247</v>
      </c>
      <c r="H257" s="148"/>
      <c r="I257" s="148"/>
      <c r="J257" s="148"/>
    </row>
    <row r="258" spans="1:10" ht="15">
      <c r="A258" s="223" t="s">
        <v>392</v>
      </c>
      <c r="B258" s="211" t="s">
        <v>349</v>
      </c>
      <c r="C258" s="197" t="s">
        <v>193</v>
      </c>
      <c r="D258" s="197" t="s">
        <v>179</v>
      </c>
      <c r="E258" s="197" t="s">
        <v>530</v>
      </c>
      <c r="F258" s="197" t="s">
        <v>151</v>
      </c>
      <c r="G258" s="197" t="s">
        <v>248</v>
      </c>
      <c r="H258" s="523">
        <v>0</v>
      </c>
      <c r="I258" s="213">
        <v>2</v>
      </c>
      <c r="J258" s="213">
        <v>2</v>
      </c>
    </row>
    <row r="259" spans="1:10" ht="15">
      <c r="A259" s="223" t="s">
        <v>533</v>
      </c>
      <c r="B259" s="211" t="s">
        <v>349</v>
      </c>
      <c r="C259" s="197" t="s">
        <v>193</v>
      </c>
      <c r="D259" s="197" t="s">
        <v>179</v>
      </c>
      <c r="E259" s="197" t="s">
        <v>530</v>
      </c>
      <c r="F259" s="197" t="s">
        <v>151</v>
      </c>
      <c r="G259" s="197" t="s">
        <v>248</v>
      </c>
      <c r="H259" s="523">
        <v>5</v>
      </c>
      <c r="I259" s="213">
        <v>8</v>
      </c>
      <c r="J259" s="213">
        <v>8</v>
      </c>
    </row>
    <row r="260" spans="1:10" ht="15">
      <c r="A260" s="223" t="s">
        <v>379</v>
      </c>
      <c r="B260" s="211" t="s">
        <v>349</v>
      </c>
      <c r="C260" s="197" t="s">
        <v>193</v>
      </c>
      <c r="D260" s="197" t="s">
        <v>179</v>
      </c>
      <c r="E260" s="197" t="s">
        <v>530</v>
      </c>
      <c r="F260" s="197"/>
      <c r="G260" s="197"/>
      <c r="H260" s="98"/>
      <c r="I260" s="98"/>
      <c r="J260" s="98"/>
    </row>
    <row r="261" spans="1:10" ht="30">
      <c r="A261" s="227" t="s">
        <v>534</v>
      </c>
      <c r="B261" s="219" t="s">
        <v>349</v>
      </c>
      <c r="C261" s="215" t="s">
        <v>123</v>
      </c>
      <c r="D261" s="215" t="s">
        <v>168</v>
      </c>
      <c r="E261" s="215" t="s">
        <v>535</v>
      </c>
      <c r="F261" s="215" t="s">
        <v>237</v>
      </c>
      <c r="G261" s="215" t="s">
        <v>237</v>
      </c>
      <c r="H261" s="216">
        <f>H262</f>
        <v>1</v>
      </c>
      <c r="I261" s="216">
        <f>I262</f>
        <v>1</v>
      </c>
      <c r="J261" s="216">
        <f>J262</f>
        <v>1</v>
      </c>
    </row>
    <row r="262" spans="1:10" ht="15">
      <c r="A262" s="223" t="s">
        <v>536</v>
      </c>
      <c r="B262" s="211" t="s">
        <v>349</v>
      </c>
      <c r="C262" s="197" t="s">
        <v>123</v>
      </c>
      <c r="D262" s="197" t="s">
        <v>168</v>
      </c>
      <c r="E262" s="197" t="s">
        <v>537</v>
      </c>
      <c r="F262" s="197" t="s">
        <v>151</v>
      </c>
      <c r="G262" s="197" t="s">
        <v>248</v>
      </c>
      <c r="H262" s="523">
        <v>1</v>
      </c>
      <c r="I262" s="213">
        <v>1</v>
      </c>
      <c r="J262" s="213">
        <v>1</v>
      </c>
    </row>
    <row r="263" spans="1:10" ht="15">
      <c r="A263" s="223" t="s">
        <v>379</v>
      </c>
      <c r="B263" s="211"/>
      <c r="C263" s="197"/>
      <c r="D263" s="197"/>
      <c r="E263" s="197"/>
      <c r="F263" s="197"/>
      <c r="G263" s="197"/>
      <c r="H263" s="98"/>
      <c r="I263" s="98"/>
      <c r="J263" s="98"/>
    </row>
    <row r="264" spans="1:10" ht="15.75">
      <c r="A264" s="228" t="s">
        <v>231</v>
      </c>
      <c r="B264" s="229" t="s">
        <v>349</v>
      </c>
      <c r="C264" s="230"/>
      <c r="D264" s="230"/>
      <c r="E264" s="230"/>
      <c r="F264" s="230"/>
      <c r="G264" s="230"/>
      <c r="H264" s="231">
        <f>H8</f>
        <v>3777.2</v>
      </c>
      <c r="I264" s="231">
        <f t="shared" ref="I264" si="8">I8</f>
        <v>3298.2999999999993</v>
      </c>
      <c r="J264" s="231">
        <f>J8</f>
        <v>3386</v>
      </c>
    </row>
    <row r="265" spans="1:10" ht="15.75">
      <c r="A265" s="228" t="s">
        <v>538</v>
      </c>
      <c r="B265" s="229" t="s">
        <v>349</v>
      </c>
      <c r="C265" s="230"/>
      <c r="D265" s="230"/>
      <c r="E265" s="230"/>
      <c r="F265" s="230"/>
      <c r="G265" s="230"/>
      <c r="H265" s="231">
        <f>H8-H111-H216</f>
        <v>3471.7999999999997</v>
      </c>
      <c r="I265" s="231">
        <f>I8-I111-I216</f>
        <v>2929.1999999999994</v>
      </c>
      <c r="J265" s="231">
        <f>J8-J111-J216</f>
        <v>3014.9</v>
      </c>
    </row>
    <row r="266" spans="1:10" ht="15">
      <c r="A266" s="232"/>
      <c r="B266" s="233"/>
      <c r="C266" s="234"/>
      <c r="D266" s="234"/>
      <c r="E266" s="234"/>
      <c r="F266" s="234"/>
      <c r="G266" s="234"/>
      <c r="H266" s="235">
        <f>+H13+H15+H22+H24+H26+H33+H38+H39+H45+H46+H48+H54+H59+H63+H70+H73+H74+H84+H89+H92+H93+H96+H97+H98+H105+H113+H115+H118+H121+H124+H127+H209+H214+H218+H219+H226+H228+H231+H234+H240+H245+H246+H251+H259+H258+H262</f>
        <v>3706.4000000000005</v>
      </c>
      <c r="I266" s="73"/>
      <c r="J266" s="73"/>
    </row>
    <row r="267" spans="1:10" ht="15">
      <c r="A267" s="232"/>
      <c r="B267" s="233"/>
      <c r="C267" s="234"/>
      <c r="D267" s="234"/>
      <c r="E267" s="234"/>
      <c r="F267" s="234"/>
      <c r="G267" s="234"/>
      <c r="H267" s="235"/>
      <c r="I267" s="73"/>
      <c r="J267" s="73"/>
    </row>
    <row r="268" spans="1:10" ht="15">
      <c r="A268" s="232"/>
      <c r="B268" s="233"/>
      <c r="C268" s="234"/>
      <c r="D268" s="234"/>
      <c r="E268" s="234"/>
    </row>
    <row r="269" spans="1:10" ht="15">
      <c r="A269" s="232"/>
      <c r="B269" s="233"/>
      <c r="C269" s="234"/>
      <c r="D269" s="234"/>
      <c r="E269" s="234"/>
    </row>
    <row r="270" spans="1:10" ht="15">
      <c r="A270" s="232"/>
      <c r="B270" s="233"/>
      <c r="C270" s="234"/>
      <c r="D270" s="234"/>
      <c r="E270" s="234"/>
    </row>
    <row r="271" spans="1:10" ht="15">
      <c r="A271" s="232"/>
      <c r="B271" s="233"/>
      <c r="C271" s="234"/>
      <c r="D271" s="234"/>
      <c r="E271" s="234"/>
    </row>
    <row r="272" spans="1:10" ht="15">
      <c r="A272" s="232"/>
      <c r="B272" s="233"/>
      <c r="C272" s="234"/>
      <c r="D272" s="234"/>
      <c r="E272" s="234"/>
    </row>
    <row r="273" spans="1:12" ht="15">
      <c r="A273" s="232"/>
      <c r="B273" s="233"/>
      <c r="C273" s="234"/>
      <c r="D273" s="234"/>
      <c r="E273" s="234"/>
    </row>
    <row r="274" spans="1:12" ht="15">
      <c r="A274" s="232"/>
      <c r="B274" s="233"/>
      <c r="C274" s="234"/>
      <c r="D274" s="234"/>
      <c r="E274" s="234"/>
    </row>
    <row r="275" spans="1:12" ht="15">
      <c r="A275" s="232"/>
      <c r="B275" s="233"/>
      <c r="C275" s="234"/>
      <c r="D275" s="234"/>
      <c r="E275" s="234"/>
    </row>
    <row r="276" spans="1:12" ht="15">
      <c r="A276" s="73"/>
      <c r="B276" s="73"/>
      <c r="C276" s="73"/>
      <c r="D276" s="73"/>
      <c r="E276" s="73"/>
    </row>
    <row r="277" spans="1:12" ht="15">
      <c r="A277" s="73"/>
      <c r="B277" s="73"/>
      <c r="C277" s="73"/>
      <c r="D277" s="73"/>
      <c r="E277" s="73"/>
    </row>
    <row r="278" spans="1:12" ht="15">
      <c r="A278" s="73"/>
      <c r="B278" s="73"/>
      <c r="C278" s="73"/>
      <c r="D278" s="73"/>
      <c r="E278" s="73"/>
    </row>
    <row r="279" spans="1:12" ht="15">
      <c r="A279" s="73"/>
      <c r="B279" s="73"/>
      <c r="C279" s="73"/>
      <c r="D279" s="73"/>
      <c r="E279" s="73"/>
    </row>
    <row r="280" spans="1:12" ht="15">
      <c r="A280" s="73"/>
      <c r="B280" s="73"/>
      <c r="C280" s="73"/>
      <c r="D280" s="73"/>
      <c r="E280" s="73"/>
    </row>
    <row r="281" spans="1:12" ht="15">
      <c r="A281" s="73"/>
      <c r="B281" s="73"/>
      <c r="C281" s="73"/>
      <c r="D281" s="73"/>
      <c r="E281" s="73"/>
    </row>
    <row r="282" spans="1:12" ht="15">
      <c r="A282" s="73"/>
      <c r="B282" s="73"/>
      <c r="C282" s="73"/>
      <c r="D282" s="73"/>
      <c r="E282" s="73"/>
    </row>
    <row r="283" spans="1:12" ht="15">
      <c r="A283" s="73"/>
      <c r="B283" s="73"/>
      <c r="C283" s="73"/>
      <c r="D283" s="73"/>
      <c r="E283" s="73"/>
    </row>
    <row r="284" spans="1:12" ht="15">
      <c r="A284" s="73"/>
      <c r="B284" s="73"/>
      <c r="C284" s="73"/>
      <c r="D284" s="73"/>
      <c r="E284" s="73"/>
    </row>
    <row r="285" spans="1:12" ht="15"/>
    <row r="287" spans="1:12" ht="15">
      <c r="K287" s="146"/>
      <c r="L287" s="146"/>
    </row>
    <row r="288" spans="1:12" ht="15">
      <c r="K288" s="146"/>
      <c r="L288" s="146"/>
    </row>
    <row r="289" spans="11:12" ht="15">
      <c r="K289" s="236"/>
      <c r="L289" s="146"/>
    </row>
    <row r="290" spans="11:12" ht="15">
      <c r="K290" s="146"/>
      <c r="L290" s="237"/>
    </row>
    <row r="291" spans="11:12" ht="15">
      <c r="K291" s="146"/>
      <c r="L291" s="146"/>
    </row>
    <row r="292" spans="11:12" ht="15">
      <c r="K292" s="146"/>
      <c r="L292" s="146"/>
    </row>
    <row r="293" spans="11:12" ht="15">
      <c r="K293" s="146"/>
      <c r="L293" s="146"/>
    </row>
    <row r="294" spans="11:12" ht="15">
      <c r="K294" s="146"/>
      <c r="L294" s="146"/>
    </row>
    <row r="295" spans="11:12" ht="15">
      <c r="K295" s="146"/>
      <c r="L295" s="146"/>
    </row>
    <row r="296" spans="11:12" ht="15">
      <c r="K296" s="146"/>
      <c r="L296" s="146"/>
    </row>
    <row r="297" spans="11:12" ht="15">
      <c r="K297" s="146"/>
      <c r="L297" s="146"/>
    </row>
    <row r="298" spans="11:12" ht="15">
      <c r="K298" s="81"/>
      <c r="L298" s="81"/>
    </row>
    <row r="299" spans="11:12" ht="15">
      <c r="K299" s="81"/>
      <c r="L299" s="81"/>
    </row>
    <row r="300" spans="11:12" ht="15">
      <c r="K300" s="81"/>
      <c r="L300" s="81"/>
    </row>
    <row r="301" spans="11:12" ht="15">
      <c r="K301" s="81"/>
      <c r="L301" s="81"/>
    </row>
    <row r="302" spans="11:12" ht="15">
      <c r="K302" s="81"/>
      <c r="L302" s="81"/>
    </row>
    <row r="303" spans="11:12" ht="15">
      <c r="K303" s="81"/>
      <c r="L303" s="81"/>
    </row>
    <row r="304" spans="11:12" ht="15">
      <c r="K304" s="81"/>
      <c r="L304" s="81"/>
    </row>
    <row r="305" spans="11:12" ht="15">
      <c r="K305" s="81"/>
      <c r="L305" s="81"/>
    </row>
    <row r="306" spans="11:12" ht="15">
      <c r="K306" s="81"/>
      <c r="L306" s="81"/>
    </row>
    <row r="307" spans="11:12" ht="15">
      <c r="K307" s="81"/>
      <c r="L307" s="81"/>
    </row>
    <row r="308" spans="11:12" ht="15">
      <c r="K308" s="81"/>
      <c r="L308" s="81"/>
    </row>
    <row r="309" spans="11:12" ht="15">
      <c r="K309" s="81"/>
      <c r="L309" s="81"/>
    </row>
    <row r="310" spans="11:12" ht="15">
      <c r="K310" s="81"/>
      <c r="L310" s="81"/>
    </row>
    <row r="311" spans="11:12" ht="15">
      <c r="K311" s="81"/>
      <c r="L311" s="81"/>
    </row>
    <row r="312" spans="11:12" ht="15">
      <c r="K312" s="81"/>
      <c r="L312" s="81"/>
    </row>
    <row r="313" spans="11:12" ht="15">
      <c r="K313" s="81"/>
      <c r="L313" s="81"/>
    </row>
    <row r="314" spans="11:12" ht="15">
      <c r="K314" s="81"/>
      <c r="L314" s="81"/>
    </row>
    <row r="315" spans="11:12" ht="15">
      <c r="K315" s="81"/>
      <c r="L315" s="81"/>
    </row>
    <row r="316" spans="11:12" ht="15">
      <c r="K316" s="81"/>
      <c r="L316" s="81"/>
    </row>
    <row r="317" spans="11:12" ht="15">
      <c r="K317" s="81"/>
      <c r="L317" s="81"/>
    </row>
    <row r="318" spans="11:12" ht="15">
      <c r="K318" s="81"/>
      <c r="L318" s="81"/>
    </row>
    <row r="319" spans="11:12" ht="15">
      <c r="K319" s="81"/>
      <c r="L319" s="81"/>
    </row>
    <row r="320" spans="11:12" ht="15">
      <c r="K320" s="81"/>
      <c r="L320" s="81"/>
    </row>
    <row r="321" spans="11:12" ht="15">
      <c r="K321" s="81"/>
      <c r="L321" s="81"/>
    </row>
    <row r="322" spans="11:12" ht="15">
      <c r="K322" s="81"/>
      <c r="L322" s="81"/>
    </row>
    <row r="323" spans="11:12" ht="15">
      <c r="K323" s="81"/>
      <c r="L323" s="81"/>
    </row>
    <row r="324" spans="11:12" ht="15">
      <c r="K324" s="146"/>
      <c r="L324" s="146"/>
    </row>
    <row r="325" spans="11:12" ht="15">
      <c r="K325" s="146"/>
      <c r="L325" s="146"/>
    </row>
    <row r="326" spans="11:12" ht="15">
      <c r="K326" s="146"/>
      <c r="L326" s="146"/>
    </row>
    <row r="327" spans="11:12" ht="15">
      <c r="K327" s="146"/>
      <c r="L327" s="146"/>
    </row>
    <row r="328" spans="11:12" ht="15">
      <c r="K328" s="146"/>
      <c r="L328" s="146"/>
    </row>
    <row r="329" spans="11:12" ht="15">
      <c r="K329" s="146"/>
      <c r="L329" s="146"/>
    </row>
    <row r="330" spans="11:12" ht="15">
      <c r="K330" s="237"/>
      <c r="L330" s="237"/>
    </row>
    <row r="331" spans="11:12" ht="15">
      <c r="K331" s="81"/>
      <c r="L331" s="81"/>
    </row>
    <row r="332" spans="11:12" ht="15">
      <c r="K332" s="81"/>
      <c r="L332" s="81"/>
    </row>
    <row r="333" spans="11:12" ht="15">
      <c r="K333" s="146"/>
      <c r="L333" s="146"/>
    </row>
    <row r="334" spans="11:12" ht="15">
      <c r="K334" s="146"/>
      <c r="L334" s="146"/>
    </row>
    <row r="335" spans="11:12" ht="15">
      <c r="K335" s="146"/>
      <c r="L335" s="146"/>
    </row>
    <row r="336" spans="11:12" ht="15">
      <c r="K336" s="146"/>
      <c r="L336" s="146"/>
    </row>
    <row r="337" spans="11:12" ht="15">
      <c r="K337" s="146"/>
      <c r="L337" s="146"/>
    </row>
    <row r="338" spans="11:12" ht="15">
      <c r="K338" s="146"/>
      <c r="L338" s="146"/>
    </row>
    <row r="339" spans="11:12" ht="15">
      <c r="K339" s="146"/>
      <c r="L339" s="237"/>
    </row>
    <row r="340" spans="11:12" ht="15">
      <c r="K340" s="146"/>
      <c r="L340" s="237"/>
    </row>
    <row r="341" spans="11:12" ht="15">
      <c r="K341" s="146"/>
      <c r="L341" s="237"/>
    </row>
    <row r="342" spans="11:12" ht="15">
      <c r="K342" s="146"/>
      <c r="L342" s="237"/>
    </row>
    <row r="343" spans="11:12" ht="15">
      <c r="K343" s="146"/>
      <c r="L343" s="237"/>
    </row>
    <row r="344" spans="11:12" ht="15">
      <c r="K344" s="146"/>
      <c r="L344" s="237"/>
    </row>
    <row r="345" spans="11:12" ht="15">
      <c r="K345" s="146"/>
      <c r="L345" s="237"/>
    </row>
    <row r="346" spans="11:12" ht="15">
      <c r="K346" s="146"/>
      <c r="L346" s="146"/>
    </row>
    <row r="347" spans="11:12" ht="15">
      <c r="K347" s="146"/>
      <c r="L347" s="146"/>
    </row>
    <row r="348" spans="11:12" ht="15">
      <c r="K348" s="146"/>
      <c r="L348" s="146"/>
    </row>
    <row r="349" spans="11:12" ht="15">
      <c r="K349" s="146"/>
      <c r="L349" s="146"/>
    </row>
    <row r="350" spans="11:12" ht="15">
      <c r="K350" s="146"/>
      <c r="L350" s="146"/>
    </row>
    <row r="351" spans="11:12" ht="15">
      <c r="K351" s="146"/>
      <c r="L351" s="146"/>
    </row>
    <row r="352" spans="11:12" ht="15">
      <c r="K352" s="146"/>
      <c r="L352" s="146"/>
    </row>
    <row r="353" spans="1:12" ht="15">
      <c r="K353" s="146"/>
      <c r="L353" s="146"/>
    </row>
    <row r="354" spans="1:12" ht="15">
      <c r="K354" s="146"/>
      <c r="L354" s="146"/>
    </row>
    <row r="355" spans="1:12" ht="15">
      <c r="K355" s="146"/>
      <c r="L355" s="146"/>
    </row>
    <row r="356" spans="1:12" ht="15">
      <c r="K356" s="146"/>
      <c r="L356" s="146"/>
    </row>
    <row r="357" spans="1:12" ht="15">
      <c r="K357" s="81"/>
      <c r="L357" s="81"/>
    </row>
    <row r="358" spans="1:12" ht="15">
      <c r="K358" s="146"/>
      <c r="L358" s="146"/>
    </row>
    <row r="359" spans="1:12" ht="15">
      <c r="K359" s="146"/>
      <c r="L359" s="146"/>
    </row>
    <row r="360" spans="1:12" ht="15">
      <c r="K360" s="146"/>
      <c r="L360" s="146"/>
    </row>
    <row r="361" spans="1:12" ht="15">
      <c r="K361" s="146"/>
      <c r="L361" s="146"/>
    </row>
    <row r="362" spans="1:12" ht="15">
      <c r="K362" s="146"/>
      <c r="L362" s="146"/>
    </row>
    <row r="363" spans="1:12" ht="15">
      <c r="K363" s="146"/>
      <c r="L363" s="146"/>
    </row>
    <row r="364" spans="1:12" ht="15">
      <c r="K364" s="146"/>
      <c r="L364" s="146"/>
    </row>
    <row r="365" spans="1:12" ht="1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238"/>
      <c r="L365" s="238"/>
    </row>
    <row r="366" spans="1:12" ht="15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237"/>
      <c r="L366" s="237"/>
    </row>
    <row r="367" spans="1:12" ht="1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146"/>
      <c r="L367" s="146"/>
    </row>
    <row r="368" spans="1:12" ht="1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146"/>
      <c r="L368" s="146"/>
    </row>
    <row r="369" spans="1:12" ht="1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237"/>
      <c r="L369" s="237"/>
    </row>
    <row r="370" spans="1:12" ht="1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238"/>
      <c r="L370" s="238"/>
    </row>
    <row r="371" spans="1:12" ht="1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146"/>
      <c r="L371" s="146"/>
    </row>
    <row r="372" spans="1:12" ht="1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146"/>
      <c r="L372" s="146"/>
    </row>
    <row r="373" spans="1:12" ht="1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237"/>
      <c r="L373" s="237"/>
    </row>
    <row r="374" spans="1:12" ht="1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146"/>
      <c r="L374" s="146"/>
    </row>
    <row r="375" spans="1:12" ht="1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237"/>
      <c r="L375" s="237"/>
    </row>
    <row r="376" spans="1:12" ht="15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237"/>
      <c r="L376" s="237"/>
    </row>
    <row r="377" spans="1:12" ht="15">
      <c r="A377" s="73"/>
      <c r="B377" s="73"/>
      <c r="C377" s="73"/>
      <c r="D377" s="73"/>
      <c r="E377" s="73"/>
      <c r="F377" s="73"/>
      <c r="G377" s="73"/>
      <c r="H377" s="73"/>
      <c r="I377" s="73"/>
      <c r="J377" s="73"/>
    </row>
    <row r="378" spans="1:12" ht="15">
      <c r="A378" s="73"/>
      <c r="B378" s="73"/>
      <c r="C378" s="73"/>
      <c r="D378" s="73"/>
      <c r="E378" s="73"/>
      <c r="F378" s="73"/>
      <c r="G378" s="73"/>
      <c r="H378" s="73"/>
      <c r="I378" s="73"/>
      <c r="J378" s="73"/>
    </row>
    <row r="379" spans="1:12" ht="15">
      <c r="A379" s="239"/>
      <c r="B379" s="240"/>
      <c r="C379" s="241"/>
      <c r="D379" s="241"/>
      <c r="E379" s="241"/>
      <c r="F379" s="241"/>
      <c r="G379" s="241"/>
      <c r="H379" s="242"/>
      <c r="I379" s="242"/>
      <c r="J379" s="242"/>
    </row>
    <row r="380" spans="1:12" ht="15">
      <c r="A380" s="73"/>
      <c r="B380" s="73"/>
      <c r="C380" s="73"/>
      <c r="D380" s="73"/>
      <c r="E380" s="73"/>
      <c r="F380" s="73"/>
      <c r="G380" s="73"/>
      <c r="H380" s="73"/>
      <c r="I380" s="73"/>
      <c r="J380" s="73"/>
    </row>
    <row r="381" spans="1:12" ht="15">
      <c r="A381" s="73"/>
      <c r="B381" s="73"/>
      <c r="C381" s="73"/>
      <c r="D381" s="73"/>
      <c r="E381" s="73"/>
      <c r="F381" s="73"/>
      <c r="G381" s="73"/>
      <c r="H381" s="73"/>
      <c r="I381" s="73"/>
      <c r="J381" s="73"/>
    </row>
    <row r="382" spans="1:12" ht="15">
      <c r="A382" s="73"/>
      <c r="B382" s="73"/>
      <c r="C382" s="73"/>
      <c r="D382" s="73"/>
      <c r="E382" s="73"/>
      <c r="F382" s="73"/>
      <c r="G382" s="73"/>
      <c r="H382" s="73"/>
      <c r="I382" s="73"/>
      <c r="J382" s="73"/>
    </row>
    <row r="383" spans="1:12" ht="15">
      <c r="A383" s="239"/>
      <c r="B383" s="240"/>
      <c r="C383" s="241"/>
      <c r="D383" s="241"/>
      <c r="E383" s="241"/>
      <c r="F383" s="241"/>
      <c r="G383" s="241"/>
      <c r="H383" s="242"/>
      <c r="I383" s="242"/>
      <c r="J383" s="242"/>
    </row>
    <row r="384" spans="1:12" ht="15">
      <c r="A384" s="239"/>
      <c r="B384" s="240"/>
      <c r="C384" s="241"/>
      <c r="D384" s="241"/>
      <c r="E384" s="241"/>
      <c r="F384" s="241"/>
      <c r="G384" s="241"/>
      <c r="H384" s="242"/>
      <c r="I384" s="242"/>
      <c r="J384" s="242"/>
      <c r="K384" s="243"/>
      <c r="L384" s="243"/>
    </row>
    <row r="385" spans="1:12" ht="15">
      <c r="A385" s="239"/>
      <c r="B385" s="240"/>
      <c r="C385" s="241"/>
      <c r="D385" s="241"/>
      <c r="E385" s="241"/>
      <c r="F385" s="241"/>
      <c r="G385" s="241"/>
      <c r="H385" s="242"/>
      <c r="I385" s="242"/>
      <c r="J385" s="242"/>
      <c r="K385" s="244"/>
      <c r="L385" s="244"/>
    </row>
    <row r="386" spans="1:12" ht="1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81"/>
      <c r="L386" s="81"/>
    </row>
    <row r="387" spans="1:12" ht="15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81"/>
      <c r="L387" s="81"/>
    </row>
    <row r="388" spans="1:12" ht="15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81"/>
      <c r="L388" s="81"/>
    </row>
    <row r="389" spans="1:12" ht="15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81"/>
      <c r="L389" s="81"/>
    </row>
    <row r="390" spans="1:12" ht="15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81"/>
      <c r="L390" s="81"/>
    </row>
    <row r="391" spans="1:12" ht="15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81"/>
      <c r="L391" s="81"/>
    </row>
    <row r="392" spans="1:12" ht="15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81"/>
      <c r="L392" s="81"/>
    </row>
    <row r="393" spans="1:12" ht="15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81"/>
      <c r="L393" s="81"/>
    </row>
    <row r="394" spans="1:12" ht="15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81"/>
      <c r="L394" s="81"/>
    </row>
    <row r="395" spans="1:12" ht="1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81"/>
      <c r="L395" s="81"/>
    </row>
    <row r="396" spans="1:12" ht="15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81"/>
      <c r="L396" s="81"/>
    </row>
    <row r="397" spans="1:12" ht="15">
      <c r="K397" s="81"/>
      <c r="L397" s="81"/>
    </row>
    <row r="398" spans="1:12" ht="15">
      <c r="K398" s="81"/>
      <c r="L398" s="81"/>
    </row>
    <row r="399" spans="1:12" ht="15">
      <c r="K399" s="81"/>
      <c r="L399" s="81"/>
    </row>
    <row r="400" spans="1:12" ht="15">
      <c r="K400" s="81"/>
      <c r="L400" s="81"/>
    </row>
    <row r="401" spans="11:12" ht="15">
      <c r="K401" s="81"/>
      <c r="L401" s="81"/>
    </row>
    <row r="402" spans="11:12" ht="15">
      <c r="K402" s="81"/>
      <c r="L402" s="81"/>
    </row>
    <row r="403" spans="11:12" ht="15">
      <c r="K403" s="81"/>
      <c r="L403" s="81"/>
    </row>
    <row r="404" spans="11:12" ht="15">
      <c r="K404" s="81"/>
      <c r="L404" s="81"/>
    </row>
    <row r="405" spans="11:12" ht="15">
      <c r="K405" s="81"/>
      <c r="L405" s="81"/>
    </row>
    <row r="406" spans="11:12" ht="15">
      <c r="K406" s="81"/>
      <c r="L406" s="81"/>
    </row>
    <row r="407" spans="11:12" ht="15">
      <c r="K407" s="81"/>
      <c r="L407" s="81"/>
    </row>
    <row r="408" spans="11:12" ht="15">
      <c r="K408" s="81"/>
      <c r="L408" s="81"/>
    </row>
    <row r="409" spans="11:12" ht="15">
      <c r="K409" s="81"/>
      <c r="L409" s="81"/>
    </row>
    <row r="410" spans="11:12" ht="15">
      <c r="K410" s="81"/>
      <c r="L410" s="81"/>
    </row>
    <row r="411" spans="11:12" ht="15">
      <c r="K411" s="81"/>
      <c r="L411" s="81"/>
    </row>
    <row r="412" spans="11:12" ht="15">
      <c r="K412" s="81"/>
      <c r="L412" s="81"/>
    </row>
    <row r="413" spans="11:12" ht="15">
      <c r="K413" s="81"/>
      <c r="L413" s="81"/>
    </row>
    <row r="414" spans="11:12" ht="15">
      <c r="K414" s="81"/>
      <c r="L414" s="81"/>
    </row>
    <row r="415" spans="11:12" ht="15">
      <c r="K415" s="81"/>
      <c r="L415" s="81"/>
    </row>
    <row r="416" spans="11:12" ht="15">
      <c r="K416" s="81"/>
      <c r="L416" s="81"/>
    </row>
    <row r="429" spans="1:9" ht="15">
      <c r="A429" s="73"/>
      <c r="B429" s="73"/>
      <c r="C429" s="73"/>
      <c r="D429" s="73"/>
      <c r="E429" s="73"/>
      <c r="F429" s="73"/>
      <c r="G429" s="73"/>
      <c r="H429" s="73"/>
      <c r="I429" s="73"/>
    </row>
    <row r="430" spans="1:9" ht="15">
      <c r="A430" s="73"/>
      <c r="B430" s="73"/>
      <c r="C430" s="73"/>
      <c r="D430" s="73"/>
      <c r="E430" s="73"/>
      <c r="F430" s="73"/>
      <c r="G430" s="73"/>
      <c r="H430" s="73"/>
      <c r="I430" s="73"/>
    </row>
    <row r="431" spans="1:9" ht="15">
      <c r="A431" s="73"/>
      <c r="B431" s="73"/>
      <c r="C431" s="73"/>
      <c r="D431" s="73"/>
      <c r="E431" s="73"/>
      <c r="F431" s="73"/>
      <c r="G431" s="73"/>
      <c r="H431" s="73"/>
      <c r="I431" s="73"/>
    </row>
    <row r="432" spans="1:9" ht="15">
      <c r="A432" s="73"/>
      <c r="B432" s="73"/>
      <c r="C432" s="73"/>
      <c r="D432" s="73"/>
      <c r="E432" s="73"/>
      <c r="F432" s="73"/>
      <c r="G432" s="73"/>
      <c r="H432" s="73"/>
      <c r="I432" s="73"/>
    </row>
    <row r="433" spans="1:12" ht="15">
      <c r="A433" s="239"/>
      <c r="B433" s="240"/>
      <c r="C433" s="241"/>
      <c r="D433" s="241"/>
      <c r="E433" s="241"/>
      <c r="F433" s="241"/>
      <c r="G433" s="241"/>
      <c r="H433" s="242"/>
      <c r="I433" s="242"/>
      <c r="J433" s="242"/>
      <c r="K433" s="235"/>
      <c r="L433" s="235"/>
    </row>
    <row r="434" spans="1:12" ht="15">
      <c r="A434" s="239"/>
      <c r="B434" s="240"/>
      <c r="C434" s="241"/>
      <c r="D434" s="241"/>
      <c r="E434" s="241"/>
      <c r="F434" s="241"/>
      <c r="G434" s="241"/>
      <c r="H434" s="242"/>
      <c r="I434" s="242"/>
      <c r="J434" s="242"/>
      <c r="K434" s="235"/>
      <c r="L434" s="235"/>
    </row>
    <row r="435" spans="1:12" ht="15">
      <c r="A435" s="239"/>
      <c r="B435" s="240"/>
      <c r="C435" s="241"/>
      <c r="D435" s="241"/>
      <c r="E435" s="241"/>
      <c r="F435" s="241"/>
      <c r="G435" s="241"/>
      <c r="H435" s="242"/>
      <c r="I435" s="242"/>
      <c r="J435" s="242"/>
      <c r="K435" s="235"/>
      <c r="L435" s="235"/>
    </row>
    <row r="436" spans="1:12" ht="15">
      <c r="A436" s="239"/>
      <c r="B436" s="240"/>
      <c r="C436" s="241"/>
      <c r="D436" s="241"/>
      <c r="E436" s="241"/>
      <c r="F436" s="241"/>
      <c r="G436" s="241"/>
      <c r="H436" s="242"/>
      <c r="I436" s="242"/>
      <c r="J436" s="242"/>
      <c r="K436" s="242"/>
      <c r="L436" s="235"/>
    </row>
    <row r="437" spans="1:12" ht="15">
      <c r="A437" s="239"/>
      <c r="B437" s="240"/>
      <c r="C437" s="241"/>
      <c r="D437" s="241"/>
      <c r="E437" s="241"/>
      <c r="F437" s="241"/>
      <c r="G437" s="241"/>
      <c r="H437" s="242"/>
      <c r="I437" s="242"/>
      <c r="J437" s="242"/>
      <c r="K437" s="242"/>
      <c r="L437" s="242"/>
    </row>
    <row r="438" spans="1:12" ht="15">
      <c r="A438" s="239"/>
      <c r="B438" s="240"/>
      <c r="C438" s="241"/>
      <c r="D438" s="241"/>
      <c r="E438" s="241"/>
      <c r="F438" s="241"/>
      <c r="G438" s="241"/>
      <c r="H438" s="242"/>
      <c r="I438" s="242"/>
      <c r="J438" s="242"/>
      <c r="K438" s="242"/>
      <c r="L438" s="242"/>
    </row>
    <row r="439" spans="1:12" ht="15">
      <c r="A439" s="239"/>
      <c r="B439" s="240"/>
      <c r="C439" s="241"/>
      <c r="D439" s="241"/>
      <c r="E439" s="241"/>
      <c r="F439" s="241"/>
      <c r="G439" s="241"/>
      <c r="H439" s="242"/>
      <c r="I439" s="242"/>
      <c r="J439" s="242"/>
      <c r="K439" s="242"/>
      <c r="L439" s="242"/>
    </row>
    <row r="440" spans="1:12" ht="15">
      <c r="A440" s="239"/>
      <c r="B440" s="240"/>
      <c r="C440" s="241"/>
      <c r="D440" s="241"/>
      <c r="E440" s="241"/>
      <c r="F440" s="241"/>
      <c r="G440" s="241"/>
      <c r="H440" s="242"/>
      <c r="I440" s="242"/>
      <c r="J440" s="242"/>
      <c r="K440" s="242"/>
      <c r="L440" s="242"/>
    </row>
    <row r="441" spans="1:12" ht="15">
      <c r="A441" s="239"/>
      <c r="B441" s="240"/>
      <c r="C441" s="241"/>
      <c r="D441" s="241"/>
      <c r="E441" s="241"/>
      <c r="F441" s="241"/>
      <c r="G441" s="241"/>
      <c r="H441" s="242"/>
      <c r="I441" s="242"/>
      <c r="J441" s="242"/>
      <c r="K441" s="242"/>
      <c r="L441" s="242"/>
    </row>
    <row r="442" spans="1:12" ht="15">
      <c r="A442" s="239"/>
      <c r="B442" s="240"/>
      <c r="C442" s="241"/>
      <c r="D442" s="241"/>
      <c r="E442" s="241"/>
      <c r="F442" s="241"/>
      <c r="G442" s="241"/>
      <c r="H442" s="242"/>
      <c r="I442" s="242"/>
      <c r="J442" s="242"/>
      <c r="K442" s="242"/>
      <c r="L442" s="242"/>
    </row>
    <row r="443" spans="1:12" ht="15">
      <c r="A443" s="239"/>
      <c r="B443" s="240"/>
      <c r="C443" s="241"/>
      <c r="D443" s="241"/>
      <c r="E443" s="241"/>
      <c r="F443" s="241"/>
      <c r="G443" s="241"/>
      <c r="H443" s="242"/>
      <c r="I443" s="242"/>
      <c r="J443" s="242"/>
      <c r="K443" s="242"/>
      <c r="L443" s="242"/>
    </row>
  </sheetData>
  <autoFilter ref="G1:G443"/>
  <mergeCells count="4">
    <mergeCell ref="A1:I1"/>
    <mergeCell ref="A2:J2"/>
    <mergeCell ref="A3:J3"/>
    <mergeCell ref="A4:J4"/>
  </mergeCells>
  <pageMargins left="0" right="0" top="0" bottom="0" header="0" footer="0"/>
  <pageSetup paperSize="9" scale="52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tabSelected="1" topLeftCell="A25" workbookViewId="0">
      <selection activeCell="C36" sqref="C36"/>
    </sheetView>
  </sheetViews>
  <sheetFormatPr defaultRowHeight="15.75"/>
  <cols>
    <col min="1" max="1" width="59.28515625" style="21" customWidth="1"/>
    <col min="2" max="2" width="31.42578125" style="21" customWidth="1"/>
    <col min="3" max="3" width="18.28515625" style="21" customWidth="1"/>
    <col min="4" max="4" width="17.140625" style="21" customWidth="1"/>
    <col min="5" max="5" width="16.85546875" style="21" customWidth="1"/>
    <col min="6" max="6" width="26.28515625" style="21" customWidth="1"/>
    <col min="7" max="16384" width="9.140625" style="21"/>
  </cols>
  <sheetData>
    <row r="1" spans="1:5">
      <c r="A1" s="245"/>
      <c r="B1" s="246"/>
      <c r="C1" s="247"/>
      <c r="D1" s="248"/>
      <c r="E1" s="248"/>
    </row>
    <row r="2" spans="1:5">
      <c r="A2" s="249"/>
      <c r="B2" s="250" t="s">
        <v>670</v>
      </c>
      <c r="C2" s="247"/>
      <c r="D2" s="248"/>
      <c r="E2" s="248"/>
    </row>
    <row r="3" spans="1:5">
      <c r="A3" s="657" t="s">
        <v>675</v>
      </c>
      <c r="B3" s="657"/>
      <c r="C3" s="251"/>
      <c r="D3" s="252" t="s">
        <v>336</v>
      </c>
      <c r="E3" s="248"/>
    </row>
    <row r="4" spans="1:5">
      <c r="A4" s="253"/>
      <c r="B4" s="253"/>
      <c r="C4" s="251"/>
      <c r="D4" s="248"/>
      <c r="E4" s="248"/>
    </row>
    <row r="5" spans="1:5">
      <c r="A5" s="658" t="s">
        <v>539</v>
      </c>
      <c r="B5" s="658" t="s">
        <v>540</v>
      </c>
      <c r="C5" s="656" t="s">
        <v>686</v>
      </c>
      <c r="D5" s="656" t="s">
        <v>687</v>
      </c>
      <c r="E5" s="656" t="s">
        <v>688</v>
      </c>
    </row>
    <row r="6" spans="1:5">
      <c r="A6" s="658"/>
      <c r="B6" s="658"/>
      <c r="C6" s="656"/>
      <c r="D6" s="656"/>
      <c r="E6" s="656"/>
    </row>
    <row r="7" spans="1:5">
      <c r="A7" s="658"/>
      <c r="B7" s="658"/>
      <c r="C7" s="656"/>
      <c r="D7" s="656"/>
      <c r="E7" s="656"/>
    </row>
    <row r="8" spans="1:5">
      <c r="A8" s="254">
        <v>1</v>
      </c>
      <c r="B8" s="255">
        <v>3</v>
      </c>
      <c r="C8" s="256" t="s">
        <v>541</v>
      </c>
      <c r="D8" s="256" t="s">
        <v>542</v>
      </c>
      <c r="E8" s="256" t="s">
        <v>542</v>
      </c>
    </row>
    <row r="9" spans="1:5">
      <c r="A9" s="257" t="s">
        <v>543</v>
      </c>
      <c r="B9" s="258" t="s">
        <v>544</v>
      </c>
      <c r="C9" s="259">
        <f>C11+C32</f>
        <v>3777.2000000000003</v>
      </c>
      <c r="D9" s="259">
        <f t="shared" ref="D9:E9" si="0">D11+D32</f>
        <v>3210.5</v>
      </c>
      <c r="E9" s="259">
        <f t="shared" si="0"/>
        <v>3292.3</v>
      </c>
    </row>
    <row r="10" spans="1:5">
      <c r="A10" s="260" t="s">
        <v>73</v>
      </c>
      <c r="B10" s="261"/>
      <c r="C10" s="262"/>
      <c r="D10" s="262"/>
      <c r="E10" s="262"/>
    </row>
    <row r="11" spans="1:5">
      <c r="A11" s="263" t="s">
        <v>545</v>
      </c>
      <c r="B11" s="264" t="s">
        <v>546</v>
      </c>
      <c r="C11" s="265">
        <f>C13+C15+C18+C24+C26+C29</f>
        <v>135.79999999999998</v>
      </c>
      <c r="D11" s="265">
        <f t="shared" ref="D11:E11" si="1">D13+D15+D18+D24+D26+D29</f>
        <v>78.900000000000006</v>
      </c>
      <c r="E11" s="265">
        <f t="shared" si="1"/>
        <v>80</v>
      </c>
    </row>
    <row r="12" spans="1:5">
      <c r="A12" s="266" t="s">
        <v>547</v>
      </c>
      <c r="B12" s="267" t="s">
        <v>548</v>
      </c>
      <c r="C12" s="268">
        <f>C13</f>
        <v>40</v>
      </c>
      <c r="D12" s="268">
        <f t="shared" ref="D12:E13" si="2">D13</f>
        <v>41</v>
      </c>
      <c r="E12" s="268">
        <f t="shared" si="2"/>
        <v>41</v>
      </c>
    </row>
    <row r="13" spans="1:5">
      <c r="A13" s="269" t="s">
        <v>549</v>
      </c>
      <c r="B13" s="264" t="s">
        <v>550</v>
      </c>
      <c r="C13" s="265">
        <f>C14</f>
        <v>40</v>
      </c>
      <c r="D13" s="265">
        <f t="shared" si="2"/>
        <v>41</v>
      </c>
      <c r="E13" s="265">
        <f t="shared" si="2"/>
        <v>41</v>
      </c>
    </row>
    <row r="14" spans="1:5" ht="94.5">
      <c r="A14" s="270" t="s">
        <v>551</v>
      </c>
      <c r="B14" s="271" t="s">
        <v>552</v>
      </c>
      <c r="C14" s="272">
        <v>40</v>
      </c>
      <c r="D14" s="272">
        <v>41</v>
      </c>
      <c r="E14" s="272">
        <v>41</v>
      </c>
    </row>
    <row r="15" spans="1:5">
      <c r="A15" s="269" t="s">
        <v>553</v>
      </c>
      <c r="B15" s="264" t="s">
        <v>554</v>
      </c>
      <c r="C15" s="265">
        <f>C16</f>
        <v>2.5</v>
      </c>
      <c r="D15" s="265">
        <f t="shared" ref="D15:E15" si="3">D16</f>
        <v>2.5</v>
      </c>
      <c r="E15" s="265">
        <f t="shared" si="3"/>
        <v>2.5</v>
      </c>
    </row>
    <row r="16" spans="1:5" ht="47.25">
      <c r="A16" s="273" t="s">
        <v>555</v>
      </c>
      <c r="B16" s="271" t="s">
        <v>556</v>
      </c>
      <c r="C16" s="272">
        <v>2.5</v>
      </c>
      <c r="D16" s="272">
        <v>2.5</v>
      </c>
      <c r="E16" s="272">
        <v>2.5</v>
      </c>
    </row>
    <row r="17" spans="1:9" ht="47.25">
      <c r="A17" s="270" t="s">
        <v>557</v>
      </c>
      <c r="B17" s="271" t="s">
        <v>558</v>
      </c>
      <c r="C17" s="274"/>
      <c r="D17" s="274"/>
      <c r="E17" s="274"/>
    </row>
    <row r="18" spans="1:9">
      <c r="A18" s="269" t="s">
        <v>559</v>
      </c>
      <c r="B18" s="264" t="s">
        <v>560</v>
      </c>
      <c r="C18" s="265">
        <f>C19+C23</f>
        <v>30</v>
      </c>
      <c r="D18" s="265">
        <f t="shared" ref="D18:E18" si="4">D19+D23</f>
        <v>32</v>
      </c>
      <c r="E18" s="265">
        <f t="shared" si="4"/>
        <v>33</v>
      </c>
    </row>
    <row r="19" spans="1:9">
      <c r="A19" s="275" t="s">
        <v>561</v>
      </c>
      <c r="B19" s="267" t="s">
        <v>562</v>
      </c>
      <c r="C19" s="268">
        <f>C20</f>
        <v>17</v>
      </c>
      <c r="D19" s="268">
        <f t="shared" ref="D19:E19" si="5">D20</f>
        <v>18</v>
      </c>
      <c r="E19" s="268">
        <f t="shared" si="5"/>
        <v>19</v>
      </c>
    </row>
    <row r="20" spans="1:9" ht="47.25">
      <c r="A20" s="270" t="s">
        <v>563</v>
      </c>
      <c r="B20" s="271" t="s">
        <v>564</v>
      </c>
      <c r="C20" s="272">
        <v>17</v>
      </c>
      <c r="D20" s="272">
        <v>18</v>
      </c>
      <c r="E20" s="272">
        <v>19</v>
      </c>
    </row>
    <row r="21" spans="1:9" ht="47.25">
      <c r="A21" s="270" t="s">
        <v>565</v>
      </c>
      <c r="B21" s="271" t="s">
        <v>566</v>
      </c>
      <c r="C21" s="274"/>
      <c r="D21" s="274"/>
      <c r="E21" s="274"/>
    </row>
    <row r="22" spans="1:9">
      <c r="A22" s="275" t="s">
        <v>567</v>
      </c>
      <c r="B22" s="267" t="s">
        <v>568</v>
      </c>
      <c r="C22" s="268">
        <f>C23</f>
        <v>13</v>
      </c>
      <c r="D22" s="268">
        <f t="shared" ref="D22:E22" si="6">D23</f>
        <v>14</v>
      </c>
      <c r="E22" s="268">
        <f t="shared" si="6"/>
        <v>14</v>
      </c>
    </row>
    <row r="23" spans="1:9" ht="47.25">
      <c r="A23" s="270" t="s">
        <v>569</v>
      </c>
      <c r="B23" s="271" t="s">
        <v>570</v>
      </c>
      <c r="C23" s="272">
        <v>13</v>
      </c>
      <c r="D23" s="272">
        <v>14</v>
      </c>
      <c r="E23" s="272">
        <v>14</v>
      </c>
    </row>
    <row r="24" spans="1:9">
      <c r="A24" s="269" t="s">
        <v>571</v>
      </c>
      <c r="B24" s="264" t="s">
        <v>572</v>
      </c>
      <c r="C24" s="265">
        <f>C25</f>
        <v>2.1</v>
      </c>
      <c r="D24" s="265">
        <f t="shared" ref="D24:E24" si="7">D25</f>
        <v>2.2000000000000002</v>
      </c>
      <c r="E24" s="265">
        <f t="shared" si="7"/>
        <v>2.2999999999999998</v>
      </c>
    </row>
    <row r="25" spans="1:9" ht="94.5">
      <c r="A25" s="270" t="s">
        <v>573</v>
      </c>
      <c r="B25" s="271" t="s">
        <v>574</v>
      </c>
      <c r="C25" s="272">
        <v>2.1</v>
      </c>
      <c r="D25" s="272">
        <v>2.2000000000000002</v>
      </c>
      <c r="E25" s="272">
        <v>2.2999999999999998</v>
      </c>
    </row>
    <row r="26" spans="1:9" ht="47.25">
      <c r="A26" s="269" t="s">
        <v>575</v>
      </c>
      <c r="B26" s="264" t="s">
        <v>576</v>
      </c>
      <c r="C26" s="265">
        <f>C27</f>
        <v>60</v>
      </c>
      <c r="D26" s="265">
        <f t="shared" ref="D26:E27" si="8">D27</f>
        <v>0</v>
      </c>
      <c r="E26" s="265">
        <f t="shared" si="8"/>
        <v>0</v>
      </c>
    </row>
    <row r="27" spans="1:9" ht="94.5">
      <c r="A27" s="275" t="s">
        <v>577</v>
      </c>
      <c r="B27" s="267" t="s">
        <v>578</v>
      </c>
      <c r="C27" s="268">
        <f>C28</f>
        <v>60</v>
      </c>
      <c r="D27" s="268">
        <f t="shared" si="8"/>
        <v>0</v>
      </c>
      <c r="E27" s="268">
        <f t="shared" si="8"/>
        <v>0</v>
      </c>
    </row>
    <row r="28" spans="1:9" ht="94.5">
      <c r="A28" s="270" t="s">
        <v>579</v>
      </c>
      <c r="B28" s="271" t="s">
        <v>580</v>
      </c>
      <c r="C28" s="274">
        <v>60</v>
      </c>
      <c r="D28" s="274"/>
      <c r="E28" s="274">
        <v>0</v>
      </c>
    </row>
    <row r="29" spans="1:9">
      <c r="A29" s="269" t="s">
        <v>581</v>
      </c>
      <c r="B29" s="264" t="s">
        <v>582</v>
      </c>
      <c r="C29" s="265">
        <f>C31+C30</f>
        <v>1.2</v>
      </c>
      <c r="D29" s="265">
        <f t="shared" ref="D29:E29" si="9">D31+D30</f>
        <v>1.2</v>
      </c>
      <c r="E29" s="265">
        <f t="shared" si="9"/>
        <v>1.2</v>
      </c>
    </row>
    <row r="30" spans="1:9" ht="31.5">
      <c r="A30" s="270" t="s">
        <v>583</v>
      </c>
      <c r="B30" s="271" t="s">
        <v>584</v>
      </c>
      <c r="C30" s="272">
        <v>0.2</v>
      </c>
      <c r="D30" s="272">
        <v>0.2</v>
      </c>
      <c r="E30" s="272">
        <v>0.2</v>
      </c>
    </row>
    <row r="31" spans="1:9" ht="31.5">
      <c r="A31" s="270" t="s">
        <v>585</v>
      </c>
      <c r="B31" s="271" t="s">
        <v>586</v>
      </c>
      <c r="C31" s="272">
        <v>1</v>
      </c>
      <c r="D31" s="272">
        <v>1</v>
      </c>
      <c r="E31" s="272">
        <v>1</v>
      </c>
      <c r="F31" s="276"/>
      <c r="G31" s="248"/>
      <c r="H31" s="248"/>
      <c r="I31" s="248"/>
    </row>
    <row r="32" spans="1:9">
      <c r="A32" s="277" t="s">
        <v>587</v>
      </c>
      <c r="B32" s="278" t="s">
        <v>588</v>
      </c>
      <c r="C32" s="279">
        <f>C33+C39+C42</f>
        <v>3641.4</v>
      </c>
      <c r="D32" s="279">
        <f t="shared" ref="D32:E32" si="10">D33+D39+D42</f>
        <v>3131.6</v>
      </c>
      <c r="E32" s="279">
        <f t="shared" si="10"/>
        <v>3212.3</v>
      </c>
      <c r="F32" s="248"/>
      <c r="G32" s="248"/>
      <c r="H32" s="248"/>
      <c r="I32" s="248"/>
    </row>
    <row r="33" spans="1:9">
      <c r="A33" s="277" t="s">
        <v>589</v>
      </c>
      <c r="B33" s="278" t="s">
        <v>590</v>
      </c>
      <c r="C33" s="265">
        <f>C34+C35</f>
        <v>3336</v>
      </c>
      <c r="D33" s="265">
        <f t="shared" ref="D33:E33" si="11">D34+D35</f>
        <v>2826.2</v>
      </c>
      <c r="E33" s="265">
        <f t="shared" si="11"/>
        <v>2906.9</v>
      </c>
      <c r="F33" s="280"/>
      <c r="G33" s="280"/>
      <c r="H33" s="280"/>
      <c r="I33" s="280"/>
    </row>
    <row r="34" spans="1:9" ht="31.5">
      <c r="A34" s="270" t="s">
        <v>591</v>
      </c>
      <c r="B34" s="271" t="s">
        <v>671</v>
      </c>
      <c r="C34" s="272">
        <v>644</v>
      </c>
      <c r="D34" s="272">
        <v>758.5</v>
      </c>
      <c r="E34" s="272">
        <v>758.5</v>
      </c>
      <c r="F34" s="248"/>
      <c r="G34" s="248"/>
      <c r="H34" s="248"/>
      <c r="I34" s="281"/>
    </row>
    <row r="35" spans="1:9" ht="31.5">
      <c r="A35" s="270" t="s">
        <v>673</v>
      </c>
      <c r="B35" s="271" t="s">
        <v>672</v>
      </c>
      <c r="C35" s="274">
        <v>2692</v>
      </c>
      <c r="D35" s="274">
        <v>2067.6999999999998</v>
      </c>
      <c r="E35" s="274">
        <v>2148.4</v>
      </c>
      <c r="F35" s="248"/>
      <c r="G35" s="248"/>
      <c r="H35" s="248"/>
      <c r="I35" s="248"/>
    </row>
    <row r="36" spans="1:9" ht="31.5">
      <c r="A36" s="282" t="s">
        <v>592</v>
      </c>
      <c r="B36" s="283" t="s">
        <v>593</v>
      </c>
      <c r="C36" s="268">
        <v>0</v>
      </c>
      <c r="D36" s="268">
        <v>0</v>
      </c>
      <c r="E36" s="268">
        <v>0</v>
      </c>
      <c r="F36" s="280"/>
      <c r="G36" s="280"/>
      <c r="H36" s="280"/>
      <c r="I36" s="280"/>
    </row>
    <row r="37" spans="1:9" ht="94.5">
      <c r="A37" s="284" t="s">
        <v>594</v>
      </c>
      <c r="B37" s="283" t="s">
        <v>595</v>
      </c>
      <c r="C37" s="268">
        <v>0</v>
      </c>
      <c r="D37" s="268">
        <v>0</v>
      </c>
      <c r="E37" s="268">
        <v>0</v>
      </c>
      <c r="F37" s="280"/>
      <c r="G37" s="280"/>
      <c r="H37" s="280"/>
      <c r="I37" s="280"/>
    </row>
    <row r="38" spans="1:9" ht="63">
      <c r="A38" s="270" t="s">
        <v>596</v>
      </c>
      <c r="B38" s="271" t="s">
        <v>597</v>
      </c>
      <c r="C38" s="274"/>
      <c r="D38" s="274"/>
      <c r="E38" s="274"/>
      <c r="F38" s="248"/>
      <c r="G38" s="248"/>
      <c r="H38" s="248"/>
      <c r="I38" s="248"/>
    </row>
    <row r="39" spans="1:9" ht="31.5">
      <c r="A39" s="282" t="s">
        <v>598</v>
      </c>
      <c r="B39" s="283" t="s">
        <v>599</v>
      </c>
      <c r="C39" s="268">
        <f>C40</f>
        <v>93.4</v>
      </c>
      <c r="D39" s="268">
        <f t="shared" ref="D39:E40" si="12">D40</f>
        <v>93.4</v>
      </c>
      <c r="E39" s="268">
        <f t="shared" si="12"/>
        <v>93.4</v>
      </c>
      <c r="F39" s="280"/>
      <c r="G39" s="280"/>
      <c r="H39" s="280"/>
      <c r="I39" s="280"/>
    </row>
    <row r="40" spans="1:9" ht="47.25">
      <c r="A40" s="284" t="s">
        <v>600</v>
      </c>
      <c r="B40" s="283" t="s">
        <v>601</v>
      </c>
      <c r="C40" s="268">
        <f>C41</f>
        <v>93.4</v>
      </c>
      <c r="D40" s="268">
        <f t="shared" si="12"/>
        <v>93.4</v>
      </c>
      <c r="E40" s="268">
        <f t="shared" si="12"/>
        <v>93.4</v>
      </c>
    </row>
    <row r="41" spans="1:9" ht="47.25">
      <c r="A41" s="270" t="s">
        <v>602</v>
      </c>
      <c r="B41" s="271" t="s">
        <v>603</v>
      </c>
      <c r="C41" s="272">
        <v>93.4</v>
      </c>
      <c r="D41" s="272">
        <v>93.4</v>
      </c>
      <c r="E41" s="272">
        <v>93.4</v>
      </c>
    </row>
    <row r="42" spans="1:9">
      <c r="A42" s="282" t="s">
        <v>604</v>
      </c>
      <c r="B42" s="283" t="s">
        <v>605</v>
      </c>
      <c r="C42" s="268">
        <f>C43+C44</f>
        <v>212</v>
      </c>
      <c r="D42" s="268">
        <f t="shared" ref="D42:E42" si="13">D43+D44</f>
        <v>212</v>
      </c>
      <c r="E42" s="268">
        <f t="shared" si="13"/>
        <v>212</v>
      </c>
    </row>
    <row r="43" spans="1:9" ht="78.75">
      <c r="A43" s="270" t="s">
        <v>606</v>
      </c>
      <c r="B43" s="271" t="s">
        <v>607</v>
      </c>
      <c r="C43" s="272">
        <v>212</v>
      </c>
      <c r="D43" s="272">
        <v>212</v>
      </c>
      <c r="E43" s="272">
        <v>212</v>
      </c>
    </row>
    <row r="44" spans="1:9" ht="63">
      <c r="A44" s="270" t="s">
        <v>608</v>
      </c>
      <c r="B44" s="271" t="s">
        <v>609</v>
      </c>
      <c r="C44" s="272"/>
      <c r="D44" s="272"/>
      <c r="E44" s="272"/>
    </row>
    <row r="45" spans="1:9">
      <c r="A45" s="285"/>
      <c r="B45" s="285"/>
      <c r="C45" s="285"/>
      <c r="D45" s="248"/>
      <c r="E45" s="248"/>
    </row>
  </sheetData>
  <mergeCells count="6">
    <mergeCell ref="E5:E7"/>
    <mergeCell ref="A3:B3"/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A3" sqref="A3:D3"/>
    </sheetView>
  </sheetViews>
  <sheetFormatPr defaultColWidth="9.140625" defaultRowHeight="12.75"/>
  <cols>
    <col min="1" max="1" width="7" style="17" customWidth="1"/>
    <col min="2" max="2" width="10" style="17" customWidth="1"/>
    <col min="3" max="3" width="23" style="17" customWidth="1"/>
    <col min="4" max="4" width="74" style="17" customWidth="1"/>
    <col min="5" max="5" width="0.7109375" style="17" customWidth="1"/>
    <col min="6" max="6" width="0.42578125" style="17" customWidth="1"/>
    <col min="7" max="8" width="0.140625" style="17" hidden="1" customWidth="1"/>
    <col min="9" max="9" width="0.42578125" style="17" hidden="1" customWidth="1"/>
    <col min="10" max="10" width="9.140625" style="17" hidden="1" customWidth="1"/>
    <col min="11" max="11" width="0.85546875" style="17" customWidth="1"/>
    <col min="12" max="16384" width="9.140625" style="17"/>
  </cols>
  <sheetData>
    <row r="1" spans="1:9" ht="15" customHeight="1">
      <c r="A1" s="15"/>
      <c r="B1" s="15"/>
      <c r="C1" s="15"/>
      <c r="D1" s="2" t="s">
        <v>13</v>
      </c>
      <c r="I1" s="18"/>
    </row>
    <row r="2" spans="1:9" ht="15" customHeight="1">
      <c r="A2" s="526" t="s">
        <v>696</v>
      </c>
      <c r="B2" s="526"/>
      <c r="C2" s="526"/>
      <c r="D2" s="526"/>
      <c r="E2" s="19"/>
      <c r="F2" s="19"/>
      <c r="G2" s="19"/>
    </row>
    <row r="3" spans="1:9" ht="15" customHeight="1">
      <c r="A3" s="526" t="s">
        <v>698</v>
      </c>
      <c r="B3" s="526"/>
      <c r="C3" s="526"/>
      <c r="D3" s="526"/>
    </row>
    <row r="4" spans="1:9" ht="15" customHeight="1">
      <c r="A4" s="526" t="s">
        <v>12</v>
      </c>
      <c r="B4" s="526"/>
      <c r="C4" s="526"/>
      <c r="D4" s="526"/>
    </row>
    <row r="5" spans="1:9" ht="15" customHeight="1">
      <c r="A5" s="526" t="s">
        <v>678</v>
      </c>
      <c r="B5" s="526"/>
      <c r="C5" s="526"/>
      <c r="D5" s="526"/>
    </row>
    <row r="6" spans="1:9" ht="15" customHeight="1">
      <c r="A6" s="526" t="s">
        <v>649</v>
      </c>
      <c r="B6" s="526"/>
      <c r="C6" s="526"/>
      <c r="D6" s="526"/>
      <c r="E6" s="19"/>
      <c r="F6" s="19"/>
      <c r="G6" s="19"/>
    </row>
    <row r="7" spans="1:9" ht="15" customHeight="1">
      <c r="A7" s="526"/>
      <c r="B7" s="526"/>
      <c r="C7" s="526"/>
      <c r="D7" s="526"/>
      <c r="E7" s="19"/>
      <c r="F7" s="19"/>
      <c r="G7" s="19"/>
    </row>
    <row r="8" spans="1:9" ht="15" customHeight="1">
      <c r="A8" s="15"/>
      <c r="B8" s="15"/>
      <c r="C8" s="15"/>
      <c r="D8" s="15"/>
      <c r="E8" s="19"/>
      <c r="F8" s="19"/>
      <c r="G8" s="19"/>
    </row>
    <row r="9" spans="1:9" ht="15" customHeight="1">
      <c r="A9" s="526"/>
      <c r="B9" s="526"/>
      <c r="C9" s="526"/>
      <c r="D9" s="526"/>
    </row>
    <row r="10" spans="1:9" ht="44.25" customHeight="1">
      <c r="B10" s="529" t="s">
        <v>691</v>
      </c>
      <c r="C10" s="529"/>
      <c r="D10" s="529"/>
      <c r="E10" s="3"/>
    </row>
    <row r="11" spans="1:9" ht="15.75" customHeight="1">
      <c r="B11" s="530" t="s">
        <v>14</v>
      </c>
      <c r="C11" s="531"/>
      <c r="D11" s="532" t="s">
        <v>15</v>
      </c>
    </row>
    <row r="12" spans="1:9" ht="63.75">
      <c r="B12" s="296" t="s">
        <v>16</v>
      </c>
      <c r="C12" s="296" t="s">
        <v>3</v>
      </c>
      <c r="D12" s="533"/>
      <c r="G12" s="20"/>
    </row>
    <row r="13" spans="1:9">
      <c r="B13" s="297">
        <v>1</v>
      </c>
      <c r="C13" s="297">
        <v>2</v>
      </c>
      <c r="D13" s="297">
        <v>3</v>
      </c>
    </row>
    <row r="14" spans="1:9" ht="22.5">
      <c r="B14" s="298">
        <v>802</v>
      </c>
      <c r="C14" s="298" t="s">
        <v>17</v>
      </c>
      <c r="D14" s="299" t="s">
        <v>18</v>
      </c>
    </row>
    <row r="15" spans="1:9">
      <c r="B15" s="298">
        <v>802</v>
      </c>
      <c r="C15" s="298" t="s">
        <v>19</v>
      </c>
      <c r="D15" s="299" t="s">
        <v>20</v>
      </c>
    </row>
    <row r="16" spans="1:9">
      <c r="B16" s="298">
        <v>802</v>
      </c>
      <c r="C16" s="300" t="s">
        <v>21</v>
      </c>
      <c r="D16" s="299" t="s">
        <v>22</v>
      </c>
    </row>
    <row r="17" spans="2:4">
      <c r="B17" s="298">
        <v>802</v>
      </c>
      <c r="C17" s="300" t="s">
        <v>23</v>
      </c>
      <c r="D17" s="301" t="s">
        <v>24</v>
      </c>
    </row>
    <row r="18" spans="2:4">
      <c r="B18" s="298">
        <v>802</v>
      </c>
      <c r="C18" s="300" t="s">
        <v>653</v>
      </c>
      <c r="D18" s="301" t="s">
        <v>25</v>
      </c>
    </row>
    <row r="19" spans="2:4" ht="36.75" customHeight="1">
      <c r="B19" s="298">
        <v>802</v>
      </c>
      <c r="C19" s="300" t="s">
        <v>651</v>
      </c>
      <c r="D19" s="301" t="s">
        <v>652</v>
      </c>
    </row>
    <row r="20" spans="2:4">
      <c r="B20" s="298">
        <v>802</v>
      </c>
      <c r="C20" s="300" t="s">
        <v>26</v>
      </c>
      <c r="D20" s="301" t="s">
        <v>27</v>
      </c>
    </row>
    <row r="21" spans="2:4" ht="39.75" customHeight="1">
      <c r="B21" s="298">
        <v>802</v>
      </c>
      <c r="C21" s="300" t="s">
        <v>28</v>
      </c>
      <c r="D21" s="301" t="s">
        <v>29</v>
      </c>
    </row>
    <row r="22" spans="2:4" ht="33.75">
      <c r="B22" s="298">
        <v>802</v>
      </c>
      <c r="C22" s="300" t="s">
        <v>30</v>
      </c>
      <c r="D22" s="301" t="s">
        <v>31</v>
      </c>
    </row>
    <row r="23" spans="2:4">
      <c r="B23" s="302"/>
      <c r="C23" s="303"/>
      <c r="D23" s="304"/>
    </row>
    <row r="24" spans="2:4">
      <c r="B24" s="305" t="s">
        <v>32</v>
      </c>
      <c r="C24" s="305"/>
      <c r="D24" s="306"/>
    </row>
    <row r="25" spans="2:4">
      <c r="B25" s="307"/>
      <c r="C25" s="305"/>
      <c r="D25" s="306"/>
    </row>
    <row r="26" spans="2:4">
      <c r="B26" s="305"/>
      <c r="C26" s="305"/>
      <c r="D26" s="305"/>
    </row>
  </sheetData>
  <mergeCells count="10">
    <mergeCell ref="A9:D9"/>
    <mergeCell ref="B10:D10"/>
    <mergeCell ref="B11:C11"/>
    <mergeCell ref="D11:D12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9"/>
  <sheetViews>
    <sheetView workbookViewId="0">
      <selection activeCell="D3" sqref="D3"/>
    </sheetView>
  </sheetViews>
  <sheetFormatPr defaultRowHeight="15"/>
  <cols>
    <col min="2" max="2" width="20.85546875" customWidth="1"/>
    <col min="3" max="3" width="57.7109375" customWidth="1"/>
    <col min="4" max="4" width="42.28515625" customWidth="1"/>
  </cols>
  <sheetData>
    <row r="1" spans="2:4" ht="15.75">
      <c r="D1" s="29" t="s">
        <v>41</v>
      </c>
    </row>
    <row r="2" spans="2:4" ht="15.75">
      <c r="D2" s="524" t="s">
        <v>699</v>
      </c>
    </row>
    <row r="3" spans="2:4" ht="15.75">
      <c r="D3" s="524" t="s">
        <v>700</v>
      </c>
    </row>
    <row r="4" spans="2:4" ht="15.75">
      <c r="D4" s="28" t="s">
        <v>42</v>
      </c>
    </row>
    <row r="5" spans="2:4" ht="15.75">
      <c r="D5" s="28" t="s">
        <v>682</v>
      </c>
    </row>
    <row r="6" spans="2:4" ht="15.75">
      <c r="D6" s="28" t="s">
        <v>649</v>
      </c>
    </row>
    <row r="7" spans="2:4" ht="5.25" customHeight="1">
      <c r="D7" s="28"/>
    </row>
    <row r="8" spans="2:4" ht="2.25" customHeight="1"/>
    <row r="9" spans="2:4" ht="36.75" customHeight="1">
      <c r="B9" s="534" t="s">
        <v>683</v>
      </c>
      <c r="C9" s="534"/>
      <c r="D9" s="534"/>
    </row>
    <row r="10" spans="2:4" ht="10.5" customHeight="1" thickBot="1"/>
    <row r="11" spans="2:4" ht="46.5" customHeight="1">
      <c r="B11" s="540" t="s">
        <v>33</v>
      </c>
      <c r="C11" s="541"/>
      <c r="D11" s="537" t="s">
        <v>34</v>
      </c>
    </row>
    <row r="12" spans="2:4" ht="24.75" customHeight="1" thickBot="1">
      <c r="B12" s="542"/>
      <c r="C12" s="543"/>
      <c r="D12" s="539"/>
    </row>
    <row r="13" spans="2:4" ht="96.75" customHeight="1" thickBot="1">
      <c r="B13" s="24" t="s">
        <v>35</v>
      </c>
      <c r="C13" s="23" t="s">
        <v>36</v>
      </c>
      <c r="D13" s="538"/>
    </row>
    <row r="14" spans="2:4" ht="16.5" thickBot="1">
      <c r="B14" s="24">
        <v>1</v>
      </c>
      <c r="C14" s="23">
        <v>2</v>
      </c>
      <c r="D14" s="23">
        <v>3</v>
      </c>
    </row>
    <row r="15" spans="2:4" ht="47.25" customHeight="1" thickBot="1">
      <c r="B15" s="25"/>
      <c r="C15" s="26"/>
      <c r="D15" s="27" t="s">
        <v>684</v>
      </c>
    </row>
    <row r="16" spans="2:4" ht="42" customHeight="1">
      <c r="B16" s="535" t="s">
        <v>692</v>
      </c>
      <c r="C16" s="537" t="s">
        <v>37</v>
      </c>
      <c r="D16" s="537" t="s">
        <v>38</v>
      </c>
    </row>
    <row r="17" spans="2:4" ht="15.75" thickBot="1">
      <c r="B17" s="536"/>
      <c r="C17" s="538"/>
      <c r="D17" s="538"/>
    </row>
    <row r="18" spans="2:4" ht="60" customHeight="1">
      <c r="B18" s="535" t="s">
        <v>692</v>
      </c>
      <c r="C18" s="537" t="s">
        <v>39</v>
      </c>
      <c r="D18" s="537" t="s">
        <v>40</v>
      </c>
    </row>
    <row r="19" spans="2:4" ht="2.25" customHeight="1" thickBot="1">
      <c r="B19" s="536"/>
      <c r="C19" s="538"/>
      <c r="D19" s="538"/>
    </row>
  </sheetData>
  <mergeCells count="9">
    <mergeCell ref="B9:D9"/>
    <mergeCell ref="B16:B17"/>
    <mergeCell ref="C16:C17"/>
    <mergeCell ref="D16:D17"/>
    <mergeCell ref="B18:B19"/>
    <mergeCell ref="C18:C19"/>
    <mergeCell ref="D18:D19"/>
    <mergeCell ref="D11:D13"/>
    <mergeCell ref="B11:C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A4" sqref="A4:D4"/>
    </sheetView>
  </sheetViews>
  <sheetFormatPr defaultRowHeight="18.75"/>
  <cols>
    <col min="1" max="1" width="13" style="22" customWidth="1"/>
    <col min="2" max="2" width="24.85546875" style="22" customWidth="1"/>
    <col min="3" max="3" width="42.5703125" style="22" customWidth="1"/>
    <col min="4" max="4" width="31.28515625" style="22" customWidth="1"/>
    <col min="5" max="5" width="9.140625" style="22"/>
    <col min="6" max="6" width="15.42578125" style="22" customWidth="1"/>
    <col min="7" max="16384" width="9.140625" style="22"/>
  </cols>
  <sheetData>
    <row r="1" spans="1:9">
      <c r="A1" s="544"/>
      <c r="B1" s="544"/>
      <c r="C1" s="544"/>
      <c r="D1" s="544"/>
      <c r="E1" s="30"/>
      <c r="F1" s="30"/>
      <c r="G1" s="30"/>
    </row>
    <row r="2" spans="1:9" s="17" customFormat="1" ht="15" customHeight="1">
      <c r="A2" s="545" t="s">
        <v>43</v>
      </c>
      <c r="B2" s="545"/>
      <c r="C2" s="545"/>
      <c r="D2" s="545"/>
      <c r="I2" s="18"/>
    </row>
    <row r="3" spans="1:9" s="17" customFormat="1" ht="13.5" customHeight="1">
      <c r="A3" s="526" t="s">
        <v>701</v>
      </c>
      <c r="B3" s="526"/>
      <c r="C3" s="526"/>
      <c r="D3" s="526"/>
      <c r="E3" s="19"/>
      <c r="F3" s="19"/>
      <c r="G3" s="19"/>
    </row>
    <row r="4" spans="1:9" s="17" customFormat="1" ht="13.5" customHeight="1">
      <c r="A4" s="526" t="s">
        <v>700</v>
      </c>
      <c r="B4" s="526"/>
      <c r="C4" s="526"/>
      <c r="D4" s="526"/>
    </row>
    <row r="5" spans="1:9" s="17" customFormat="1" ht="12.75" customHeight="1">
      <c r="A5" s="526" t="s">
        <v>12</v>
      </c>
      <c r="B5" s="526"/>
      <c r="C5" s="526"/>
      <c r="D5" s="526"/>
    </row>
    <row r="6" spans="1:9" s="17" customFormat="1" ht="12.75" customHeight="1">
      <c r="A6" s="526" t="s">
        <v>678</v>
      </c>
      <c r="B6" s="526"/>
      <c r="C6" s="526"/>
      <c r="D6" s="526"/>
    </row>
    <row r="7" spans="1:9" s="17" customFormat="1" ht="13.5" customHeight="1">
      <c r="A7" s="526" t="s">
        <v>649</v>
      </c>
      <c r="B7" s="526"/>
      <c r="C7" s="526"/>
      <c r="D7" s="526"/>
    </row>
    <row r="8" spans="1:9" s="17" customFormat="1" ht="11.25" customHeight="1">
      <c r="A8" s="526"/>
      <c r="B8" s="526"/>
      <c r="C8" s="526"/>
      <c r="D8" s="526"/>
    </row>
    <row r="9" spans="1:9" s="17" customFormat="1" ht="13.5" customHeight="1">
      <c r="A9" s="16"/>
      <c r="B9" s="16"/>
      <c r="C9" s="16"/>
      <c r="D9" s="16"/>
    </row>
    <row r="10" spans="1:9" s="17" customFormat="1" ht="0.75" customHeight="1">
      <c r="A10" s="16"/>
      <c r="B10" s="16"/>
      <c r="C10" s="16"/>
      <c r="D10" s="16"/>
    </row>
    <row r="11" spans="1:9">
      <c r="A11" s="546" t="s">
        <v>685</v>
      </c>
      <c r="B11" s="546"/>
      <c r="C11" s="546"/>
      <c r="D11" s="546"/>
      <c r="E11" s="30"/>
      <c r="F11" s="30"/>
      <c r="G11" s="30"/>
    </row>
    <row r="12" spans="1:9" ht="13.5" customHeight="1">
      <c r="A12" s="21"/>
      <c r="B12" s="21"/>
      <c r="C12" s="21"/>
      <c r="D12" s="21"/>
    </row>
    <row r="13" spans="1:9" ht="44.25" customHeight="1">
      <c r="A13" s="547" t="s">
        <v>44</v>
      </c>
      <c r="B13" s="547"/>
      <c r="C13" s="548" t="s">
        <v>34</v>
      </c>
      <c r="D13" s="550" t="s">
        <v>45</v>
      </c>
      <c r="E13" s="31"/>
      <c r="F13" s="31"/>
      <c r="G13" s="31"/>
      <c r="H13" s="31"/>
    </row>
    <row r="14" spans="1:9" ht="111.75" customHeight="1">
      <c r="A14" s="308" t="s">
        <v>46</v>
      </c>
      <c r="B14" s="308" t="s">
        <v>36</v>
      </c>
      <c r="C14" s="549"/>
      <c r="D14" s="550"/>
      <c r="E14" s="31"/>
      <c r="F14" s="31"/>
      <c r="G14" s="31"/>
      <c r="H14" s="31"/>
    </row>
    <row r="15" spans="1:9">
      <c r="A15" s="309">
        <v>1</v>
      </c>
      <c r="B15" s="309">
        <v>2</v>
      </c>
      <c r="C15" s="310">
        <v>3</v>
      </c>
      <c r="D15" s="310">
        <v>4</v>
      </c>
      <c r="E15" s="31"/>
      <c r="F15" s="31"/>
      <c r="G15" s="31"/>
      <c r="H15" s="31"/>
    </row>
    <row r="16" spans="1:9" ht="30" customHeight="1">
      <c r="A16" s="309"/>
      <c r="B16" s="309"/>
      <c r="C16" s="311" t="s">
        <v>47</v>
      </c>
      <c r="D16" s="312">
        <f>D17</f>
        <v>0</v>
      </c>
      <c r="E16" s="31"/>
      <c r="F16" s="31"/>
      <c r="G16" s="31"/>
      <c r="H16" s="31"/>
    </row>
    <row r="17" spans="1:8" ht="25.5" customHeight="1">
      <c r="A17" s="313">
        <v>802</v>
      </c>
      <c r="B17" s="313" t="s">
        <v>48</v>
      </c>
      <c r="C17" s="311" t="s">
        <v>49</v>
      </c>
      <c r="D17" s="312">
        <f>D18+D22</f>
        <v>0</v>
      </c>
      <c r="E17" s="31"/>
      <c r="F17" s="31"/>
      <c r="G17" s="31"/>
      <c r="H17" s="31"/>
    </row>
    <row r="18" spans="1:8">
      <c r="A18" s="309">
        <v>802</v>
      </c>
      <c r="B18" s="309" t="s">
        <v>50</v>
      </c>
      <c r="C18" s="314" t="s">
        <v>51</v>
      </c>
      <c r="D18" s="315">
        <f>-D22</f>
        <v>-3777.2</v>
      </c>
      <c r="E18" s="31"/>
      <c r="F18" s="31"/>
      <c r="G18" s="31"/>
      <c r="H18" s="31"/>
    </row>
    <row r="19" spans="1:8" ht="18.75" customHeight="1">
      <c r="A19" s="309">
        <v>802</v>
      </c>
      <c r="B19" s="316" t="s">
        <v>52</v>
      </c>
      <c r="C19" s="314" t="s">
        <v>53</v>
      </c>
      <c r="D19" s="315"/>
      <c r="E19" s="31"/>
      <c r="F19" s="31"/>
      <c r="G19" s="31"/>
      <c r="H19" s="31"/>
    </row>
    <row r="20" spans="1:8">
      <c r="A20" s="309">
        <v>802</v>
      </c>
      <c r="B20" s="309" t="s">
        <v>54</v>
      </c>
      <c r="C20" s="317" t="s">
        <v>55</v>
      </c>
      <c r="D20" s="315"/>
      <c r="E20" s="31"/>
      <c r="F20" s="31"/>
      <c r="G20" s="31"/>
      <c r="H20" s="31"/>
    </row>
    <row r="21" spans="1:8" ht="24">
      <c r="A21" s="309">
        <v>802</v>
      </c>
      <c r="B21" s="309" t="s">
        <v>56</v>
      </c>
      <c r="C21" s="314" t="s">
        <v>57</v>
      </c>
      <c r="D21" s="315"/>
      <c r="E21" s="31"/>
      <c r="F21" s="31"/>
      <c r="G21" s="31"/>
      <c r="H21" s="31"/>
    </row>
    <row r="22" spans="1:8">
      <c r="A22" s="309">
        <v>802</v>
      </c>
      <c r="B22" s="309" t="s">
        <v>58</v>
      </c>
      <c r="C22" s="314" t="s">
        <v>59</v>
      </c>
      <c r="D22" s="315">
        <f>'прил 13'!H8</f>
        <v>3777.2</v>
      </c>
      <c r="E22" s="31"/>
      <c r="F22" s="31"/>
      <c r="G22" s="31"/>
      <c r="H22" s="31"/>
    </row>
  </sheetData>
  <mergeCells count="12">
    <mergeCell ref="A7:D7"/>
    <mergeCell ref="A8:D8"/>
    <mergeCell ref="A11:D11"/>
    <mergeCell ref="A13:B13"/>
    <mergeCell ref="C13:C14"/>
    <mergeCell ref="D13:D14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A4" sqref="A4:E4"/>
    </sheetView>
  </sheetViews>
  <sheetFormatPr defaultRowHeight="18.75"/>
  <cols>
    <col min="1" max="1" width="14" style="32" customWidth="1"/>
    <col min="2" max="2" width="25.7109375" style="32" customWidth="1"/>
    <col min="3" max="3" width="56.5703125" style="32" customWidth="1"/>
    <col min="4" max="4" width="12.5703125" style="32" customWidth="1"/>
    <col min="5" max="5" width="16.140625" style="32" customWidth="1"/>
    <col min="6" max="6" width="9.140625" style="32"/>
    <col min="7" max="7" width="15.42578125" style="32" customWidth="1"/>
    <col min="8" max="16384" width="9.140625" style="32"/>
  </cols>
  <sheetData>
    <row r="1" spans="1:9" ht="12" customHeight="1">
      <c r="A1" s="544"/>
      <c r="B1" s="544"/>
      <c r="C1" s="544"/>
      <c r="D1" s="544"/>
      <c r="E1" s="544"/>
      <c r="F1" s="30"/>
      <c r="G1" s="30"/>
      <c r="H1" s="30"/>
    </row>
    <row r="2" spans="1:9" ht="15" customHeight="1">
      <c r="A2" s="555" t="s">
        <v>60</v>
      </c>
      <c r="B2" s="555"/>
      <c r="C2" s="555"/>
      <c r="D2" s="555"/>
      <c r="E2" s="555"/>
      <c r="F2" s="30"/>
      <c r="G2" s="30"/>
      <c r="H2" s="30"/>
    </row>
    <row r="3" spans="1:9" s="33" customFormat="1" ht="15" customHeight="1">
      <c r="A3" s="556" t="s">
        <v>696</v>
      </c>
      <c r="B3" s="556"/>
      <c r="C3" s="556"/>
      <c r="D3" s="556"/>
      <c r="E3" s="556"/>
    </row>
    <row r="4" spans="1:9" ht="14.25" customHeight="1">
      <c r="A4" s="557" t="s">
        <v>702</v>
      </c>
      <c r="B4" s="557"/>
      <c r="C4" s="557"/>
      <c r="D4" s="557"/>
      <c r="E4" s="557"/>
      <c r="F4" s="34"/>
      <c r="G4" s="34"/>
      <c r="H4" s="34"/>
    </row>
    <row r="5" spans="1:9" ht="14.25" customHeight="1">
      <c r="A5" s="557" t="s">
        <v>61</v>
      </c>
      <c r="B5" s="557"/>
      <c r="C5" s="557"/>
      <c r="D5" s="557"/>
      <c r="E5" s="557"/>
    </row>
    <row r="6" spans="1:9" ht="15.75" customHeight="1">
      <c r="A6" s="557" t="s">
        <v>678</v>
      </c>
      <c r="B6" s="557"/>
      <c r="C6" s="557"/>
      <c r="D6" s="557"/>
      <c r="E6" s="557"/>
    </row>
    <row r="7" spans="1:9" ht="15" customHeight="1">
      <c r="A7" s="557" t="s">
        <v>649</v>
      </c>
      <c r="B7" s="557"/>
      <c r="C7" s="557"/>
      <c r="D7" s="557"/>
      <c r="E7" s="557"/>
    </row>
    <row r="8" spans="1:9" ht="2.25" customHeight="1">
      <c r="A8" s="557"/>
      <c r="B8" s="557"/>
      <c r="C8" s="557"/>
      <c r="D8" s="557"/>
      <c r="E8" s="557"/>
    </row>
    <row r="9" spans="1:9" ht="13.5" hidden="1" customHeight="1">
      <c r="A9" s="318"/>
      <c r="B9" s="318"/>
      <c r="C9" s="318"/>
      <c r="D9" s="558"/>
      <c r="E9" s="558"/>
    </row>
    <row r="10" spans="1:9" ht="14.25" hidden="1" customHeight="1">
      <c r="A10" s="319"/>
      <c r="B10" s="319"/>
      <c r="C10" s="319"/>
      <c r="D10" s="319"/>
      <c r="E10" s="319"/>
    </row>
    <row r="11" spans="1:9">
      <c r="A11" s="559" t="s">
        <v>62</v>
      </c>
      <c r="B11" s="559"/>
      <c r="C11" s="559"/>
      <c r="D11" s="559"/>
      <c r="E11" s="559"/>
      <c r="F11" s="34"/>
      <c r="G11" s="34"/>
      <c r="H11" s="34"/>
    </row>
    <row r="12" spans="1:9">
      <c r="A12" s="559" t="s">
        <v>693</v>
      </c>
      <c r="B12" s="559"/>
      <c r="C12" s="559"/>
      <c r="D12" s="559"/>
      <c r="E12" s="559"/>
      <c r="F12" s="34"/>
      <c r="G12" s="34"/>
      <c r="H12" s="34"/>
    </row>
    <row r="13" spans="1:9" ht="12" customHeight="1">
      <c r="A13" s="319"/>
      <c r="B13" s="319"/>
      <c r="C13" s="319"/>
      <c r="D13" s="319"/>
      <c r="E13" s="319"/>
    </row>
    <row r="14" spans="1:9" ht="44.25" customHeight="1">
      <c r="A14" s="551" t="s">
        <v>44</v>
      </c>
      <c r="B14" s="551"/>
      <c r="C14" s="552" t="s">
        <v>34</v>
      </c>
      <c r="D14" s="554" t="s">
        <v>45</v>
      </c>
      <c r="E14" s="554"/>
      <c r="F14" s="35"/>
      <c r="G14" s="35"/>
      <c r="H14" s="35"/>
      <c r="I14" s="35"/>
    </row>
    <row r="15" spans="1:9" ht="149.25" customHeight="1">
      <c r="A15" s="320" t="s">
        <v>46</v>
      </c>
      <c r="B15" s="320" t="s">
        <v>36</v>
      </c>
      <c r="C15" s="553"/>
      <c r="D15" s="320" t="s">
        <v>610</v>
      </c>
      <c r="E15" s="320" t="s">
        <v>654</v>
      </c>
      <c r="F15" s="35"/>
      <c r="G15" s="35"/>
      <c r="H15" s="35"/>
      <c r="I15" s="35"/>
    </row>
    <row r="16" spans="1:9">
      <c r="A16" s="321">
        <v>1</v>
      </c>
      <c r="B16" s="321">
        <v>2</v>
      </c>
      <c r="C16" s="322">
        <v>3</v>
      </c>
      <c r="D16" s="322">
        <v>4</v>
      </c>
      <c r="E16" s="322">
        <v>5</v>
      </c>
      <c r="F16" s="35"/>
      <c r="G16" s="35"/>
      <c r="H16" s="35"/>
      <c r="I16" s="35"/>
    </row>
    <row r="17" spans="1:9" ht="25.5">
      <c r="A17" s="321"/>
      <c r="B17" s="321"/>
      <c r="C17" s="323" t="s">
        <v>47</v>
      </c>
      <c r="D17" s="324">
        <f>D18</f>
        <v>0</v>
      </c>
      <c r="E17" s="324">
        <f>E18</f>
        <v>0</v>
      </c>
      <c r="F17" s="35"/>
      <c r="G17" s="35"/>
      <c r="H17" s="35"/>
      <c r="I17" s="35"/>
    </row>
    <row r="18" spans="1:9">
      <c r="A18" s="325">
        <v>802</v>
      </c>
      <c r="B18" s="325" t="s">
        <v>48</v>
      </c>
      <c r="C18" s="323" t="s">
        <v>49</v>
      </c>
      <c r="D18" s="324">
        <f>D19+D20</f>
        <v>0</v>
      </c>
      <c r="E18" s="324">
        <f>E19+E20</f>
        <v>0</v>
      </c>
      <c r="F18" s="35"/>
      <c r="G18" s="35"/>
      <c r="H18" s="35"/>
      <c r="I18" s="35"/>
    </row>
    <row r="19" spans="1:9">
      <c r="A19" s="321">
        <v>802</v>
      </c>
      <c r="B19" s="321" t="s">
        <v>50</v>
      </c>
      <c r="C19" s="326" t="s">
        <v>51</v>
      </c>
      <c r="D19" s="327">
        <f>-D20</f>
        <v>-3298.2999999999993</v>
      </c>
      <c r="E19" s="327">
        <f>-E20</f>
        <v>-3386</v>
      </c>
      <c r="F19" s="35"/>
      <c r="G19" s="35"/>
      <c r="H19" s="35"/>
      <c r="I19" s="35"/>
    </row>
    <row r="20" spans="1:9">
      <c r="A20" s="321">
        <v>802</v>
      </c>
      <c r="B20" s="321" t="s">
        <v>58</v>
      </c>
      <c r="C20" s="326" t="s">
        <v>59</v>
      </c>
      <c r="D20" s="327">
        <f>'прил 13'!I8</f>
        <v>3298.2999999999993</v>
      </c>
      <c r="E20" s="327">
        <f>'прил 13'!J8</f>
        <v>3386</v>
      </c>
      <c r="F20" s="35"/>
      <c r="G20" s="35"/>
      <c r="H20" s="35"/>
      <c r="I20" s="35"/>
    </row>
    <row r="21" spans="1:9">
      <c r="A21" s="321">
        <v>802</v>
      </c>
      <c r="B21" s="321" t="s">
        <v>63</v>
      </c>
      <c r="C21" s="326" t="s">
        <v>64</v>
      </c>
      <c r="D21" s="327"/>
      <c r="E21" s="327"/>
      <c r="F21" s="35"/>
      <c r="G21" s="35"/>
      <c r="H21" s="35"/>
      <c r="I21" s="35"/>
    </row>
  </sheetData>
  <mergeCells count="14">
    <mergeCell ref="A14:B14"/>
    <mergeCell ref="C14:C15"/>
    <mergeCell ref="D14:E14"/>
    <mergeCell ref="A1:E1"/>
    <mergeCell ref="A2:E2"/>
    <mergeCell ref="A3:E3"/>
    <mergeCell ref="A4:E4"/>
    <mergeCell ref="A5:E5"/>
    <mergeCell ref="A6:E6"/>
    <mergeCell ref="A7:E7"/>
    <mergeCell ref="A8:E8"/>
    <mergeCell ref="D9:E9"/>
    <mergeCell ref="A11:E11"/>
    <mergeCell ref="A12:E1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A3" sqref="A3:C3"/>
    </sheetView>
  </sheetViews>
  <sheetFormatPr defaultColWidth="9.140625" defaultRowHeight="15"/>
  <cols>
    <col min="1" max="1" width="18.42578125" style="38" customWidth="1"/>
    <col min="2" max="2" width="38.85546875" style="38" customWidth="1"/>
    <col min="3" max="3" width="19.140625" style="38" customWidth="1"/>
    <col min="4" max="5" width="34.28515625" style="36" customWidth="1"/>
    <col min="6" max="16384" width="9.140625" style="36"/>
  </cols>
  <sheetData>
    <row r="1" spans="1:8">
      <c r="A1" s="564" t="s">
        <v>65</v>
      </c>
      <c r="B1" s="564"/>
      <c r="C1" s="564"/>
    </row>
    <row r="2" spans="1:8" s="33" customFormat="1" ht="18" customHeight="1">
      <c r="A2" s="556" t="s">
        <v>703</v>
      </c>
      <c r="B2" s="556"/>
      <c r="C2" s="556"/>
      <c r="D2" s="19"/>
      <c r="E2" s="19"/>
    </row>
    <row r="3" spans="1:8" s="32" customFormat="1" ht="15.75" customHeight="1">
      <c r="A3" s="556" t="s">
        <v>702</v>
      </c>
      <c r="B3" s="556"/>
      <c r="C3" s="556"/>
      <c r="D3" s="37"/>
      <c r="E3" s="37"/>
      <c r="F3" s="34"/>
      <c r="G3" s="34"/>
      <c r="H3" s="34"/>
    </row>
    <row r="4" spans="1:8" s="32" customFormat="1" ht="16.5" customHeight="1">
      <c r="A4" s="556" t="s">
        <v>61</v>
      </c>
      <c r="B4" s="556"/>
      <c r="C4" s="556"/>
      <c r="D4" s="19"/>
      <c r="E4" s="19"/>
    </row>
    <row r="5" spans="1:8" ht="13.5" customHeight="1">
      <c r="A5" s="328"/>
      <c r="B5" s="556" t="s">
        <v>680</v>
      </c>
      <c r="C5" s="556"/>
    </row>
    <row r="6" spans="1:8">
      <c r="A6" s="329"/>
      <c r="B6" s="560" t="s">
        <v>655</v>
      </c>
      <c r="C6" s="560"/>
    </row>
    <row r="7" spans="1:8">
      <c r="A7" s="329"/>
      <c r="B7" s="560"/>
      <c r="C7" s="560"/>
    </row>
    <row r="8" spans="1:8">
      <c r="A8" s="330"/>
      <c r="B8" s="561"/>
      <c r="C8" s="561"/>
    </row>
    <row r="9" spans="1:8">
      <c r="A9" s="562" t="s">
        <v>656</v>
      </c>
      <c r="B9" s="562"/>
      <c r="C9" s="562"/>
    </row>
    <row r="10" spans="1:8">
      <c r="A10" s="563"/>
      <c r="B10" s="563"/>
      <c r="C10" s="563"/>
    </row>
    <row r="11" spans="1:8" ht="24">
      <c r="A11" s="331" t="s">
        <v>66</v>
      </c>
      <c r="B11" s="292" t="s">
        <v>67</v>
      </c>
      <c r="C11" s="292" t="s">
        <v>68</v>
      </c>
    </row>
    <row r="12" spans="1:8">
      <c r="A12" s="332">
        <v>1</v>
      </c>
      <c r="B12" s="332">
        <v>2</v>
      </c>
      <c r="C12" s="332">
        <v>3</v>
      </c>
    </row>
    <row r="13" spans="1:8">
      <c r="A13" s="333" t="s">
        <v>69</v>
      </c>
      <c r="B13" s="334" t="s">
        <v>70</v>
      </c>
      <c r="C13" s="335">
        <f>C14+C17+C22+C24+C26</f>
        <v>135.79999999999998</v>
      </c>
    </row>
    <row r="14" spans="1:8">
      <c r="A14" s="333" t="s">
        <v>71</v>
      </c>
      <c r="B14" s="334" t="s">
        <v>72</v>
      </c>
      <c r="C14" s="335">
        <f>C16</f>
        <v>40</v>
      </c>
    </row>
    <row r="15" spans="1:8">
      <c r="A15" s="333"/>
      <c r="B15" s="336" t="s">
        <v>73</v>
      </c>
      <c r="C15" s="335"/>
    </row>
    <row r="16" spans="1:8">
      <c r="A16" s="337" t="s">
        <v>74</v>
      </c>
      <c r="B16" s="336" t="s">
        <v>6</v>
      </c>
      <c r="C16" s="338">
        <f>доходы!C14</f>
        <v>40</v>
      </c>
    </row>
    <row r="17" spans="1:3">
      <c r="A17" s="339" t="s">
        <v>75</v>
      </c>
      <c r="B17" s="334" t="s">
        <v>76</v>
      </c>
      <c r="C17" s="335">
        <f>C18+C19</f>
        <v>32.5</v>
      </c>
    </row>
    <row r="18" spans="1:3">
      <c r="A18" s="294" t="s">
        <v>77</v>
      </c>
      <c r="B18" s="340" t="s">
        <v>8</v>
      </c>
      <c r="C18" s="338">
        <f>доходы!C16</f>
        <v>2.5</v>
      </c>
    </row>
    <row r="19" spans="1:3">
      <c r="A19" s="294" t="s">
        <v>9</v>
      </c>
      <c r="B19" s="340" t="s">
        <v>10</v>
      </c>
      <c r="C19" s="338">
        <f>C20+C21</f>
        <v>30</v>
      </c>
    </row>
    <row r="20" spans="1:3">
      <c r="A20" s="294" t="s">
        <v>78</v>
      </c>
      <c r="B20" s="340" t="s">
        <v>79</v>
      </c>
      <c r="C20" s="338">
        <f>доходы!C20</f>
        <v>17</v>
      </c>
    </row>
    <row r="21" spans="1:3">
      <c r="A21" s="294" t="s">
        <v>80</v>
      </c>
      <c r="B21" s="340" t="s">
        <v>81</v>
      </c>
      <c r="C21" s="338">
        <f>доходы!C23</f>
        <v>13</v>
      </c>
    </row>
    <row r="22" spans="1:3">
      <c r="A22" s="333" t="s">
        <v>82</v>
      </c>
      <c r="B22" s="334" t="s">
        <v>83</v>
      </c>
      <c r="C22" s="335">
        <f>C23</f>
        <v>2.1</v>
      </c>
    </row>
    <row r="23" spans="1:3" ht="36">
      <c r="A23" s="341" t="s">
        <v>84</v>
      </c>
      <c r="B23" s="342" t="s">
        <v>18</v>
      </c>
      <c r="C23" s="338">
        <f>доходы!C25</f>
        <v>2.1</v>
      </c>
    </row>
    <row r="24" spans="1:3" ht="48">
      <c r="A24" s="333" t="s">
        <v>85</v>
      </c>
      <c r="B24" s="343" t="s">
        <v>86</v>
      </c>
      <c r="C24" s="335">
        <f>C25</f>
        <v>60</v>
      </c>
    </row>
    <row r="25" spans="1:3" ht="84">
      <c r="A25" s="337" t="s">
        <v>87</v>
      </c>
      <c r="B25" s="293" t="s">
        <v>88</v>
      </c>
      <c r="C25" s="338">
        <f>доходы!C28</f>
        <v>60</v>
      </c>
    </row>
    <row r="26" spans="1:3">
      <c r="A26" s="344" t="s">
        <v>89</v>
      </c>
      <c r="B26" s="345" t="s">
        <v>90</v>
      </c>
      <c r="C26" s="335">
        <f>C28+C27</f>
        <v>1.2</v>
      </c>
    </row>
    <row r="27" spans="1:3">
      <c r="A27" s="294" t="s">
        <v>647</v>
      </c>
      <c r="B27" s="295" t="s">
        <v>648</v>
      </c>
      <c r="C27" s="335">
        <f>+доходы!C30</f>
        <v>0.2</v>
      </c>
    </row>
    <row r="28" spans="1:3">
      <c r="A28" s="294" t="s">
        <v>23</v>
      </c>
      <c r="B28" s="295" t="s">
        <v>24</v>
      </c>
      <c r="C28" s="335">
        <f>+доходы!C31</f>
        <v>1</v>
      </c>
    </row>
    <row r="29" spans="1:3" ht="30" customHeight="1">
      <c r="A29" s="346"/>
      <c r="B29" s="330"/>
      <c r="C29" s="330"/>
    </row>
    <row r="33" spans="4:7" ht="26.25" customHeight="1">
      <c r="D33" s="39"/>
      <c r="E33" s="39"/>
      <c r="F33" s="39"/>
      <c r="G33" s="39"/>
    </row>
  </sheetData>
  <mergeCells count="10">
    <mergeCell ref="B7:C7"/>
    <mergeCell ref="B8:C8"/>
    <mergeCell ref="A9:C9"/>
    <mergeCell ref="A10:C10"/>
    <mergeCell ref="A1:C1"/>
    <mergeCell ref="A2:C2"/>
    <mergeCell ref="A3:C3"/>
    <mergeCell ref="A4:C4"/>
    <mergeCell ref="B5:C5"/>
    <mergeCell ref="B6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A3" sqref="A3:E3"/>
    </sheetView>
  </sheetViews>
  <sheetFormatPr defaultColWidth="9.140625" defaultRowHeight="12.75"/>
  <cols>
    <col min="1" max="1" width="17.85546875" style="1" customWidth="1"/>
    <col min="2" max="2" width="0.140625" style="1" hidden="1" customWidth="1"/>
    <col min="3" max="3" width="32.42578125" style="1" customWidth="1"/>
    <col min="4" max="4" width="17.42578125" style="1" customWidth="1"/>
    <col min="5" max="5" width="16.140625" style="1" customWidth="1"/>
    <col min="6" max="6" width="10.28515625" style="1" customWidth="1"/>
    <col min="7" max="16384" width="9.140625" style="1"/>
  </cols>
  <sheetData>
    <row r="1" spans="1:8" s="41" customFormat="1" ht="15.75">
      <c r="A1" s="555" t="s">
        <v>91</v>
      </c>
      <c r="B1" s="555"/>
      <c r="C1" s="555"/>
      <c r="D1" s="555"/>
      <c r="E1" s="555"/>
      <c r="F1" s="40"/>
      <c r="G1" s="40"/>
      <c r="H1" s="40"/>
    </row>
    <row r="2" spans="1:8" s="41" customFormat="1" ht="15.75">
      <c r="A2" s="556" t="s">
        <v>696</v>
      </c>
      <c r="B2" s="556"/>
      <c r="C2" s="556"/>
      <c r="D2" s="556"/>
      <c r="E2" s="556"/>
      <c r="F2" s="40"/>
      <c r="G2" s="40"/>
      <c r="H2" s="40"/>
    </row>
    <row r="3" spans="1:8" s="33" customFormat="1" ht="21" customHeight="1">
      <c r="A3" s="557" t="s">
        <v>704</v>
      </c>
      <c r="B3" s="557"/>
      <c r="C3" s="557"/>
      <c r="D3" s="557"/>
      <c r="E3" s="557"/>
    </row>
    <row r="4" spans="1:8" s="33" customFormat="1" ht="21" customHeight="1">
      <c r="A4" s="557" t="s">
        <v>61</v>
      </c>
      <c r="B4" s="557"/>
      <c r="C4" s="557"/>
      <c r="D4" s="557"/>
      <c r="E4" s="557"/>
    </row>
    <row r="5" spans="1:8" s="33" customFormat="1" ht="21" customHeight="1">
      <c r="A5" s="557" t="s">
        <v>678</v>
      </c>
      <c r="B5" s="557"/>
      <c r="C5" s="557"/>
      <c r="D5" s="557"/>
      <c r="E5" s="557"/>
    </row>
    <row r="6" spans="1:8" s="33" customFormat="1" ht="21" customHeight="1">
      <c r="A6" s="557" t="s">
        <v>649</v>
      </c>
      <c r="B6" s="557"/>
      <c r="C6" s="557"/>
      <c r="D6" s="557"/>
      <c r="E6" s="557"/>
    </row>
    <row r="7" spans="1:8" ht="15.75">
      <c r="A7" s="557"/>
      <c r="B7" s="557"/>
      <c r="C7" s="557"/>
      <c r="D7" s="557"/>
      <c r="E7" s="557"/>
      <c r="F7" s="37"/>
      <c r="G7" s="37"/>
      <c r="H7" s="37"/>
    </row>
    <row r="8" spans="1:8" ht="15.75">
      <c r="A8" s="4"/>
      <c r="B8" s="4"/>
      <c r="C8" s="556"/>
      <c r="D8" s="556"/>
      <c r="E8" s="556"/>
      <c r="F8" s="15"/>
    </row>
    <row r="9" spans="1:8">
      <c r="A9" s="4"/>
      <c r="B9" s="4"/>
      <c r="C9" s="329"/>
      <c r="D9" s="560"/>
      <c r="E9" s="560"/>
    </row>
    <row r="10" spans="1:8" ht="15" customHeight="1">
      <c r="A10" s="567" t="s">
        <v>657</v>
      </c>
      <c r="B10" s="567"/>
      <c r="C10" s="567"/>
      <c r="D10" s="567"/>
      <c r="E10" s="567"/>
    </row>
    <row r="11" spans="1:8">
      <c r="A11" s="568"/>
      <c r="B11" s="568"/>
      <c r="C11" s="568"/>
      <c r="D11" s="568"/>
      <c r="E11" s="4"/>
    </row>
    <row r="12" spans="1:8" ht="29.25" customHeight="1">
      <c r="A12" s="565" t="s">
        <v>66</v>
      </c>
      <c r="B12" s="337"/>
      <c r="C12" s="566" t="s">
        <v>67</v>
      </c>
      <c r="D12" s="566" t="s">
        <v>68</v>
      </c>
      <c r="E12" s="566"/>
    </row>
    <row r="13" spans="1:8">
      <c r="A13" s="565"/>
      <c r="B13" s="337"/>
      <c r="C13" s="566"/>
      <c r="D13" s="292" t="s">
        <v>610</v>
      </c>
      <c r="E13" s="292" t="s">
        <v>654</v>
      </c>
    </row>
    <row r="14" spans="1:8">
      <c r="A14" s="291">
        <v>1</v>
      </c>
      <c r="B14" s="347"/>
      <c r="C14" s="291">
        <v>2</v>
      </c>
      <c r="D14" s="291">
        <v>3</v>
      </c>
      <c r="E14" s="291">
        <v>4</v>
      </c>
    </row>
    <row r="15" spans="1:8">
      <c r="A15" s="334" t="s">
        <v>69</v>
      </c>
      <c r="B15" s="348"/>
      <c r="C15" s="334" t="s">
        <v>70</v>
      </c>
      <c r="D15" s="349">
        <f>D18+D19+D24+D26+D28</f>
        <v>78.900000000000006</v>
      </c>
      <c r="E15" s="349">
        <f>E18+E19+E24+E26+E28</f>
        <v>80</v>
      </c>
    </row>
    <row r="16" spans="1:8">
      <c r="A16" s="334" t="s">
        <v>71</v>
      </c>
      <c r="B16" s="348"/>
      <c r="C16" s="334" t="s">
        <v>72</v>
      </c>
      <c r="D16" s="350">
        <f>D18</f>
        <v>41</v>
      </c>
      <c r="E16" s="350">
        <f>E18</f>
        <v>41</v>
      </c>
    </row>
    <row r="17" spans="1:8">
      <c r="A17" s="334"/>
      <c r="B17" s="348"/>
      <c r="C17" s="336" t="s">
        <v>73</v>
      </c>
      <c r="D17" s="351"/>
      <c r="E17" s="352"/>
    </row>
    <row r="18" spans="1:8">
      <c r="A18" s="336" t="s">
        <v>74</v>
      </c>
      <c r="B18" s="348"/>
      <c r="C18" s="336" t="s">
        <v>6</v>
      </c>
      <c r="D18" s="353">
        <f>доходы!D14</f>
        <v>41</v>
      </c>
      <c r="E18" s="353">
        <f>доходы!E14</f>
        <v>41</v>
      </c>
    </row>
    <row r="19" spans="1:8">
      <c r="A19" s="354" t="s">
        <v>92</v>
      </c>
      <c r="B19" s="348"/>
      <c r="C19" s="334" t="s">
        <v>76</v>
      </c>
      <c r="D19" s="335">
        <f>D20+D21</f>
        <v>34.5</v>
      </c>
      <c r="E19" s="335">
        <f>E20+E21</f>
        <v>35.5</v>
      </c>
    </row>
    <row r="20" spans="1:8" ht="24">
      <c r="A20" s="294" t="s">
        <v>77</v>
      </c>
      <c r="B20" s="348"/>
      <c r="C20" s="340" t="s">
        <v>8</v>
      </c>
      <c r="D20" s="355">
        <f>доходы!D16</f>
        <v>2.5</v>
      </c>
      <c r="E20" s="355">
        <f>доходы!E16</f>
        <v>2.5</v>
      </c>
    </row>
    <row r="21" spans="1:8">
      <c r="A21" s="295" t="s">
        <v>93</v>
      </c>
      <c r="B21" s="348"/>
      <c r="C21" s="340" t="s">
        <v>10</v>
      </c>
      <c r="D21" s="353">
        <f>D22+D23</f>
        <v>32</v>
      </c>
      <c r="E21" s="353">
        <f>E22+E23</f>
        <v>33</v>
      </c>
    </row>
    <row r="22" spans="1:8">
      <c r="A22" s="294" t="s">
        <v>94</v>
      </c>
      <c r="B22" s="348"/>
      <c r="C22" s="340" t="s">
        <v>79</v>
      </c>
      <c r="D22" s="355">
        <f>доходы!D20</f>
        <v>18</v>
      </c>
      <c r="E22" s="355">
        <f>доходы!E20</f>
        <v>19</v>
      </c>
    </row>
    <row r="23" spans="1:8">
      <c r="A23" s="294" t="s">
        <v>95</v>
      </c>
      <c r="B23" s="348"/>
      <c r="C23" s="340" t="s">
        <v>81</v>
      </c>
      <c r="D23" s="355">
        <f>доходы!D23</f>
        <v>14</v>
      </c>
      <c r="E23" s="355">
        <f>доходы!E23</f>
        <v>14</v>
      </c>
    </row>
    <row r="24" spans="1:8">
      <c r="A24" s="334" t="s">
        <v>82</v>
      </c>
      <c r="B24" s="348"/>
      <c r="C24" s="334" t="s">
        <v>83</v>
      </c>
      <c r="D24" s="353">
        <f>D25</f>
        <v>2.2000000000000002</v>
      </c>
      <c r="E24" s="353">
        <f>E25</f>
        <v>2.2999999999999998</v>
      </c>
    </row>
    <row r="25" spans="1:8" ht="48">
      <c r="A25" s="341" t="s">
        <v>84</v>
      </c>
      <c r="B25" s="348"/>
      <c r="C25" s="342" t="s">
        <v>18</v>
      </c>
      <c r="D25" s="355">
        <f>доходы!D25</f>
        <v>2.2000000000000002</v>
      </c>
      <c r="E25" s="355">
        <f>доходы!E25</f>
        <v>2.2999999999999998</v>
      </c>
    </row>
    <row r="26" spans="1:8" ht="60">
      <c r="A26" s="334" t="s">
        <v>85</v>
      </c>
      <c r="B26" s="348"/>
      <c r="C26" s="343" t="s">
        <v>86</v>
      </c>
      <c r="D26" s="353">
        <f>D27</f>
        <v>0</v>
      </c>
      <c r="E26" s="353">
        <f>E27</f>
        <v>0</v>
      </c>
    </row>
    <row r="27" spans="1:8" ht="99.75" customHeight="1">
      <c r="A27" s="337" t="s">
        <v>87</v>
      </c>
      <c r="B27" s="348"/>
      <c r="C27" s="293" t="s">
        <v>88</v>
      </c>
      <c r="D27" s="355">
        <f>доходы!D28</f>
        <v>0</v>
      </c>
      <c r="E27" s="355">
        <f>доходы!E28</f>
        <v>0</v>
      </c>
    </row>
    <row r="28" spans="1:8" ht="47.25" customHeight="1">
      <c r="A28" s="345" t="s">
        <v>96</v>
      </c>
      <c r="B28" s="348"/>
      <c r="C28" s="345" t="s">
        <v>90</v>
      </c>
      <c r="D28" s="353">
        <f>D29+D30</f>
        <v>1.2</v>
      </c>
      <c r="E28" s="353">
        <f>E29+E30</f>
        <v>1.2</v>
      </c>
    </row>
    <row r="29" spans="1:8" ht="32.25" customHeight="1">
      <c r="A29" s="294" t="s">
        <v>647</v>
      </c>
      <c r="B29" s="348"/>
      <c r="C29" s="295" t="s">
        <v>648</v>
      </c>
      <c r="D29" s="353">
        <f>доходы!D30</f>
        <v>0.2</v>
      </c>
      <c r="E29" s="353">
        <f>доходы!E30</f>
        <v>0.2</v>
      </c>
    </row>
    <row r="30" spans="1:8" ht="31.5" customHeight="1">
      <c r="A30" s="294" t="s">
        <v>23</v>
      </c>
      <c r="B30" s="356"/>
      <c r="C30" s="295" t="s">
        <v>24</v>
      </c>
      <c r="D30" s="357">
        <f>доходы!C31</f>
        <v>1</v>
      </c>
      <c r="E30" s="357">
        <f>доходы!D31</f>
        <v>1</v>
      </c>
    </row>
    <row r="32" spans="1:8" ht="26.25" customHeight="1">
      <c r="E32" s="42"/>
      <c r="F32" s="42"/>
      <c r="G32" s="42"/>
      <c r="H32" s="42"/>
    </row>
  </sheetData>
  <mergeCells count="14">
    <mergeCell ref="A12:A13"/>
    <mergeCell ref="C12:C13"/>
    <mergeCell ref="D12:E12"/>
    <mergeCell ref="A1:E1"/>
    <mergeCell ref="A2:E2"/>
    <mergeCell ref="A3:E3"/>
    <mergeCell ref="A4:E4"/>
    <mergeCell ref="A5:E5"/>
    <mergeCell ref="A6:E6"/>
    <mergeCell ref="A7:E7"/>
    <mergeCell ref="C8:E8"/>
    <mergeCell ref="D9:E9"/>
    <mergeCell ref="A10:E10"/>
    <mergeCell ref="A11:D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A3" sqref="A3:L3"/>
    </sheetView>
  </sheetViews>
  <sheetFormatPr defaultColWidth="9.140625" defaultRowHeight="18.75"/>
  <cols>
    <col min="1" max="1" width="5.42578125" style="45" customWidth="1"/>
    <col min="2" max="7" width="9.140625" style="43"/>
    <col min="8" max="8" width="1.140625" style="43" customWidth="1"/>
    <col min="9" max="9" width="9.140625" style="43" hidden="1" customWidth="1"/>
    <col min="10" max="10" width="3.7109375" style="43" customWidth="1"/>
    <col min="11" max="11" width="1.42578125" style="43" customWidth="1"/>
    <col min="12" max="12" width="18.7109375" style="43" customWidth="1"/>
    <col min="13" max="16384" width="9.140625" style="43"/>
  </cols>
  <sheetData>
    <row r="1" spans="1:13">
      <c r="A1" s="570" t="s">
        <v>97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</row>
    <row r="2" spans="1:13">
      <c r="A2" s="569" t="s">
        <v>705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</row>
    <row r="3" spans="1:13">
      <c r="A3" s="569" t="s">
        <v>704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</row>
    <row r="4" spans="1:13">
      <c r="A4" s="569" t="s">
        <v>12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</row>
    <row r="5" spans="1:13">
      <c r="A5" s="569" t="s">
        <v>678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</row>
    <row r="6" spans="1:13">
      <c r="A6" s="569" t="s">
        <v>649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</row>
    <row r="7" spans="1:13" s="44" customFormat="1" ht="15.75" customHeight="1">
      <c r="A7" s="556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</row>
    <row r="8" spans="1:13">
      <c r="A8" s="358"/>
      <c r="B8" s="359"/>
      <c r="C8" s="359"/>
      <c r="D8" s="359"/>
      <c r="E8" s="359"/>
      <c r="F8" s="359"/>
      <c r="G8" s="359"/>
      <c r="H8" s="359"/>
      <c r="I8" s="359"/>
      <c r="J8" s="359"/>
      <c r="K8" s="569"/>
      <c r="L8" s="569"/>
    </row>
    <row r="9" spans="1:13">
      <c r="A9" s="358"/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</row>
    <row r="10" spans="1:13">
      <c r="A10" s="572" t="s">
        <v>98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</row>
    <row r="11" spans="1:13">
      <c r="A11" s="572" t="s">
        <v>679</v>
      </c>
      <c r="B11" s="573"/>
      <c r="C11" s="573"/>
      <c r="D11" s="573"/>
      <c r="E11" s="573"/>
      <c r="F11" s="573"/>
      <c r="G11" s="573"/>
      <c r="H11" s="573"/>
      <c r="I11" s="573"/>
      <c r="J11" s="573"/>
      <c r="K11" s="573"/>
      <c r="L11" s="573"/>
    </row>
    <row r="12" spans="1:13">
      <c r="A12" s="360"/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</row>
    <row r="13" spans="1:13" ht="35.25" customHeight="1">
      <c r="A13" s="361" t="s">
        <v>99</v>
      </c>
      <c r="B13" s="574" t="s">
        <v>67</v>
      </c>
      <c r="C13" s="574"/>
      <c r="D13" s="574"/>
      <c r="E13" s="574"/>
      <c r="F13" s="574"/>
      <c r="G13" s="574"/>
      <c r="H13" s="574"/>
      <c r="I13" s="574"/>
      <c r="J13" s="574"/>
      <c r="K13" s="574"/>
      <c r="L13" s="361" t="s">
        <v>45</v>
      </c>
    </row>
    <row r="14" spans="1:13">
      <c r="A14" s="362">
        <v>1</v>
      </c>
      <c r="B14" s="575">
        <v>2</v>
      </c>
      <c r="C14" s="575"/>
      <c r="D14" s="575"/>
      <c r="E14" s="575"/>
      <c r="F14" s="575"/>
      <c r="G14" s="575"/>
      <c r="H14" s="575"/>
      <c r="I14" s="575"/>
      <c r="J14" s="575"/>
      <c r="K14" s="575"/>
      <c r="L14" s="362">
        <v>3</v>
      </c>
      <c r="M14" s="45"/>
    </row>
    <row r="15" spans="1:13">
      <c r="A15" s="363"/>
      <c r="B15" s="576" t="s">
        <v>100</v>
      </c>
      <c r="C15" s="576"/>
      <c r="D15" s="576"/>
      <c r="E15" s="576"/>
      <c r="F15" s="576"/>
      <c r="G15" s="576"/>
      <c r="H15" s="576"/>
      <c r="I15" s="576"/>
      <c r="J15" s="576"/>
      <c r="K15" s="576"/>
      <c r="L15" s="364">
        <f>L19+L23+L25</f>
        <v>3641.4</v>
      </c>
    </row>
    <row r="16" spans="1:13">
      <c r="A16" s="363"/>
      <c r="B16" s="571" t="s">
        <v>101</v>
      </c>
      <c r="C16" s="571"/>
      <c r="D16" s="571"/>
      <c r="E16" s="571"/>
      <c r="F16" s="571"/>
      <c r="G16" s="571"/>
      <c r="H16" s="571"/>
      <c r="I16" s="571"/>
      <c r="J16" s="571"/>
      <c r="K16" s="571"/>
      <c r="L16" s="365"/>
    </row>
    <row r="17" spans="1:12" ht="31.5" customHeight="1">
      <c r="A17" s="363"/>
      <c r="B17" s="577" t="s">
        <v>102</v>
      </c>
      <c r="C17" s="577"/>
      <c r="D17" s="577"/>
      <c r="E17" s="577"/>
      <c r="F17" s="577"/>
      <c r="G17" s="577"/>
      <c r="H17" s="577"/>
      <c r="I17" s="577"/>
      <c r="J17" s="577"/>
      <c r="K17" s="577"/>
      <c r="L17" s="364">
        <f>L21+L22+L23+L25</f>
        <v>3641.4</v>
      </c>
    </row>
    <row r="18" spans="1:12">
      <c r="A18" s="363"/>
      <c r="B18" s="571" t="s">
        <v>101</v>
      </c>
      <c r="C18" s="571"/>
      <c r="D18" s="571"/>
      <c r="E18" s="571"/>
      <c r="F18" s="571"/>
      <c r="G18" s="571"/>
      <c r="H18" s="571"/>
      <c r="I18" s="571"/>
      <c r="J18" s="571"/>
      <c r="K18" s="571"/>
      <c r="L18" s="365"/>
    </row>
    <row r="19" spans="1:12">
      <c r="A19" s="366">
        <v>1</v>
      </c>
      <c r="B19" s="576" t="s">
        <v>103</v>
      </c>
      <c r="C19" s="571"/>
      <c r="D19" s="571"/>
      <c r="E19" s="571"/>
      <c r="F19" s="571"/>
      <c r="G19" s="571"/>
      <c r="H19" s="571"/>
      <c r="I19" s="571"/>
      <c r="J19" s="571"/>
      <c r="K19" s="571"/>
      <c r="L19" s="364">
        <f>L21+L22</f>
        <v>3336</v>
      </c>
    </row>
    <row r="20" spans="1:12">
      <c r="A20" s="367"/>
      <c r="B20" s="571" t="s">
        <v>101</v>
      </c>
      <c r="C20" s="571"/>
      <c r="D20" s="571"/>
      <c r="E20" s="571"/>
      <c r="F20" s="571"/>
      <c r="G20" s="571"/>
      <c r="H20" s="571"/>
      <c r="I20" s="571"/>
      <c r="J20" s="571"/>
      <c r="K20" s="571"/>
      <c r="L20" s="365"/>
    </row>
    <row r="21" spans="1:12">
      <c r="A21" s="367">
        <v>1</v>
      </c>
      <c r="B21" s="580" t="s">
        <v>104</v>
      </c>
      <c r="C21" s="581"/>
      <c r="D21" s="581"/>
      <c r="E21" s="581"/>
      <c r="F21" s="581"/>
      <c r="G21" s="581"/>
      <c r="H21" s="581"/>
      <c r="I21" s="581"/>
      <c r="J21" s="581"/>
      <c r="K21" s="582"/>
      <c r="L21" s="364">
        <v>644</v>
      </c>
    </row>
    <row r="22" spans="1:12">
      <c r="A22" s="367">
        <v>2</v>
      </c>
      <c r="B22" s="583" t="s">
        <v>105</v>
      </c>
      <c r="C22" s="583"/>
      <c r="D22" s="583"/>
      <c r="E22" s="583"/>
      <c r="F22" s="583"/>
      <c r="G22" s="583"/>
      <c r="H22" s="583"/>
      <c r="I22" s="583"/>
      <c r="J22" s="583"/>
      <c r="K22" s="583"/>
      <c r="L22" s="364">
        <v>2692</v>
      </c>
    </row>
    <row r="23" spans="1:12">
      <c r="A23" s="366">
        <v>2</v>
      </c>
      <c r="B23" s="578" t="s">
        <v>106</v>
      </c>
      <c r="C23" s="578"/>
      <c r="D23" s="578"/>
      <c r="E23" s="578"/>
      <c r="F23" s="578"/>
      <c r="G23" s="578"/>
      <c r="H23" s="578"/>
      <c r="I23" s="578"/>
      <c r="J23" s="578"/>
      <c r="K23" s="578"/>
      <c r="L23" s="364">
        <f>L24</f>
        <v>93.4</v>
      </c>
    </row>
    <row r="24" spans="1:12" ht="29.25" customHeight="1">
      <c r="A24" s="367">
        <v>1</v>
      </c>
      <c r="B24" s="583" t="s">
        <v>107</v>
      </c>
      <c r="C24" s="583"/>
      <c r="D24" s="583"/>
      <c r="E24" s="583"/>
      <c r="F24" s="583"/>
      <c r="G24" s="583"/>
      <c r="H24" s="583"/>
      <c r="I24" s="583"/>
      <c r="J24" s="583"/>
      <c r="K24" s="583"/>
      <c r="L24" s="364">
        <f>доходы!C41</f>
        <v>93.4</v>
      </c>
    </row>
    <row r="25" spans="1:12">
      <c r="A25" s="366">
        <v>3</v>
      </c>
      <c r="B25" s="578" t="s">
        <v>108</v>
      </c>
      <c r="C25" s="578"/>
      <c r="D25" s="578"/>
      <c r="E25" s="578"/>
      <c r="F25" s="578"/>
      <c r="G25" s="578"/>
      <c r="H25" s="578"/>
      <c r="I25" s="578"/>
      <c r="J25" s="578"/>
      <c r="K25" s="578"/>
      <c r="L25" s="364">
        <f>L26</f>
        <v>212</v>
      </c>
    </row>
    <row r="26" spans="1:12" ht="57" customHeight="1">
      <c r="A26" s="368">
        <v>1</v>
      </c>
      <c r="B26" s="579" t="s">
        <v>109</v>
      </c>
      <c r="C26" s="579"/>
      <c r="D26" s="579"/>
      <c r="E26" s="579"/>
      <c r="F26" s="579"/>
      <c r="G26" s="579"/>
      <c r="H26" s="579"/>
      <c r="I26" s="579"/>
      <c r="J26" s="579"/>
      <c r="K26" s="579"/>
      <c r="L26" s="364">
        <f>доходы!C42</f>
        <v>212</v>
      </c>
    </row>
    <row r="27" spans="1:12">
      <c r="A27" s="369"/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</row>
    <row r="28" spans="1:1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</sheetData>
  <mergeCells count="24">
    <mergeCell ref="B25:K25"/>
    <mergeCell ref="B26:K26"/>
    <mergeCell ref="B21:K21"/>
    <mergeCell ref="B22:K22"/>
    <mergeCell ref="B23:K23"/>
    <mergeCell ref="B24:K24"/>
    <mergeCell ref="B20:K20"/>
    <mergeCell ref="A7:L7"/>
    <mergeCell ref="K8:L8"/>
    <mergeCell ref="A10:L10"/>
    <mergeCell ref="A11:L11"/>
    <mergeCell ref="B13:K13"/>
    <mergeCell ref="B14:K14"/>
    <mergeCell ref="B15:K15"/>
    <mergeCell ref="B16:K16"/>
    <mergeCell ref="B17:K17"/>
    <mergeCell ref="B18:K18"/>
    <mergeCell ref="B19:K19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A3" sqref="A3:M3"/>
    </sheetView>
  </sheetViews>
  <sheetFormatPr defaultColWidth="9.140625" defaultRowHeight="18.75"/>
  <cols>
    <col min="1" max="1" width="5.42578125" style="45" customWidth="1"/>
    <col min="2" max="7" width="9.140625" style="43"/>
    <col min="8" max="8" width="5" style="43" customWidth="1"/>
    <col min="9" max="9" width="9.140625" style="43" hidden="1" customWidth="1"/>
    <col min="10" max="10" width="0.5703125" style="43" customWidth="1"/>
    <col min="11" max="11" width="3.5703125" style="43" hidden="1" customWidth="1"/>
    <col min="12" max="12" width="9.7109375" style="43" customWidth="1"/>
    <col min="13" max="13" width="8.42578125" style="43" customWidth="1"/>
    <col min="14" max="14" width="9.140625" style="43"/>
    <col min="15" max="15" width="11.42578125" style="43" customWidth="1"/>
    <col min="16" max="16" width="13.5703125" style="43" customWidth="1"/>
    <col min="17" max="16384" width="9.140625" style="43"/>
  </cols>
  <sheetData>
    <row r="1" spans="1:13">
      <c r="A1" s="570" t="s">
        <v>110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</row>
    <row r="2" spans="1:13">
      <c r="A2" s="569" t="s">
        <v>706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</row>
    <row r="3" spans="1:13" s="44" customFormat="1">
      <c r="A3" s="556" t="s">
        <v>704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</row>
    <row r="4" spans="1:13">
      <c r="A4" s="569" t="s">
        <v>61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</row>
    <row r="5" spans="1:13">
      <c r="A5" s="569" t="s">
        <v>678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</row>
    <row r="6" spans="1:13">
      <c r="A6" s="569" t="s">
        <v>649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</row>
    <row r="7" spans="1:13">
      <c r="A7" s="569"/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</row>
    <row r="8" spans="1:13" ht="2.25" customHeight="1">
      <c r="A8" s="573"/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</row>
    <row r="9" spans="1:13" hidden="1">
      <c r="A9" s="358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</row>
    <row r="10" spans="1:13" hidden="1">
      <c r="A10" s="573"/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</row>
    <row r="11" spans="1:13">
      <c r="A11" s="572" t="s">
        <v>98</v>
      </c>
      <c r="B11" s="573"/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73"/>
    </row>
    <row r="12" spans="1:13">
      <c r="A12" s="572" t="s">
        <v>689</v>
      </c>
      <c r="B12" s="573"/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3"/>
    </row>
    <row r="13" spans="1:13">
      <c r="A13" s="360"/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71"/>
    </row>
    <row r="14" spans="1:13" ht="25.5">
      <c r="A14" s="361" t="s">
        <v>99</v>
      </c>
      <c r="B14" s="574" t="s">
        <v>67</v>
      </c>
      <c r="C14" s="574"/>
      <c r="D14" s="574"/>
      <c r="E14" s="574"/>
      <c r="F14" s="574"/>
      <c r="G14" s="574"/>
      <c r="H14" s="574"/>
      <c r="I14" s="574"/>
      <c r="J14" s="574"/>
      <c r="K14" s="574"/>
      <c r="L14" s="361" t="s">
        <v>617</v>
      </c>
      <c r="M14" s="361" t="s">
        <v>658</v>
      </c>
    </row>
    <row r="15" spans="1:13">
      <c r="A15" s="362">
        <v>1</v>
      </c>
      <c r="B15" s="575">
        <v>2</v>
      </c>
      <c r="C15" s="575"/>
      <c r="D15" s="575"/>
      <c r="E15" s="575"/>
      <c r="F15" s="575"/>
      <c r="G15" s="575"/>
      <c r="H15" s="575"/>
      <c r="I15" s="575"/>
      <c r="J15" s="575"/>
      <c r="K15" s="575"/>
      <c r="L15" s="362">
        <v>3</v>
      </c>
      <c r="M15" s="362">
        <v>4</v>
      </c>
    </row>
    <row r="16" spans="1:13">
      <c r="A16" s="363"/>
      <c r="B16" s="576" t="s">
        <v>100</v>
      </c>
      <c r="C16" s="576"/>
      <c r="D16" s="576"/>
      <c r="E16" s="576"/>
      <c r="F16" s="576"/>
      <c r="G16" s="576"/>
      <c r="H16" s="576"/>
      <c r="I16" s="576"/>
      <c r="J16" s="576"/>
      <c r="K16" s="576"/>
      <c r="L16" s="364">
        <f>L18</f>
        <v>3131.6</v>
      </c>
      <c r="M16" s="364">
        <f>M18</f>
        <v>3212.3</v>
      </c>
    </row>
    <row r="17" spans="1:13">
      <c r="A17" s="363"/>
      <c r="B17" s="571" t="s">
        <v>101</v>
      </c>
      <c r="C17" s="571"/>
      <c r="D17" s="571"/>
      <c r="E17" s="571"/>
      <c r="F17" s="571"/>
      <c r="G17" s="571"/>
      <c r="H17" s="571"/>
      <c r="I17" s="571"/>
      <c r="J17" s="571"/>
      <c r="K17" s="571"/>
      <c r="L17" s="365"/>
      <c r="M17" s="365"/>
    </row>
    <row r="18" spans="1:13" ht="38.25" customHeight="1">
      <c r="A18" s="363"/>
      <c r="B18" s="577" t="s">
        <v>102</v>
      </c>
      <c r="C18" s="577"/>
      <c r="D18" s="577"/>
      <c r="E18" s="577"/>
      <c r="F18" s="577"/>
      <c r="G18" s="577"/>
      <c r="H18" s="577"/>
      <c r="I18" s="577"/>
      <c r="J18" s="577"/>
      <c r="K18" s="577"/>
      <c r="L18" s="364">
        <f>L20+L24+L26</f>
        <v>3131.6</v>
      </c>
      <c r="M18" s="364">
        <f>M20+M24+M26</f>
        <v>3212.3</v>
      </c>
    </row>
    <row r="19" spans="1:13">
      <c r="A19" s="363"/>
      <c r="B19" s="571" t="s">
        <v>101</v>
      </c>
      <c r="C19" s="571"/>
      <c r="D19" s="571"/>
      <c r="E19" s="571"/>
      <c r="F19" s="571"/>
      <c r="G19" s="571"/>
      <c r="H19" s="571"/>
      <c r="I19" s="571"/>
      <c r="J19" s="571"/>
      <c r="K19" s="571"/>
      <c r="L19" s="365"/>
      <c r="M19" s="365"/>
    </row>
    <row r="20" spans="1:13">
      <c r="A20" s="366">
        <v>1</v>
      </c>
      <c r="B20" s="576" t="s">
        <v>103</v>
      </c>
      <c r="C20" s="571"/>
      <c r="D20" s="571"/>
      <c r="E20" s="571"/>
      <c r="F20" s="571"/>
      <c r="G20" s="571"/>
      <c r="H20" s="571"/>
      <c r="I20" s="571"/>
      <c r="J20" s="571"/>
      <c r="K20" s="571"/>
      <c r="L20" s="364">
        <f>L22+L23</f>
        <v>2826.2</v>
      </c>
      <c r="M20" s="364">
        <f>M22+M23</f>
        <v>2906.9</v>
      </c>
    </row>
    <row r="21" spans="1:13">
      <c r="A21" s="367"/>
      <c r="B21" s="571" t="s">
        <v>101</v>
      </c>
      <c r="C21" s="571"/>
      <c r="D21" s="571"/>
      <c r="E21" s="571"/>
      <c r="F21" s="571"/>
      <c r="G21" s="571"/>
      <c r="H21" s="571"/>
      <c r="I21" s="571"/>
      <c r="J21" s="571"/>
      <c r="K21" s="571"/>
      <c r="L21" s="365"/>
      <c r="M21" s="365"/>
    </row>
    <row r="22" spans="1:13">
      <c r="A22" s="367">
        <v>1</v>
      </c>
      <c r="B22" s="580" t="s">
        <v>104</v>
      </c>
      <c r="C22" s="581"/>
      <c r="D22" s="581"/>
      <c r="E22" s="581"/>
      <c r="F22" s="581"/>
      <c r="G22" s="581"/>
      <c r="H22" s="581"/>
      <c r="I22" s="581"/>
      <c r="J22" s="581"/>
      <c r="K22" s="582"/>
      <c r="L22" s="365">
        <f>доходы!D34</f>
        <v>758.5</v>
      </c>
      <c r="M22" s="365">
        <f>доходы!E34</f>
        <v>758.5</v>
      </c>
    </row>
    <row r="23" spans="1:13" ht="39.75" customHeight="1">
      <c r="A23" s="367">
        <v>2</v>
      </c>
      <c r="B23" s="583" t="s">
        <v>105</v>
      </c>
      <c r="C23" s="583"/>
      <c r="D23" s="583"/>
      <c r="E23" s="583"/>
      <c r="F23" s="583"/>
      <c r="G23" s="583"/>
      <c r="H23" s="583"/>
      <c r="I23" s="583"/>
      <c r="J23" s="583"/>
      <c r="K23" s="583"/>
      <c r="L23" s="365">
        <f>доходы!D35</f>
        <v>2067.6999999999998</v>
      </c>
      <c r="M23" s="365">
        <f>доходы!E35</f>
        <v>2148.4</v>
      </c>
    </row>
    <row r="24" spans="1:13">
      <c r="A24" s="366">
        <v>2</v>
      </c>
      <c r="B24" s="578" t="s">
        <v>106</v>
      </c>
      <c r="C24" s="578"/>
      <c r="D24" s="578"/>
      <c r="E24" s="578"/>
      <c r="F24" s="578"/>
      <c r="G24" s="578"/>
      <c r="H24" s="578"/>
      <c r="I24" s="578"/>
      <c r="J24" s="578"/>
      <c r="K24" s="578"/>
      <c r="L24" s="364">
        <f>L25</f>
        <v>93.4</v>
      </c>
      <c r="M24" s="364">
        <f>M25</f>
        <v>93.4</v>
      </c>
    </row>
    <row r="25" spans="1:13" ht="30" customHeight="1">
      <c r="A25" s="367">
        <v>1</v>
      </c>
      <c r="B25" s="583" t="s">
        <v>107</v>
      </c>
      <c r="C25" s="583"/>
      <c r="D25" s="583"/>
      <c r="E25" s="583"/>
      <c r="F25" s="583"/>
      <c r="G25" s="583"/>
      <c r="H25" s="583"/>
      <c r="I25" s="583"/>
      <c r="J25" s="583"/>
      <c r="K25" s="583"/>
      <c r="L25" s="365">
        <f>доходы!D41</f>
        <v>93.4</v>
      </c>
      <c r="M25" s="365">
        <f>доходы!E41</f>
        <v>93.4</v>
      </c>
    </row>
    <row r="26" spans="1:13">
      <c r="A26" s="366">
        <v>3</v>
      </c>
      <c r="B26" s="578" t="s">
        <v>108</v>
      </c>
      <c r="C26" s="578"/>
      <c r="D26" s="578"/>
      <c r="E26" s="578"/>
      <c r="F26" s="578"/>
      <c r="G26" s="578"/>
      <c r="H26" s="578"/>
      <c r="I26" s="578"/>
      <c r="J26" s="578"/>
      <c r="K26" s="578"/>
      <c r="L26" s="364">
        <f>L27+L28</f>
        <v>212</v>
      </c>
      <c r="M26" s="364">
        <f>M27+M28</f>
        <v>212</v>
      </c>
    </row>
    <row r="27" spans="1:13" ht="38.25" customHeight="1">
      <c r="A27" s="368"/>
      <c r="B27" s="584" t="s">
        <v>111</v>
      </c>
      <c r="C27" s="584"/>
      <c r="D27" s="584"/>
      <c r="E27" s="584"/>
      <c r="F27" s="584"/>
      <c r="G27" s="584"/>
      <c r="H27" s="584"/>
      <c r="I27" s="584"/>
      <c r="J27" s="584"/>
      <c r="K27" s="584"/>
      <c r="L27" s="365"/>
      <c r="M27" s="365"/>
    </row>
    <row r="28" spans="1:13" ht="45" customHeight="1">
      <c r="A28" s="368">
        <v>1</v>
      </c>
      <c r="B28" s="579" t="s">
        <v>109</v>
      </c>
      <c r="C28" s="579"/>
      <c r="D28" s="579"/>
      <c r="E28" s="579"/>
      <c r="F28" s="579"/>
      <c r="G28" s="579"/>
      <c r="H28" s="579"/>
      <c r="I28" s="579"/>
      <c r="J28" s="579"/>
      <c r="K28" s="579"/>
      <c r="L28" s="365">
        <f>доходы!C42</f>
        <v>212</v>
      </c>
      <c r="M28" s="365">
        <f>доходы!D42</f>
        <v>212</v>
      </c>
    </row>
    <row r="29" spans="1:13">
      <c r="A29" s="369"/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1"/>
    </row>
    <row r="30" spans="1:13">
      <c r="A30" s="369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1"/>
    </row>
    <row r="31" spans="1:13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3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</sheetData>
  <mergeCells count="26">
    <mergeCell ref="B27:K27"/>
    <mergeCell ref="B28:K28"/>
    <mergeCell ref="B21:K21"/>
    <mergeCell ref="B22:K22"/>
    <mergeCell ref="B23:K23"/>
    <mergeCell ref="B24:K24"/>
    <mergeCell ref="B25:K25"/>
    <mergeCell ref="B26:K26"/>
    <mergeCell ref="B20:K20"/>
    <mergeCell ref="A7:M7"/>
    <mergeCell ref="A8:M8"/>
    <mergeCell ref="A10:M10"/>
    <mergeCell ref="A11:M11"/>
    <mergeCell ref="A12:M12"/>
    <mergeCell ref="B14:K14"/>
    <mergeCell ref="B15:K15"/>
    <mergeCell ref="B16:K16"/>
    <mergeCell ref="B17:K17"/>
    <mergeCell ref="B18:K18"/>
    <mergeCell ref="B19:K19"/>
    <mergeCell ref="A6:M6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  <vt:lpstr>прил 12</vt:lpstr>
      <vt:lpstr>прил 13</vt:lpstr>
      <vt:lpstr>доходы</vt:lpstr>
      <vt:lpstr>'прил 13'!Область_печати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</dc:creator>
  <cp:lastModifiedBy>admin</cp:lastModifiedBy>
  <cp:lastPrinted>2022-11-17T12:36:17Z</cp:lastPrinted>
  <dcterms:created xsi:type="dcterms:W3CDTF">2012-12-19T23:50:59Z</dcterms:created>
  <dcterms:modified xsi:type="dcterms:W3CDTF">2022-12-27T05:18:08Z</dcterms:modified>
</cp:coreProperties>
</file>