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75" i="1" l="1"/>
  <c r="P75" i="1"/>
  <c r="O75" i="1"/>
  <c r="N75" i="1"/>
  <c r="M75" i="1"/>
  <c r="L75" i="1" l="1"/>
  <c r="Q87" i="1"/>
  <c r="R87" i="1" s="1"/>
  <c r="R86" i="1" l="1"/>
  <c r="N24" i="1"/>
  <c r="O24" i="1"/>
  <c r="P24" i="1"/>
  <c r="Q43" i="1"/>
  <c r="Q24" i="1" s="1"/>
  <c r="R24" i="1" s="1"/>
  <c r="R42" i="1"/>
  <c r="R85" i="1"/>
  <c r="Q83" i="1"/>
  <c r="Q82" i="1"/>
  <c r="Q80" i="1"/>
  <c r="Q74" i="1"/>
  <c r="R74" i="1" s="1"/>
  <c r="M60" i="1"/>
  <c r="N60" i="1"/>
  <c r="O60" i="1"/>
  <c r="P60" i="1"/>
  <c r="L60" i="1"/>
  <c r="Q63" i="1"/>
  <c r="Q60" i="1" s="1"/>
  <c r="R64" i="1"/>
  <c r="R89" i="1"/>
  <c r="R84" i="1"/>
  <c r="R82" i="1"/>
  <c r="R81" i="1"/>
  <c r="R79" i="1"/>
  <c r="R78" i="1"/>
  <c r="R77" i="1"/>
  <c r="R73" i="1"/>
  <c r="R72" i="1"/>
  <c r="R71" i="1"/>
  <c r="R70" i="1"/>
  <c r="R69" i="1"/>
  <c r="R68" i="1"/>
  <c r="R67" i="1"/>
  <c r="R66" i="1"/>
  <c r="R65" i="1"/>
  <c r="R63" i="1"/>
  <c r="R62" i="1"/>
  <c r="R59" i="1"/>
  <c r="R58" i="1"/>
  <c r="R57" i="1"/>
  <c r="R56" i="1"/>
  <c r="R55" i="1"/>
  <c r="R54" i="1"/>
  <c r="R53" i="1"/>
  <c r="R52" i="1"/>
  <c r="R50" i="1"/>
  <c r="R49" i="1"/>
  <c r="R48" i="1"/>
  <c r="R47" i="1"/>
  <c r="R45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2" i="1"/>
  <c r="R23" i="1"/>
  <c r="R21" i="1"/>
  <c r="Q88" i="1"/>
  <c r="Q46" i="1"/>
  <c r="Q19" i="1"/>
  <c r="R60" i="1" l="1"/>
  <c r="Q51" i="1"/>
  <c r="Q44" i="1" s="1"/>
  <c r="R43" i="1"/>
  <c r="R80" i="1"/>
  <c r="P83" i="1"/>
  <c r="Q17" i="1" l="1"/>
  <c r="Q15" i="1" s="1"/>
  <c r="R75" i="1"/>
  <c r="R83" i="1"/>
  <c r="O88" i="1"/>
  <c r="P88" i="1"/>
  <c r="R88" i="1" s="1"/>
  <c r="R76" i="1" l="1"/>
  <c r="P46" i="1" l="1"/>
  <c r="R46" i="1" s="1"/>
  <c r="P51" i="1"/>
  <c r="R51" i="1" s="1"/>
  <c r="P19" i="1"/>
  <c r="R19" i="1" s="1"/>
  <c r="P44" i="1" l="1"/>
  <c r="R44" i="1" s="1"/>
  <c r="P17" i="1" l="1"/>
  <c r="M88" i="1"/>
  <c r="N88" i="1"/>
  <c r="L88" i="1"/>
  <c r="P15" i="1" l="1"/>
  <c r="R15" i="1" s="1"/>
  <c r="R17" i="1"/>
  <c r="O51" i="1"/>
  <c r="O46" i="1"/>
  <c r="O44" i="1" l="1"/>
  <c r="O19" i="1"/>
  <c r="O17" i="1" l="1"/>
  <c r="O15" i="1" s="1"/>
  <c r="N80" i="1"/>
  <c r="N72" i="1"/>
  <c r="N64" i="1"/>
  <c r="N46" i="1"/>
  <c r="N23" i="1"/>
  <c r="N51" i="1" l="1"/>
  <c r="M19" i="1"/>
  <c r="N19" i="1"/>
  <c r="L19" i="1"/>
  <c r="N44" i="1" l="1"/>
  <c r="N17" i="1" l="1"/>
  <c r="N15" i="1" s="1"/>
  <c r="M76" i="1"/>
  <c r="M64" i="1"/>
  <c r="M46" i="1"/>
  <c r="M31" i="1"/>
  <c r="M28" i="1"/>
  <c r="M27" i="1"/>
  <c r="M24" i="1" s="1"/>
  <c r="M51" i="1" l="1"/>
  <c r="M44" i="1" s="1"/>
  <c r="L64" i="1"/>
  <c r="L51" i="1" s="1"/>
  <c r="L46" i="1"/>
  <c r="M17" i="1" l="1"/>
  <c r="M15" i="1" s="1"/>
  <c r="L34" i="1"/>
  <c r="L31" i="1"/>
  <c r="L27" i="1"/>
  <c r="L24" i="1" s="1"/>
  <c r="L28" i="1"/>
  <c r="L82" i="1" l="1"/>
  <c r="L76" i="1" l="1"/>
  <c r="L44" i="1" l="1"/>
  <c r="L17" i="1" s="1"/>
  <c r="L15" i="1" s="1"/>
</calcChain>
</file>

<file path=xl/sharedStrings.xml><?xml version="1.0" encoding="utf-8"?>
<sst xmlns="http://schemas.openxmlformats.org/spreadsheetml/2006/main" count="93" uniqueCount="90">
  <si>
    <t>района "Хилокский район"</t>
  </si>
  <si>
    <t>№ п/п</t>
  </si>
  <si>
    <t>Наименование доходов</t>
  </si>
  <si>
    <t>БЕЗВОЗМЕЗДНЫЕ ПОСТУПЛЕНИЯ - всего</t>
  </si>
  <si>
    <t>В том числе:</t>
  </si>
  <si>
    <t>БЕЗВОЗМЕЗДНЫЕ ПОСТУПЛЕНИЯ ОТ ДРУГИХ  БЮДЖЕТОВ БЮДЖЕТНОЙ СИСТЕМЫ РОССИЙСКОЙ ФЕДЕРАЦИИ</t>
  </si>
  <si>
    <t>Дотации от других бюджетов бюджетной системы Российской Федерации</t>
  </si>
  <si>
    <t>Дотация на выравнивание бюджетной обеспеченности  муниципальных районов</t>
  </si>
  <si>
    <t>Субсидии от других бюджетов бюджетной системы Российской Федерации</t>
  </si>
  <si>
    <t xml:space="preserve">Субсидия на реализацию Закона Забайкальского края  от 29.04.2009  № 168-ЗЗК «Об образовании» в части увеличения тарифной ставки на 25 процентов  в поселках городского типа (рабочих поселках) (кроме педагогических работников муниципальных  образовательных учреждений) </t>
  </si>
  <si>
    <t>Субвенция от других бюджетов бюджетной системы Российской Федерации</t>
  </si>
  <si>
    <t>Субвенция на осуществление полномочий по первичному воинскому учету на территориях где отсутствуют военные комиссариаты</t>
  </si>
  <si>
    <t>Субвенции  на выполнение передаваемых полномочий – всего, в том числе:</t>
  </si>
  <si>
    <t>Иные межбюджетные трансферты</t>
  </si>
  <si>
    <t xml:space="preserve">  - на исполнение органами местного  самоуправления  государственного полномочия по расчету и предоставлению дотаций поселениям на выравнивание бюджетной обеспеченности</t>
  </si>
  <si>
    <t xml:space="preserve">  - на осуществление государственного полномочия по созданию комиссий по делам несовершеннолетних и защите их прав и организации деятельности этих комиссий</t>
  </si>
  <si>
    <t xml:space="preserve">  - на 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</si>
  <si>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  - на  осуществление государственных полномочий по сбору информации от поселений, находящихся в муниципальном районе, необходимой для ведения регистра муниципальных нормативных правовых актов</t>
  </si>
  <si>
    <t>Субвенция на содержание ребенка в семье опекуна и приемной семье, а также вознаграждение, причитающееся приемному родителю 
- всего, в том числе:</t>
  </si>
  <si>
    <t xml:space="preserve">   - на обеспечение государственных  гарантий прав граждан на получение общедоступного и бесплатного дошкольного образования в общеобразовательных учреждениях в соответствии с Законом Забайкальского края от 11 июля 2013 года № 858-ЗЗК «Об образовании»</t>
  </si>
  <si>
    <t xml:space="preserve">   - на обеспечение государственных  гарантий прав граждан на получение общедоступного и бесплатного общего образования в общеобразовательных учреждениях в соответствии с Законом Забайкальского края от 11 июля 2013 года № 858-ЗЗК «Об образовании»</t>
  </si>
  <si>
    <t>Сумма (тыс.рублей)</t>
  </si>
  <si>
    <t>Иные  межбюджетные трансферты бюджету муниципального района  на комплектование книжных фондов библиотек муниципальных образований</t>
  </si>
  <si>
    <t xml:space="preserve">  - содержание ребенка в семье опекуна и приемной семье </t>
  </si>
  <si>
    <t xml:space="preserve">  - на содержание ребенка в приемной семье </t>
  </si>
  <si>
    <t xml:space="preserve">  - вознаграждение, причитающееся приемному родителю</t>
  </si>
  <si>
    <t>Иные межбюджетные трансферты бюджету муниципального района из бюджетов городских поселений на осуществление части полномочий по решению вопросов местного значения в соответствии с заключенными соглашениями</t>
  </si>
  <si>
    <t>Формы межбюджетных трансфертов, получаемых из других бюджетов</t>
  </si>
  <si>
    <t xml:space="preserve">  - на администрирование государственного полномочия по  обеспечению  бесплатным питанием детей из малоимущих семей, обучающихся в государственных и муниципальных общеобразовательных   учреждениях
</t>
  </si>
  <si>
    <t xml:space="preserve">  - на ежемесячные денежные выплаты лицам из числа детей-сирот и детей, оставшихся без попечения родителей, достигшим 18 лет, но продолжающим обучение по очной форме обучения в общеобразовательном учреждении</t>
  </si>
  <si>
    <t xml:space="preserve">  - на  осуществление  органами местного самоуправления государственного полномочия по предоставлению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</si>
  <si>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Субсидии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канализации.</t>
  </si>
  <si>
    <t xml:space="preserve">"Хилокский район" на 2022 год </t>
  </si>
  <si>
    <t>и плановый период 2023 и 2024 годов</t>
  </si>
  <si>
    <t>бюджетной системы, в 2022 году</t>
  </si>
  <si>
    <t>Субсидия для софинансирования мероприятий по модернизации обьектов теплоэнергетики и капитального ремонта объектов коммунальной инфраструктуры, находящихся в муниципальной собственности</t>
  </si>
  <si>
    <t>Субсидия в целях софинансирования расходных обязательств бюджета муниципального района по оплате труда работников учреждений бюджетной сферы, финансируемых за счет средств муниципального района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</si>
  <si>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</si>
  <si>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Субсидия на расходы, связанные с созданием центров цифрового образования детей</t>
  </si>
  <si>
    <t xml:space="preserve">  - на осуществление органами местного  самоуправления  государственного полномочия по расчету и предоставлению дотаций бюджетам поселений, а также по установлению нормативов формирования расходов на оплату труда депутатов, выборных должностных лиц местного самоуправления поселений, осуществляющих свои полномочия на постоянной основе, муниципальных служащих поселений и на содержание органов местного самоуправления поселений и по сбору с поселений, входящих в состав муниципального района, и предоставлению квартальной отчетности по исполнению государственных полномочий Российской Федерации по первичному воинскомц учету в поселениях, на территориях которых отсутствуют структурные подразделения военных комиссариатов </t>
  </si>
  <si>
    <t>- на осуществление отдельных государственных полномочий в сфере государственного управления, всего</t>
  </si>
  <si>
    <t>в том числе:</t>
  </si>
  <si>
    <t xml:space="preserve"> - на администрирование отдельных государственных полномочий в сфере образования всего:</t>
  </si>
  <si>
    <t xml:space="preserve"> - на администрирование отдельных государственных полномочий в сфере социальной защиты населения</t>
  </si>
  <si>
    <t xml:space="preserve">  - на обеспечение льготным питанием детей из малоимущих семей, обучающихся в муниципальных общеобразовательных организациях </t>
  </si>
  <si>
    <t xml:space="preserve">  - на 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</si>
  <si>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 xml:space="preserve">  - на 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</si>
  <si>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 xml:space="preserve">  - на 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</si>
  <si>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 xml:space="preserve"> - на 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</si>
  <si>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- на обеспечение отдыха, организацию и обеспечение оздоровления детей в каникулярное время в муниципальных организациях тотдыха детей и их оздоровления в соответствии с Законом Забайкальского края от 25 декабря № 1676-ЗЗК "О наделении органов местного самоуправления муниципальных районов и городских округов Забайкальского края отдельными государственными полномочиями на обеспечение отдыха,организации и обепечению оздоровления детей в каникулярное время"</t>
  </si>
  <si>
    <t xml:space="preserve">  -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</si>
  <si>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 бюджету муниципального района на обеспечение выплат районных коэффициентов и процентных надбавок за стаж работы в районах Крайнего Севера и приравненных к ним местностях, а также в остальных районах Севера, где установлены районные коэффициенты к ежемесячному вознаграждению за классное руководство педагогическим работникам муниципальных общеобразовательных организаций</t>
  </si>
  <si>
    <t>Субсидия на реализацию мероприятий по предоставлению молодым семьям социальных выплат на приобретение жилья или строительство индивидуального жилого дома</t>
  </si>
  <si>
    <t xml:space="preserve">  - на реализацию государственных полномочий в  сфере труда</t>
  </si>
  <si>
    <t xml:space="preserve">  - на 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 </t>
  </si>
  <si>
    <t>Субсидия в рамках реализации мероприятий на проведение кадастровых работ по образованию земельных участков, занятых скотомогильниками (биотермическими ямами), и на изготовление технических планов на бесхозяйные скотомогильгники (биотермические ямы)</t>
  </si>
  <si>
    <t>Субсидия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</si>
  <si>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</si>
  <si>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Субсидия на создание центров цифрового образования детей</t>
  </si>
  <si>
    <t>Иные межбюджетные трансферты бюджету муниципального района на ежемесячное денежное вознаграждение за классное руководство педагогическим аботникам муниципальных общеобразовательных организаций</t>
  </si>
  <si>
    <t>к решению Совета муниципального</t>
  </si>
  <si>
    <t>Приложение № 8</t>
  </si>
  <si>
    <t>"О внесении изменений в бюджет муниципального района</t>
  </si>
  <si>
    <t>Отклонение (тыс. рублей)</t>
  </si>
  <si>
    <t>Субсидия на поддержку отрасли культуры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</si>
  <si>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</si>
  <si>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на обеспечение в отношении объектов капитального ремонта требований к антитеррористической защищенности объектов (территорий), установленных законодательством</t>
  </si>
  <si>
    <t>Субсидия на реализацию мероприятий по модернизации школьных систем образования</t>
  </si>
  <si>
    <t>Субсидия на реализацию программ формирования современной городской среды</t>
  </si>
  <si>
    <t>Иные межбюджетные трансферты бюджету муниципального района на 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</si>
  <si>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Иные межбюджетные трансферты бюджету муниципального района на реализацию мероприятий плана социального развития центров экономического роста Забайкальского края за счет средств краевого бюджета (на реализацию проекта "1000 дворов")</t>
  </si>
  <si>
    <t>Уточненный план на 01.08.2022 года, (тыс. руб.)</t>
  </si>
  <si>
    <t>Уточненный план на 31.03.2022 года, (тыс. руб.)</t>
  </si>
  <si>
    <t>Дотации на обеспечение расходных обязательств бюджетов муниципальных районов (муниципальных округов, городских округов) Забайкальского края</t>
  </si>
  <si>
    <t>Субсидия на проведение работ по капитальному ремонту зданий муниципальных общеобразовательных организаций</t>
  </si>
  <si>
    <t>Уточненный план на 01.10.2022 года, (тыс. руб.)</t>
  </si>
  <si>
    <t xml:space="preserve">ВОЗВРАТ ОСТАТКОВ СУБСИДИЙ, СУБВЕНЦИЙ И ИНЫХ МЕЖБЮДЖЕТНЫХ ТРАНСФЕРТОВ, ИМЕЮЩИХ ЦЕЛЕВОЕ НАЗНАЧЕНИЕ, ПРОШЛЫХ ЛЕТ        
</t>
  </si>
  <si>
    <t xml:space="preserve">Возврат остатков субсидий, субвенций и иных межбюджетных трансфертов, имеющих целевое назначение, прошлых лет из бюджетов муниципальных районов       </t>
  </si>
  <si>
    <t>Уточненный план на 01.11.2022 года, (тыс. руб.)</t>
  </si>
  <si>
    <t>Прочие межбюджетные трансферы, передаваемые бюджетам муниципальных районов на восстановление автомобильных дорог общего пользования местного значения при ликвидации последствий чрезвычайной ситуации</t>
  </si>
  <si>
    <t>Прочие межбюджетные трансферы, передаваемые бюджетам муниципальных районов на предупреждение и ликвидацию последствий чрезвычайных ситуаций и стихийных бедствий природного и техногенного характера</t>
  </si>
  <si>
    <t>Иные межбюджетные трансферты бюджету муниципального района на реализацию мероприятий плана социального развития центров экономического роста Забайкальского края за счет средств краевого бюджета (оснащение школы-детского сада в п. Могзон, обеспечение электроснабжением с. Укурик)</t>
  </si>
  <si>
    <t>Уточненный план на 01.01.2023 года, (тыс. руб.)</t>
  </si>
  <si>
    <t>Дополнительная мера социальной поддержки отдельной категории граждан Российской Федерации в виде обеспечения льготным питанием их детей, обучающихся в 5-11 классах в муниципальных общеобразовательных организациях Забайкальского края</t>
  </si>
  <si>
    <t>Обновление в объектах капитального ремонта 100% учебников и учебных пособий, не позволяющих их дальнейшее использование в образовательном процессе по причинам ветхости и дефектности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</si>
  <si>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организациях, в том числе за счет средств резервного фонда Правительства Российской Федерации</t>
  </si>
  <si>
    <t>Дополнительная мера социальной поддержки отдельной категории граждан Российской Федерации в виде невзимания платы за присмотр и уход за их детьми, осваивающими образовательные программы в муниципальных дошкольных образовательных организациях Забайкальского края</t>
  </si>
  <si>
    <t xml:space="preserve">Прочие межбюджетные трансферты, передаваемые бюджетам муниципальных районов </t>
  </si>
  <si>
    <t>Дотации на поддержку мер по обеспечению сбалансированности бюджетов муниципального района</t>
  </si>
  <si>
    <r>
      <t xml:space="preserve"> </t>
    </r>
    <r>
      <rPr>
        <b/>
        <u/>
        <sz val="14"/>
        <color theme="1"/>
        <rFont val="Times New Roman"/>
        <family val="1"/>
        <charset val="204"/>
      </rPr>
      <t>от 27.12.2022 года № 08.39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</si>
</sst>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1" fillId="2" borderId="1" xfId="0" applyNumberFormat="1" applyFont="1" applyFill="1" applyBorder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164" fontId="1" fillId="2" borderId="4" xfId="0" applyNumberFormat="1" applyFont="1" applyFill="1" applyBorder="1"/>
    <xf numFmtId="164" fontId="3" fillId="2" borderId="4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/>
    <xf numFmtId="4" fontId="1" fillId="2" borderId="1" xfId="0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1" fillId="0" borderId="4" xfId="0" applyNumberFormat="1" applyFont="1" applyFill="1" applyBorder="1"/>
    <xf numFmtId="164" fontId="3" fillId="0" borderId="4" xfId="0" applyNumberFormat="1" applyFont="1" applyFill="1" applyBorder="1"/>
    <xf numFmtId="4" fontId="3" fillId="0" borderId="1" xfId="0" applyNumberFormat="1" applyFont="1" applyFill="1" applyBorder="1"/>
    <xf numFmtId="4" fontId="1" fillId="0" borderId="1" xfId="0" applyNumberFormat="1" applyFont="1" applyFill="1" applyBorder="1"/>
    <xf numFmtId="0" fontId="0" fillId="0" borderId="0" xfId="0" applyFill="1" applyBorder="1"/>
    <xf numFmtId="0" fontId="0" fillId="0" borderId="0" xfId="0" applyFill="1"/>
    <xf numFmtId="49" fontId="1" fillId="2" borderId="2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49" fontId="1" fillId="2" borderId="2" xfId="0" applyNumberFormat="1" applyFont="1" applyFill="1" applyBorder="1" applyAlignment="1">
      <alignment horizontal="left" wrapText="1"/>
    </xf>
    <xf numFmtId="49" fontId="1" fillId="2" borderId="3" xfId="0" applyNumberFormat="1" applyFont="1" applyFill="1" applyBorder="1" applyAlignment="1">
      <alignment horizontal="left" wrapText="1"/>
    </xf>
    <xf numFmtId="49" fontId="1" fillId="2" borderId="4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2" fontId="1" fillId="2" borderId="2" xfId="0" applyNumberFormat="1" applyFont="1" applyFill="1" applyBorder="1" applyAlignment="1">
      <alignment horizontal="left" wrapText="1"/>
    </xf>
    <xf numFmtId="2" fontId="1" fillId="2" borderId="3" xfId="0" applyNumberFormat="1" applyFont="1" applyFill="1" applyBorder="1" applyAlignment="1">
      <alignment horizontal="left" wrapText="1"/>
    </xf>
    <xf numFmtId="2" fontId="1" fillId="2" borderId="4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49" fontId="1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1" fillId="2" borderId="3" xfId="0" applyNumberFormat="1" applyFont="1" applyFill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wrapText="1"/>
    </xf>
    <xf numFmtId="0" fontId="6" fillId="2" borderId="3" xfId="0" applyFont="1" applyFill="1" applyBorder="1"/>
    <xf numFmtId="0" fontId="6" fillId="2" borderId="4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tabSelected="1" workbookViewId="0">
      <selection activeCell="A10" sqref="A10:R10"/>
    </sheetView>
  </sheetViews>
  <sheetFormatPr defaultColWidth="9.33203125" defaultRowHeight="15.6" x14ac:dyDescent="0.3"/>
  <cols>
    <col min="1" max="1" width="7.88671875" style="23" customWidth="1"/>
    <col min="2" max="10" width="9.33203125" style="2"/>
    <col min="11" max="11" width="12.88671875" style="2" customWidth="1"/>
    <col min="12" max="12" width="20.5546875" style="2" customWidth="1"/>
    <col min="13" max="13" width="15.109375" style="2" customWidth="1"/>
    <col min="14" max="14" width="15.88671875" style="2" customWidth="1"/>
    <col min="15" max="15" width="15.88671875" style="2" hidden="1" customWidth="1"/>
    <col min="16" max="16" width="15.88671875" style="2" customWidth="1"/>
    <col min="17" max="17" width="15.88671875" style="38" customWidth="1"/>
    <col min="18" max="18" width="16.33203125" style="5" customWidth="1"/>
    <col min="19" max="20" width="9.33203125" style="2"/>
    <col min="21" max="21" width="12" style="2" bestFit="1" customWidth="1"/>
    <col min="22" max="23" width="9.33203125" style="2"/>
    <col min="24" max="24" width="12" style="2" bestFit="1" customWidth="1"/>
    <col min="25" max="16384" width="9.33203125" style="2"/>
  </cols>
  <sheetData>
    <row r="1" spans="1:18" x14ac:dyDescent="0.3">
      <c r="A1" s="62" t="s">
        <v>61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8" x14ac:dyDescent="0.3">
      <c r="A2" s="63" t="s">
        <v>60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x14ac:dyDescent="0.3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x14ac:dyDescent="0.3">
      <c r="A4" s="63" t="s">
        <v>62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 x14ac:dyDescent="0.3">
      <c r="A5" s="63" t="s">
        <v>32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1:18" x14ac:dyDescent="0.3">
      <c r="A6" s="63" t="s">
        <v>33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18" ht="17.399999999999999" x14ac:dyDescent="0.3">
      <c r="A7" s="63" t="s">
        <v>89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</row>
    <row r="8" spans="1:18" ht="15.75" x14ac:dyDescent="0.2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27"/>
    </row>
    <row r="9" spans="1:18" ht="15.75" x14ac:dyDescent="0.2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27"/>
    </row>
    <row r="10" spans="1:18" x14ac:dyDescent="0.3">
      <c r="A10" s="64" t="s">
        <v>27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</row>
    <row r="11" spans="1:18" x14ac:dyDescent="0.3">
      <c r="A11" s="64" t="s">
        <v>34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</row>
    <row r="12" spans="1:18" ht="15.75" x14ac:dyDescent="0.25">
      <c r="A12" s="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28"/>
    </row>
    <row r="13" spans="1:18" ht="84.75" customHeight="1" x14ac:dyDescent="0.3">
      <c r="A13" s="7" t="s">
        <v>1</v>
      </c>
      <c r="B13" s="55" t="s">
        <v>2</v>
      </c>
      <c r="C13" s="55"/>
      <c r="D13" s="55"/>
      <c r="E13" s="55"/>
      <c r="F13" s="55"/>
      <c r="G13" s="55"/>
      <c r="H13" s="55"/>
      <c r="I13" s="55"/>
      <c r="J13" s="55"/>
      <c r="K13" s="55"/>
      <c r="L13" s="24" t="s">
        <v>21</v>
      </c>
      <c r="M13" s="24" t="s">
        <v>72</v>
      </c>
      <c r="N13" s="24" t="s">
        <v>71</v>
      </c>
      <c r="O13" s="24" t="s">
        <v>75</v>
      </c>
      <c r="P13" s="24" t="s">
        <v>78</v>
      </c>
      <c r="Q13" s="29" t="s">
        <v>82</v>
      </c>
      <c r="R13" s="24" t="s">
        <v>63</v>
      </c>
    </row>
    <row r="14" spans="1:18" ht="15.75" x14ac:dyDescent="0.25">
      <c r="A14" s="8">
        <v>1</v>
      </c>
      <c r="B14" s="60">
        <v>2</v>
      </c>
      <c r="C14" s="60"/>
      <c r="D14" s="60"/>
      <c r="E14" s="60"/>
      <c r="F14" s="60"/>
      <c r="G14" s="60"/>
      <c r="H14" s="60"/>
      <c r="I14" s="60"/>
      <c r="J14" s="60"/>
      <c r="K14" s="60"/>
      <c r="L14" s="8">
        <v>3</v>
      </c>
      <c r="M14" s="8">
        <v>4</v>
      </c>
      <c r="N14" s="8">
        <v>5</v>
      </c>
      <c r="O14" s="8"/>
      <c r="P14" s="9"/>
      <c r="Q14" s="30"/>
      <c r="R14" s="8">
        <v>6</v>
      </c>
    </row>
    <row r="15" spans="1:18" x14ac:dyDescent="0.3">
      <c r="A15" s="10"/>
      <c r="B15" s="49" t="s">
        <v>3</v>
      </c>
      <c r="C15" s="49"/>
      <c r="D15" s="49"/>
      <c r="E15" s="49"/>
      <c r="F15" s="49"/>
      <c r="G15" s="49"/>
      <c r="H15" s="49"/>
      <c r="I15" s="49"/>
      <c r="J15" s="49"/>
      <c r="K15" s="49"/>
      <c r="L15" s="11">
        <f t="shared" ref="L15:Q15" si="0">L17+L88</f>
        <v>580181.5</v>
      </c>
      <c r="M15" s="11">
        <f t="shared" si="0"/>
        <v>769580.1</v>
      </c>
      <c r="N15" s="11">
        <f t="shared" si="0"/>
        <v>711638.5</v>
      </c>
      <c r="O15" s="11">
        <f t="shared" si="0"/>
        <v>772821.59999999986</v>
      </c>
      <c r="P15" s="11">
        <f t="shared" si="0"/>
        <v>772823.39999999991</v>
      </c>
      <c r="Q15" s="31">
        <f t="shared" si="0"/>
        <v>799672.3</v>
      </c>
      <c r="R15" s="11">
        <f>Q15-P15</f>
        <v>26848.90000000014</v>
      </c>
    </row>
    <row r="16" spans="1:18" x14ac:dyDescent="0.3">
      <c r="A16" s="10"/>
      <c r="B16" s="54" t="s">
        <v>4</v>
      </c>
      <c r="C16" s="54"/>
      <c r="D16" s="54"/>
      <c r="E16" s="54"/>
      <c r="F16" s="54"/>
      <c r="G16" s="54"/>
      <c r="H16" s="54"/>
      <c r="I16" s="54"/>
      <c r="J16" s="54"/>
      <c r="K16" s="54"/>
      <c r="L16" s="11"/>
      <c r="M16" s="11"/>
      <c r="N16" s="11"/>
      <c r="O16" s="11"/>
      <c r="P16" s="11"/>
      <c r="Q16" s="31"/>
      <c r="R16" s="1"/>
    </row>
    <row r="17" spans="1:18" ht="30.75" customHeight="1" x14ac:dyDescent="0.3">
      <c r="A17" s="10"/>
      <c r="B17" s="61" t="s">
        <v>5</v>
      </c>
      <c r="C17" s="61"/>
      <c r="D17" s="61"/>
      <c r="E17" s="61"/>
      <c r="F17" s="61"/>
      <c r="G17" s="61"/>
      <c r="H17" s="61"/>
      <c r="I17" s="61"/>
      <c r="J17" s="61"/>
      <c r="K17" s="61"/>
      <c r="L17" s="11">
        <f t="shared" ref="L17:Q17" si="1">L19+L24+L44+L75</f>
        <v>580181.5</v>
      </c>
      <c r="M17" s="11">
        <f t="shared" si="1"/>
        <v>769580.1</v>
      </c>
      <c r="N17" s="11">
        <f t="shared" si="1"/>
        <v>711638.5</v>
      </c>
      <c r="O17" s="11">
        <f t="shared" si="1"/>
        <v>772871.59999999986</v>
      </c>
      <c r="P17" s="11">
        <f t="shared" si="1"/>
        <v>772873.39999999991</v>
      </c>
      <c r="Q17" s="31">
        <f t="shared" si="1"/>
        <v>799722.3</v>
      </c>
      <c r="R17" s="11">
        <f>Q17-P17</f>
        <v>26848.90000000014</v>
      </c>
    </row>
    <row r="18" spans="1:18" x14ac:dyDescent="0.3">
      <c r="A18" s="10"/>
      <c r="B18" s="54" t="s">
        <v>4</v>
      </c>
      <c r="C18" s="54"/>
      <c r="D18" s="54"/>
      <c r="E18" s="54"/>
      <c r="F18" s="54"/>
      <c r="G18" s="54"/>
      <c r="H18" s="54"/>
      <c r="I18" s="54"/>
      <c r="J18" s="54"/>
      <c r="K18" s="54"/>
      <c r="L18" s="11"/>
      <c r="M18" s="11"/>
      <c r="N18" s="11"/>
      <c r="O18" s="11"/>
      <c r="P18" s="11"/>
      <c r="Q18" s="31"/>
      <c r="R18" s="11"/>
    </row>
    <row r="19" spans="1:18" x14ac:dyDescent="0.3">
      <c r="A19" s="12">
        <v>1</v>
      </c>
      <c r="B19" s="49" t="s">
        <v>6</v>
      </c>
      <c r="C19" s="54"/>
      <c r="D19" s="54"/>
      <c r="E19" s="54"/>
      <c r="F19" s="54"/>
      <c r="G19" s="54"/>
      <c r="H19" s="54"/>
      <c r="I19" s="54"/>
      <c r="J19" s="54"/>
      <c r="K19" s="54"/>
      <c r="L19" s="11">
        <f>L21+L22+L23</f>
        <v>131402</v>
      </c>
      <c r="M19" s="11">
        <f t="shared" ref="M19:P19" si="2">M21+M22+M23</f>
        <v>131402</v>
      </c>
      <c r="N19" s="11">
        <f t="shared" si="2"/>
        <v>136575</v>
      </c>
      <c r="O19" s="11">
        <f t="shared" si="2"/>
        <v>156997.1</v>
      </c>
      <c r="P19" s="11">
        <f t="shared" si="2"/>
        <v>156997.1</v>
      </c>
      <c r="Q19" s="31">
        <f t="shared" ref="Q19" si="3">Q21+Q22+Q23</f>
        <v>172509.7</v>
      </c>
      <c r="R19" s="11">
        <f>Q19-P19</f>
        <v>15512.600000000006</v>
      </c>
    </row>
    <row r="20" spans="1:18" x14ac:dyDescent="0.3">
      <c r="A20" s="13"/>
      <c r="B20" s="54" t="s">
        <v>4</v>
      </c>
      <c r="C20" s="54"/>
      <c r="D20" s="54"/>
      <c r="E20" s="54"/>
      <c r="F20" s="54"/>
      <c r="G20" s="54"/>
      <c r="H20" s="54"/>
      <c r="I20" s="54"/>
      <c r="J20" s="54"/>
      <c r="K20" s="54"/>
      <c r="L20" s="1"/>
      <c r="M20" s="1"/>
      <c r="N20" s="1"/>
      <c r="O20" s="1"/>
      <c r="P20" s="1"/>
      <c r="Q20" s="32"/>
      <c r="R20" s="11"/>
    </row>
    <row r="21" spans="1:18" x14ac:dyDescent="0.3">
      <c r="A21" s="13">
        <v>1</v>
      </c>
      <c r="B21" s="54" t="s">
        <v>7</v>
      </c>
      <c r="C21" s="54"/>
      <c r="D21" s="54"/>
      <c r="E21" s="54"/>
      <c r="F21" s="54"/>
      <c r="G21" s="54"/>
      <c r="H21" s="54"/>
      <c r="I21" s="54"/>
      <c r="J21" s="54"/>
      <c r="K21" s="54"/>
      <c r="L21" s="1">
        <v>131402</v>
      </c>
      <c r="M21" s="1">
        <v>131402</v>
      </c>
      <c r="N21" s="1">
        <v>131402</v>
      </c>
      <c r="O21" s="1">
        <v>131402</v>
      </c>
      <c r="P21" s="1">
        <v>131402</v>
      </c>
      <c r="Q21" s="32">
        <v>131402</v>
      </c>
      <c r="R21" s="1">
        <f>Q21-P21</f>
        <v>0</v>
      </c>
    </row>
    <row r="22" spans="1:18" x14ac:dyDescent="0.3">
      <c r="A22" s="13">
        <v>2</v>
      </c>
      <c r="B22" s="54" t="s">
        <v>88</v>
      </c>
      <c r="C22" s="54"/>
      <c r="D22" s="54"/>
      <c r="E22" s="54"/>
      <c r="F22" s="54"/>
      <c r="G22" s="54"/>
      <c r="H22" s="54"/>
      <c r="I22" s="54"/>
      <c r="J22" s="54"/>
      <c r="K22" s="54"/>
      <c r="L22" s="1">
        <v>0</v>
      </c>
      <c r="M22" s="1"/>
      <c r="N22" s="1">
        <v>0</v>
      </c>
      <c r="O22" s="1">
        <v>20422.099999999999</v>
      </c>
      <c r="P22" s="1">
        <v>20422.099999999999</v>
      </c>
      <c r="Q22" s="32">
        <v>35984.699999999997</v>
      </c>
      <c r="R22" s="1">
        <f t="shared" ref="R22:R75" si="4">Q22-P22</f>
        <v>15562.599999999999</v>
      </c>
    </row>
    <row r="23" spans="1:18" ht="31.2" customHeight="1" x14ac:dyDescent="0.3">
      <c r="A23" s="13">
        <v>3</v>
      </c>
      <c r="B23" s="42" t="s">
        <v>73</v>
      </c>
      <c r="C23" s="43"/>
      <c r="D23" s="43"/>
      <c r="E23" s="43"/>
      <c r="F23" s="43"/>
      <c r="G23" s="43"/>
      <c r="H23" s="43"/>
      <c r="I23" s="43"/>
      <c r="J23" s="43"/>
      <c r="K23" s="44"/>
      <c r="L23" s="1">
        <v>0</v>
      </c>
      <c r="M23" s="1">
        <v>0</v>
      </c>
      <c r="N23" s="1">
        <f>5123+50</f>
        <v>5173</v>
      </c>
      <c r="O23" s="1">
        <v>5173</v>
      </c>
      <c r="P23" s="1">
        <v>5173</v>
      </c>
      <c r="Q23" s="32">
        <v>5123</v>
      </c>
      <c r="R23" s="1">
        <f t="shared" si="4"/>
        <v>-50</v>
      </c>
    </row>
    <row r="24" spans="1:18" x14ac:dyDescent="0.3">
      <c r="A24" s="12">
        <v>2</v>
      </c>
      <c r="B24" s="49" t="s">
        <v>8</v>
      </c>
      <c r="C24" s="49"/>
      <c r="D24" s="49"/>
      <c r="E24" s="49"/>
      <c r="F24" s="49"/>
      <c r="G24" s="49"/>
      <c r="H24" s="49"/>
      <c r="I24" s="49"/>
      <c r="J24" s="49"/>
      <c r="K24" s="49"/>
      <c r="L24" s="11">
        <f>L25+L26+L27+L28+L29+L30+L31+L32+L33+L34+L35+L36+L37+L38+L39+L40+L41+L42+L43</f>
        <v>120931.5</v>
      </c>
      <c r="M24" s="11">
        <f t="shared" ref="M24:Q24" si="5">M25+M26+M27+M28+M29+M30+M31+M32+M33+M34+M35+M36+M37+M38+M39+M40+M41+M42+M43</f>
        <v>173566.09999999998</v>
      </c>
      <c r="N24" s="11">
        <f t="shared" si="5"/>
        <v>195719.00000000003</v>
      </c>
      <c r="O24" s="11">
        <f t="shared" si="5"/>
        <v>195796.40000000002</v>
      </c>
      <c r="P24" s="11">
        <f t="shared" si="5"/>
        <v>195796.50000000003</v>
      </c>
      <c r="Q24" s="31">
        <f t="shared" si="5"/>
        <v>176720.2</v>
      </c>
      <c r="R24" s="11">
        <f>Q24-P24</f>
        <v>-19076.300000000017</v>
      </c>
    </row>
    <row r="25" spans="1:18" ht="48.75" customHeight="1" x14ac:dyDescent="0.3">
      <c r="A25" s="13">
        <v>1</v>
      </c>
      <c r="B25" s="48" t="s">
        <v>9</v>
      </c>
      <c r="C25" s="48"/>
      <c r="D25" s="48"/>
      <c r="E25" s="48"/>
      <c r="F25" s="48"/>
      <c r="G25" s="48"/>
      <c r="H25" s="48"/>
      <c r="I25" s="48"/>
      <c r="J25" s="48"/>
      <c r="K25" s="48"/>
      <c r="L25" s="1">
        <v>147.6</v>
      </c>
      <c r="M25" s="1">
        <v>147.6</v>
      </c>
      <c r="N25" s="1">
        <v>147.6</v>
      </c>
      <c r="O25" s="1">
        <v>147.6</v>
      </c>
      <c r="P25" s="1">
        <v>147.6</v>
      </c>
      <c r="Q25" s="32">
        <v>100</v>
      </c>
      <c r="R25" s="1">
        <f t="shared" si="4"/>
        <v>-47.599999999999994</v>
      </c>
    </row>
    <row r="26" spans="1:18" ht="48.6" customHeight="1" x14ac:dyDescent="0.3">
      <c r="A26" s="13">
        <v>2</v>
      </c>
      <c r="B26" s="57" t="s">
        <v>31</v>
      </c>
      <c r="C26" s="58"/>
      <c r="D26" s="58"/>
      <c r="E26" s="58"/>
      <c r="F26" s="58"/>
      <c r="G26" s="58"/>
      <c r="H26" s="58"/>
      <c r="I26" s="58"/>
      <c r="J26" s="58"/>
      <c r="K26" s="59"/>
      <c r="L26" s="1">
        <v>0</v>
      </c>
      <c r="M26" s="1">
        <v>0</v>
      </c>
      <c r="N26" s="1">
        <v>0</v>
      </c>
      <c r="O26" s="1"/>
      <c r="P26" s="1">
        <v>0</v>
      </c>
      <c r="Q26" s="32">
        <v>0</v>
      </c>
      <c r="R26" s="1">
        <f t="shared" si="4"/>
        <v>0</v>
      </c>
    </row>
    <row r="27" spans="1:18" ht="33" customHeight="1" x14ac:dyDescent="0.3">
      <c r="A27" s="13">
        <v>3</v>
      </c>
      <c r="B27" s="42" t="s">
        <v>56</v>
      </c>
      <c r="C27" s="43"/>
      <c r="D27" s="43"/>
      <c r="E27" s="43"/>
      <c r="F27" s="43"/>
      <c r="G27" s="43"/>
      <c r="H27" s="43"/>
      <c r="I27" s="43"/>
      <c r="J27" s="43"/>
      <c r="K27" s="44"/>
      <c r="L27" s="1">
        <f>2275.6+46.4</f>
        <v>2322</v>
      </c>
      <c r="M27" s="1">
        <f>2275.6+46.4</f>
        <v>2322</v>
      </c>
      <c r="N27" s="1">
        <v>2322</v>
      </c>
      <c r="O27" s="1">
        <v>2322.1</v>
      </c>
      <c r="P27" s="1">
        <v>2322.1</v>
      </c>
      <c r="Q27" s="32">
        <v>2322.1</v>
      </c>
      <c r="R27" s="1">
        <f t="shared" si="4"/>
        <v>0</v>
      </c>
    </row>
    <row r="28" spans="1:18" ht="33" customHeight="1" x14ac:dyDescent="0.3">
      <c r="A28" s="13">
        <v>4</v>
      </c>
      <c r="B28" s="51" t="s">
        <v>52</v>
      </c>
      <c r="C28" s="52"/>
      <c r="D28" s="52"/>
      <c r="E28" s="52"/>
      <c r="F28" s="52"/>
      <c r="G28" s="52"/>
      <c r="H28" s="52"/>
      <c r="I28" s="52"/>
      <c r="J28" s="52"/>
      <c r="K28" s="53"/>
      <c r="L28" s="1">
        <f>881.4+87.2</f>
        <v>968.6</v>
      </c>
      <c r="M28" s="1">
        <f>881.4+87.2</f>
        <v>968.6</v>
      </c>
      <c r="N28" s="1">
        <v>968.6</v>
      </c>
      <c r="O28" s="1">
        <v>968.6</v>
      </c>
      <c r="P28" s="1">
        <v>968.6</v>
      </c>
      <c r="Q28" s="32">
        <v>968.6</v>
      </c>
      <c r="R28" s="1">
        <f t="shared" si="4"/>
        <v>0</v>
      </c>
    </row>
    <row r="29" spans="1:18" ht="49.5" customHeight="1" x14ac:dyDescent="0.3">
      <c r="A29" s="13">
        <v>5</v>
      </c>
      <c r="B29" s="42" t="s">
        <v>35</v>
      </c>
      <c r="C29" s="43"/>
      <c r="D29" s="43"/>
      <c r="E29" s="43"/>
      <c r="F29" s="43"/>
      <c r="G29" s="43"/>
      <c r="H29" s="43"/>
      <c r="I29" s="43"/>
      <c r="J29" s="43"/>
      <c r="K29" s="44"/>
      <c r="L29" s="1">
        <v>7210.8</v>
      </c>
      <c r="M29" s="1">
        <v>7210.8</v>
      </c>
      <c r="N29" s="1">
        <v>7210.8</v>
      </c>
      <c r="O29" s="1">
        <v>7210.8</v>
      </c>
      <c r="P29" s="1">
        <v>7210.8</v>
      </c>
      <c r="Q29" s="32">
        <v>7210.8</v>
      </c>
      <c r="R29" s="1">
        <f t="shared" si="4"/>
        <v>0</v>
      </c>
    </row>
    <row r="30" spans="1:18" ht="48.75" customHeight="1" x14ac:dyDescent="0.3">
      <c r="A30" s="13">
        <v>6</v>
      </c>
      <c r="B30" s="42" t="s">
        <v>55</v>
      </c>
      <c r="C30" s="43"/>
      <c r="D30" s="43"/>
      <c r="E30" s="43"/>
      <c r="F30" s="43"/>
      <c r="G30" s="43"/>
      <c r="H30" s="43"/>
      <c r="I30" s="43"/>
      <c r="J30" s="43"/>
      <c r="K30" s="44"/>
      <c r="L30" s="1">
        <v>98.3</v>
      </c>
      <c r="M30" s="1">
        <v>98.3</v>
      </c>
      <c r="N30" s="1">
        <v>98.3</v>
      </c>
      <c r="O30" s="1">
        <v>98.3</v>
      </c>
      <c r="P30" s="1">
        <v>98.3</v>
      </c>
      <c r="Q30" s="32">
        <v>0</v>
      </c>
      <c r="R30" s="1">
        <f t="shared" si="4"/>
        <v>-98.3</v>
      </c>
    </row>
    <row r="31" spans="1:18" ht="33" customHeight="1" x14ac:dyDescent="0.3">
      <c r="A31" s="13">
        <v>7</v>
      </c>
      <c r="B31" s="42" t="s">
        <v>57</v>
      </c>
      <c r="C31" s="43"/>
      <c r="D31" s="43"/>
      <c r="E31" s="43"/>
      <c r="F31" s="43"/>
      <c r="G31" s="43"/>
      <c r="H31" s="43"/>
      <c r="I31" s="43"/>
      <c r="J31" s="43"/>
      <c r="K31" s="44"/>
      <c r="L31" s="1">
        <f>22309.5+2206.4</f>
        <v>24515.9</v>
      </c>
      <c r="M31" s="1">
        <f>22309.5+2206.4</f>
        <v>24515.9</v>
      </c>
      <c r="N31" s="1">
        <v>24515.9</v>
      </c>
      <c r="O31" s="1">
        <v>24515.9</v>
      </c>
      <c r="P31" s="1">
        <v>24515.9</v>
      </c>
      <c r="Q31" s="32">
        <v>24515.9</v>
      </c>
      <c r="R31" s="1">
        <f t="shared" si="4"/>
        <v>0</v>
      </c>
    </row>
    <row r="32" spans="1:18" ht="57.75" customHeight="1" x14ac:dyDescent="0.3">
      <c r="A32" s="13">
        <v>8</v>
      </c>
      <c r="B32" s="42" t="s">
        <v>36</v>
      </c>
      <c r="C32" s="43"/>
      <c r="D32" s="43"/>
      <c r="E32" s="43"/>
      <c r="F32" s="43"/>
      <c r="G32" s="43"/>
      <c r="H32" s="43"/>
      <c r="I32" s="43"/>
      <c r="J32" s="43"/>
      <c r="K32" s="44"/>
      <c r="L32" s="1">
        <v>48647</v>
      </c>
      <c r="M32" s="1">
        <v>48647</v>
      </c>
      <c r="N32" s="1">
        <v>48647</v>
      </c>
      <c r="O32" s="1">
        <v>48647</v>
      </c>
      <c r="P32" s="1">
        <v>48647</v>
      </c>
      <c r="Q32" s="32">
        <v>48647</v>
      </c>
      <c r="R32" s="1">
        <f t="shared" si="4"/>
        <v>0</v>
      </c>
    </row>
    <row r="33" spans="1:18" ht="43.8" customHeight="1" x14ac:dyDescent="0.3">
      <c r="A33" s="13">
        <v>9</v>
      </c>
      <c r="B33" s="42" t="s">
        <v>37</v>
      </c>
      <c r="C33" s="43"/>
      <c r="D33" s="43"/>
      <c r="E33" s="43"/>
      <c r="F33" s="43"/>
      <c r="G33" s="43"/>
      <c r="H33" s="43"/>
      <c r="I33" s="43"/>
      <c r="J33" s="43"/>
      <c r="K33" s="44"/>
      <c r="L33" s="1">
        <v>9027.7000000000007</v>
      </c>
      <c r="M33" s="1">
        <v>9027.7000000000007</v>
      </c>
      <c r="N33" s="1">
        <v>34505.4</v>
      </c>
      <c r="O33" s="1">
        <v>34505.4</v>
      </c>
      <c r="P33" s="1">
        <v>34505.4</v>
      </c>
      <c r="Q33" s="32">
        <v>14266.3</v>
      </c>
      <c r="R33" s="1">
        <f t="shared" si="4"/>
        <v>-20239.100000000002</v>
      </c>
    </row>
    <row r="34" spans="1:18" ht="19.2" customHeight="1" x14ac:dyDescent="0.3">
      <c r="A34" s="13">
        <v>10</v>
      </c>
      <c r="B34" s="42" t="s">
        <v>58</v>
      </c>
      <c r="C34" s="43"/>
      <c r="D34" s="43"/>
      <c r="E34" s="43"/>
      <c r="F34" s="43"/>
      <c r="G34" s="43"/>
      <c r="H34" s="43"/>
      <c r="I34" s="43"/>
      <c r="J34" s="43"/>
      <c r="K34" s="44"/>
      <c r="L34" s="1">
        <f>17094.7+348.8</f>
        <v>17443.5</v>
      </c>
      <c r="M34" s="1">
        <v>0</v>
      </c>
      <c r="N34" s="1">
        <v>0</v>
      </c>
      <c r="O34" s="1"/>
      <c r="P34" s="1">
        <v>0</v>
      </c>
      <c r="Q34" s="32">
        <v>0</v>
      </c>
      <c r="R34" s="1">
        <f t="shared" si="4"/>
        <v>0</v>
      </c>
    </row>
    <row r="35" spans="1:18" ht="20.399999999999999" customHeight="1" x14ac:dyDescent="0.3">
      <c r="A35" s="13">
        <v>11</v>
      </c>
      <c r="B35" s="42" t="s">
        <v>38</v>
      </c>
      <c r="C35" s="43"/>
      <c r="D35" s="43"/>
      <c r="E35" s="43"/>
      <c r="F35" s="43"/>
      <c r="G35" s="43"/>
      <c r="H35" s="43"/>
      <c r="I35" s="43"/>
      <c r="J35" s="43"/>
      <c r="K35" s="44"/>
      <c r="L35" s="1">
        <v>10550.1</v>
      </c>
      <c r="M35" s="1">
        <v>10550.1</v>
      </c>
      <c r="N35" s="1">
        <v>10550.1</v>
      </c>
      <c r="O35" s="1">
        <v>10550.1</v>
      </c>
      <c r="P35" s="1">
        <v>10550.1</v>
      </c>
      <c r="Q35" s="32">
        <v>10550.1</v>
      </c>
      <c r="R35" s="1">
        <f t="shared" si="4"/>
        <v>0</v>
      </c>
    </row>
    <row r="36" spans="1:18" ht="20.399999999999999" customHeight="1" x14ac:dyDescent="0.3">
      <c r="A36" s="13">
        <v>12</v>
      </c>
      <c r="B36" s="42" t="s">
        <v>64</v>
      </c>
      <c r="C36" s="43"/>
      <c r="D36" s="43"/>
      <c r="E36" s="43"/>
      <c r="F36" s="43"/>
      <c r="G36" s="43"/>
      <c r="H36" s="43"/>
      <c r="I36" s="43"/>
      <c r="J36" s="43"/>
      <c r="K36" s="44"/>
      <c r="L36" s="1">
        <v>0</v>
      </c>
      <c r="M36" s="1">
        <v>17594.2</v>
      </c>
      <c r="N36" s="1">
        <v>17594.2</v>
      </c>
      <c r="O36" s="1">
        <v>17671.5</v>
      </c>
      <c r="P36" s="1">
        <v>17671.599999999999</v>
      </c>
      <c r="Q36" s="32">
        <v>17671.599999999999</v>
      </c>
      <c r="R36" s="1">
        <f t="shared" si="4"/>
        <v>0</v>
      </c>
    </row>
    <row r="37" spans="1:18" ht="30.6" customHeight="1" x14ac:dyDescent="0.3">
      <c r="A37" s="13">
        <v>13</v>
      </c>
      <c r="B37" s="42" t="s">
        <v>65</v>
      </c>
      <c r="C37" s="43"/>
      <c r="D37" s="43"/>
      <c r="E37" s="43"/>
      <c r="F37" s="43"/>
      <c r="G37" s="43"/>
      <c r="H37" s="43"/>
      <c r="I37" s="43"/>
      <c r="J37" s="43"/>
      <c r="K37" s="44"/>
      <c r="L37" s="1">
        <v>0</v>
      </c>
      <c r="M37" s="1">
        <v>4300.3999999999996</v>
      </c>
      <c r="N37" s="1">
        <v>4300.3999999999996</v>
      </c>
      <c r="O37" s="1">
        <v>4300.3999999999996</v>
      </c>
      <c r="P37" s="1">
        <v>4300.3999999999996</v>
      </c>
      <c r="Q37" s="32">
        <v>4300.3999999999996</v>
      </c>
      <c r="R37" s="1">
        <f t="shared" si="4"/>
        <v>0</v>
      </c>
    </row>
    <row r="38" spans="1:18" ht="30.6" customHeight="1" x14ac:dyDescent="0.3">
      <c r="A38" s="13">
        <v>14</v>
      </c>
      <c r="B38" s="42" t="s">
        <v>66</v>
      </c>
      <c r="C38" s="43"/>
      <c r="D38" s="43"/>
      <c r="E38" s="43"/>
      <c r="F38" s="43"/>
      <c r="G38" s="43"/>
      <c r="H38" s="43"/>
      <c r="I38" s="43"/>
      <c r="J38" s="43"/>
      <c r="K38" s="44"/>
      <c r="L38" s="1">
        <v>0</v>
      </c>
      <c r="M38" s="1">
        <v>2815</v>
      </c>
      <c r="N38" s="1">
        <v>2815</v>
      </c>
      <c r="O38" s="1">
        <v>2815</v>
      </c>
      <c r="P38" s="1">
        <v>2815</v>
      </c>
      <c r="Q38" s="32">
        <v>2815</v>
      </c>
      <c r="R38" s="1">
        <f t="shared" si="4"/>
        <v>0</v>
      </c>
    </row>
    <row r="39" spans="1:18" ht="23.4" customHeight="1" x14ac:dyDescent="0.3">
      <c r="A39" s="13">
        <v>15</v>
      </c>
      <c r="B39" s="42" t="s">
        <v>67</v>
      </c>
      <c r="C39" s="43"/>
      <c r="D39" s="43"/>
      <c r="E39" s="43"/>
      <c r="F39" s="43"/>
      <c r="G39" s="43"/>
      <c r="H39" s="43"/>
      <c r="I39" s="43"/>
      <c r="J39" s="43"/>
      <c r="K39" s="44"/>
      <c r="L39" s="1">
        <v>0</v>
      </c>
      <c r="M39" s="1">
        <v>32722.1</v>
      </c>
      <c r="N39" s="1">
        <v>29064.6</v>
      </c>
      <c r="O39" s="1">
        <v>29064.6</v>
      </c>
      <c r="P39" s="1">
        <v>29064.6</v>
      </c>
      <c r="Q39" s="32">
        <v>29064.6</v>
      </c>
      <c r="R39" s="1">
        <f t="shared" si="4"/>
        <v>0</v>
      </c>
    </row>
    <row r="40" spans="1:18" ht="23.4" customHeight="1" x14ac:dyDescent="0.3">
      <c r="A40" s="13">
        <v>16</v>
      </c>
      <c r="B40" s="42" t="s">
        <v>68</v>
      </c>
      <c r="C40" s="43"/>
      <c r="D40" s="43"/>
      <c r="E40" s="43"/>
      <c r="F40" s="43"/>
      <c r="G40" s="43"/>
      <c r="H40" s="43"/>
      <c r="I40" s="43"/>
      <c r="J40" s="43"/>
      <c r="K40" s="44"/>
      <c r="L40" s="1">
        <v>0</v>
      </c>
      <c r="M40" s="1">
        <v>12646.4</v>
      </c>
      <c r="N40" s="1">
        <v>12646.4</v>
      </c>
      <c r="O40" s="1">
        <v>12646.4</v>
      </c>
      <c r="P40" s="1">
        <v>12646.4</v>
      </c>
      <c r="Q40" s="32">
        <v>12646.4</v>
      </c>
      <c r="R40" s="1">
        <f t="shared" si="4"/>
        <v>0</v>
      </c>
    </row>
    <row r="41" spans="1:18" ht="31.95" customHeight="1" x14ac:dyDescent="0.3">
      <c r="A41" s="13">
        <v>17</v>
      </c>
      <c r="B41" s="42" t="s">
        <v>74</v>
      </c>
      <c r="C41" s="43"/>
      <c r="D41" s="43"/>
      <c r="E41" s="43"/>
      <c r="F41" s="43"/>
      <c r="G41" s="43"/>
      <c r="H41" s="43"/>
      <c r="I41" s="43"/>
      <c r="J41" s="43"/>
      <c r="K41" s="44"/>
      <c r="L41" s="1">
        <v>0</v>
      </c>
      <c r="M41" s="1">
        <v>0</v>
      </c>
      <c r="N41" s="1">
        <v>332.7</v>
      </c>
      <c r="O41" s="1">
        <v>332.7</v>
      </c>
      <c r="P41" s="1">
        <v>332.7</v>
      </c>
      <c r="Q41" s="32">
        <v>332.7</v>
      </c>
      <c r="R41" s="1">
        <f t="shared" si="4"/>
        <v>0</v>
      </c>
    </row>
    <row r="42" spans="1:18" ht="31.95" customHeight="1" x14ac:dyDescent="0.3">
      <c r="A42" s="13">
        <v>18</v>
      </c>
      <c r="B42" s="42" t="s">
        <v>84</v>
      </c>
      <c r="C42" s="43"/>
      <c r="D42" s="43"/>
      <c r="E42" s="43"/>
      <c r="F42" s="43"/>
      <c r="G42" s="43"/>
      <c r="H42" s="43"/>
      <c r="I42" s="43"/>
      <c r="J42" s="43"/>
      <c r="K42" s="44"/>
      <c r="L42" s="1">
        <v>0</v>
      </c>
      <c r="M42" s="1">
        <v>0</v>
      </c>
      <c r="N42" s="1">
        <v>0</v>
      </c>
      <c r="O42" s="1"/>
      <c r="P42" s="1">
        <v>0</v>
      </c>
      <c r="Q42" s="32">
        <v>322.60000000000002</v>
      </c>
      <c r="R42" s="1">
        <f t="shared" si="4"/>
        <v>322.60000000000002</v>
      </c>
    </row>
    <row r="43" spans="1:18" ht="61.5" customHeight="1" x14ac:dyDescent="0.3">
      <c r="A43" s="13">
        <v>19</v>
      </c>
      <c r="B43" s="42" t="s">
        <v>85</v>
      </c>
      <c r="C43" s="43"/>
      <c r="D43" s="43"/>
      <c r="E43" s="43"/>
      <c r="F43" s="43"/>
      <c r="G43" s="43"/>
      <c r="H43" s="43"/>
      <c r="I43" s="43"/>
      <c r="J43" s="43"/>
      <c r="K43" s="44"/>
      <c r="L43" s="1">
        <v>0</v>
      </c>
      <c r="M43" s="1">
        <v>0</v>
      </c>
      <c r="N43" s="1">
        <v>0</v>
      </c>
      <c r="O43" s="1"/>
      <c r="P43" s="1">
        <v>0</v>
      </c>
      <c r="Q43" s="32">
        <f>966.4+19.7</f>
        <v>986.1</v>
      </c>
      <c r="R43" s="1">
        <f t="shared" si="4"/>
        <v>986.1</v>
      </c>
    </row>
    <row r="44" spans="1:18" ht="24.75" customHeight="1" x14ac:dyDescent="0.3">
      <c r="A44" s="12">
        <v>3</v>
      </c>
      <c r="B44" s="50" t="s">
        <v>10</v>
      </c>
      <c r="C44" s="50"/>
      <c r="D44" s="50"/>
      <c r="E44" s="50"/>
      <c r="F44" s="50"/>
      <c r="G44" s="50"/>
      <c r="H44" s="50"/>
      <c r="I44" s="50"/>
      <c r="J44" s="50"/>
      <c r="K44" s="50"/>
      <c r="L44" s="11">
        <f t="shared" ref="L44:Q44" si="6">L45+L46+L51</f>
        <v>295872</v>
      </c>
      <c r="M44" s="11">
        <f t="shared" si="6"/>
        <v>295872</v>
      </c>
      <c r="N44" s="11">
        <f t="shared" si="6"/>
        <v>296536.7</v>
      </c>
      <c r="O44" s="11">
        <f t="shared" si="6"/>
        <v>301607.89999999997</v>
      </c>
      <c r="P44" s="11">
        <f t="shared" si="6"/>
        <v>301607.99999999994</v>
      </c>
      <c r="Q44" s="31">
        <f t="shared" si="6"/>
        <v>331399</v>
      </c>
      <c r="R44" s="11">
        <f>Q44-P44</f>
        <v>29791.000000000058</v>
      </c>
    </row>
    <row r="45" spans="1:18" ht="30.75" customHeight="1" x14ac:dyDescent="0.3">
      <c r="A45" s="13">
        <v>1</v>
      </c>
      <c r="B45" s="48" t="s">
        <v>11</v>
      </c>
      <c r="C45" s="48"/>
      <c r="D45" s="48"/>
      <c r="E45" s="48"/>
      <c r="F45" s="48"/>
      <c r="G45" s="48"/>
      <c r="H45" s="48"/>
      <c r="I45" s="48"/>
      <c r="J45" s="48"/>
      <c r="K45" s="48"/>
      <c r="L45" s="1">
        <v>0</v>
      </c>
      <c r="M45" s="1">
        <v>0</v>
      </c>
      <c r="N45" s="1">
        <v>0</v>
      </c>
      <c r="O45" s="1"/>
      <c r="P45" s="1">
        <v>0</v>
      </c>
      <c r="Q45" s="32">
        <v>0</v>
      </c>
      <c r="R45" s="1">
        <f t="shared" si="4"/>
        <v>0</v>
      </c>
    </row>
    <row r="46" spans="1:18" ht="49.5" customHeight="1" x14ac:dyDescent="0.3">
      <c r="A46" s="13">
        <v>2</v>
      </c>
      <c r="B46" s="56" t="s">
        <v>18</v>
      </c>
      <c r="C46" s="56"/>
      <c r="D46" s="56"/>
      <c r="E46" s="56"/>
      <c r="F46" s="56"/>
      <c r="G46" s="56"/>
      <c r="H46" s="56"/>
      <c r="I46" s="56"/>
      <c r="J46" s="56"/>
      <c r="K46" s="56"/>
      <c r="L46" s="11">
        <f t="shared" ref="L46:Q46" si="7">L47+L48+L49+L50</f>
        <v>16916.3</v>
      </c>
      <c r="M46" s="11">
        <f t="shared" si="7"/>
        <v>16916.3</v>
      </c>
      <c r="N46" s="11">
        <f t="shared" si="7"/>
        <v>16916.3</v>
      </c>
      <c r="O46" s="11">
        <f t="shared" si="7"/>
        <v>16916.3</v>
      </c>
      <c r="P46" s="11">
        <f t="shared" si="7"/>
        <v>16916.3</v>
      </c>
      <c r="Q46" s="31">
        <f t="shared" si="7"/>
        <v>17646.899999999998</v>
      </c>
      <c r="R46" s="11">
        <f t="shared" si="4"/>
        <v>730.59999999999854</v>
      </c>
    </row>
    <row r="47" spans="1:18" ht="18.75" customHeight="1" x14ac:dyDescent="0.3">
      <c r="A47" s="13"/>
      <c r="B47" s="48" t="s">
        <v>23</v>
      </c>
      <c r="C47" s="48"/>
      <c r="D47" s="48"/>
      <c r="E47" s="48"/>
      <c r="F47" s="48"/>
      <c r="G47" s="48"/>
      <c r="H47" s="48"/>
      <c r="I47" s="48"/>
      <c r="J47" s="48"/>
      <c r="K47" s="48"/>
      <c r="L47" s="1">
        <v>8944.5</v>
      </c>
      <c r="M47" s="1">
        <v>8765.9</v>
      </c>
      <c r="N47" s="1">
        <v>8765.9</v>
      </c>
      <c r="O47" s="1">
        <v>8765.9</v>
      </c>
      <c r="P47" s="1">
        <v>8765.9</v>
      </c>
      <c r="Q47" s="32">
        <v>7753.2</v>
      </c>
      <c r="R47" s="1">
        <f t="shared" si="4"/>
        <v>-1012.6999999999998</v>
      </c>
    </row>
    <row r="48" spans="1:18" ht="18.75" customHeight="1" x14ac:dyDescent="0.3">
      <c r="A48" s="13"/>
      <c r="B48" s="54" t="s">
        <v>24</v>
      </c>
      <c r="C48" s="54"/>
      <c r="D48" s="54"/>
      <c r="E48" s="54"/>
      <c r="F48" s="54"/>
      <c r="G48" s="54"/>
      <c r="H48" s="54"/>
      <c r="I48" s="54"/>
      <c r="J48" s="54"/>
      <c r="K48" s="54"/>
      <c r="L48" s="1">
        <v>4522.5</v>
      </c>
      <c r="M48" s="1">
        <v>4522.5</v>
      </c>
      <c r="N48" s="1">
        <v>4522.5</v>
      </c>
      <c r="O48" s="1">
        <v>4522.5</v>
      </c>
      <c r="P48" s="1">
        <v>4522.5</v>
      </c>
      <c r="Q48" s="32">
        <v>5908.5</v>
      </c>
      <c r="R48" s="1">
        <f t="shared" si="4"/>
        <v>1386</v>
      </c>
    </row>
    <row r="49" spans="1:18" ht="20.25" customHeight="1" x14ac:dyDescent="0.3">
      <c r="A49" s="13"/>
      <c r="B49" s="54" t="s">
        <v>25</v>
      </c>
      <c r="C49" s="54"/>
      <c r="D49" s="54"/>
      <c r="E49" s="54"/>
      <c r="F49" s="54"/>
      <c r="G49" s="54"/>
      <c r="H49" s="54"/>
      <c r="I49" s="54"/>
      <c r="J49" s="54"/>
      <c r="K49" s="54"/>
      <c r="L49" s="1">
        <v>3372.3</v>
      </c>
      <c r="M49" s="1">
        <v>3372.3</v>
      </c>
      <c r="N49" s="1">
        <v>3372.3</v>
      </c>
      <c r="O49" s="1">
        <v>3372.3</v>
      </c>
      <c r="P49" s="1">
        <v>3372.3</v>
      </c>
      <c r="Q49" s="32">
        <v>3969.1</v>
      </c>
      <c r="R49" s="1">
        <f t="shared" si="4"/>
        <v>596.79999999999973</v>
      </c>
    </row>
    <row r="50" spans="1:18" ht="48" customHeight="1" x14ac:dyDescent="0.3">
      <c r="A50" s="13"/>
      <c r="B50" s="48" t="s">
        <v>29</v>
      </c>
      <c r="C50" s="48"/>
      <c r="D50" s="48"/>
      <c r="E50" s="48"/>
      <c r="F50" s="48"/>
      <c r="G50" s="48"/>
      <c r="H50" s="48"/>
      <c r="I50" s="48"/>
      <c r="J50" s="48"/>
      <c r="K50" s="48"/>
      <c r="L50" s="1">
        <v>77</v>
      </c>
      <c r="M50" s="1">
        <v>255.6</v>
      </c>
      <c r="N50" s="1">
        <v>255.6</v>
      </c>
      <c r="O50" s="1">
        <v>255.6</v>
      </c>
      <c r="P50" s="1">
        <v>255.6</v>
      </c>
      <c r="Q50" s="32">
        <v>16.100000000000001</v>
      </c>
      <c r="R50" s="1">
        <f t="shared" si="4"/>
        <v>-239.5</v>
      </c>
    </row>
    <row r="51" spans="1:18" x14ac:dyDescent="0.3">
      <c r="A51" s="13">
        <v>3</v>
      </c>
      <c r="B51" s="49" t="s">
        <v>12</v>
      </c>
      <c r="C51" s="49"/>
      <c r="D51" s="49"/>
      <c r="E51" s="49"/>
      <c r="F51" s="49"/>
      <c r="G51" s="49"/>
      <c r="H51" s="49"/>
      <c r="I51" s="49"/>
      <c r="J51" s="49"/>
      <c r="K51" s="49"/>
      <c r="L51" s="11">
        <f t="shared" ref="L51:Q51" si="8">L52+L53+L54+L55+L56+L57+L58+L59+L60+L64+L68+L69+L70+L71+L72+L73+L74</f>
        <v>278955.7</v>
      </c>
      <c r="M51" s="11">
        <f t="shared" si="8"/>
        <v>278955.7</v>
      </c>
      <c r="N51" s="11">
        <f t="shared" si="8"/>
        <v>279620.40000000002</v>
      </c>
      <c r="O51" s="11">
        <f t="shared" si="8"/>
        <v>284691.59999999998</v>
      </c>
      <c r="P51" s="11">
        <f t="shared" si="8"/>
        <v>284691.69999999995</v>
      </c>
      <c r="Q51" s="31">
        <f t="shared" si="8"/>
        <v>313752.09999999998</v>
      </c>
      <c r="R51" s="11">
        <f t="shared" si="4"/>
        <v>29060.400000000023</v>
      </c>
    </row>
    <row r="52" spans="1:18" ht="54.75" customHeight="1" x14ac:dyDescent="0.3">
      <c r="A52" s="10"/>
      <c r="B52" s="66" t="s">
        <v>19</v>
      </c>
      <c r="C52" s="66"/>
      <c r="D52" s="66"/>
      <c r="E52" s="66"/>
      <c r="F52" s="66"/>
      <c r="G52" s="66"/>
      <c r="H52" s="66"/>
      <c r="I52" s="66"/>
      <c r="J52" s="66"/>
      <c r="K52" s="66"/>
      <c r="L52" s="1">
        <v>63830</v>
      </c>
      <c r="M52" s="1">
        <v>63830</v>
      </c>
      <c r="N52" s="1">
        <v>63830</v>
      </c>
      <c r="O52" s="1">
        <v>68435.5</v>
      </c>
      <c r="P52" s="1">
        <v>68435.5</v>
      </c>
      <c r="Q52" s="32">
        <v>81587.600000000006</v>
      </c>
      <c r="R52" s="1">
        <f t="shared" si="4"/>
        <v>13152.100000000006</v>
      </c>
    </row>
    <row r="53" spans="1:18" ht="48" customHeight="1" x14ac:dyDescent="0.3">
      <c r="A53" s="10"/>
      <c r="B53" s="66" t="s">
        <v>20</v>
      </c>
      <c r="C53" s="66"/>
      <c r="D53" s="66"/>
      <c r="E53" s="66"/>
      <c r="F53" s="66"/>
      <c r="G53" s="66"/>
      <c r="H53" s="66"/>
      <c r="I53" s="66"/>
      <c r="J53" s="66"/>
      <c r="K53" s="66"/>
      <c r="L53" s="1">
        <v>195713.3</v>
      </c>
      <c r="M53" s="1">
        <v>195713.3</v>
      </c>
      <c r="N53" s="1">
        <v>195713.3</v>
      </c>
      <c r="O53" s="1">
        <v>195929.1</v>
      </c>
      <c r="P53" s="1">
        <v>195929.1</v>
      </c>
      <c r="Q53" s="32">
        <v>214812.9</v>
      </c>
      <c r="R53" s="1">
        <f t="shared" si="4"/>
        <v>18883.799999999988</v>
      </c>
    </row>
    <row r="54" spans="1:18" ht="46.5" customHeight="1" x14ac:dyDescent="0.3">
      <c r="A54" s="10"/>
      <c r="B54" s="66" t="s">
        <v>45</v>
      </c>
      <c r="C54" s="66"/>
      <c r="D54" s="66"/>
      <c r="E54" s="66"/>
      <c r="F54" s="66"/>
      <c r="G54" s="66"/>
      <c r="H54" s="66"/>
      <c r="I54" s="66"/>
      <c r="J54" s="66"/>
      <c r="K54" s="66"/>
      <c r="L54" s="1">
        <v>427.6</v>
      </c>
      <c r="M54" s="1">
        <v>427.6</v>
      </c>
      <c r="N54" s="1">
        <v>427.6</v>
      </c>
      <c r="O54" s="1">
        <v>427.6</v>
      </c>
      <c r="P54" s="1">
        <v>427.6</v>
      </c>
      <c r="Q54" s="32">
        <v>294</v>
      </c>
      <c r="R54" s="1">
        <f t="shared" si="4"/>
        <v>-133.60000000000002</v>
      </c>
    </row>
    <row r="55" spans="1:18" ht="141.6" customHeight="1" x14ac:dyDescent="0.3">
      <c r="A55" s="10"/>
      <c r="B55" s="66" t="s">
        <v>39</v>
      </c>
      <c r="C55" s="66"/>
      <c r="D55" s="66"/>
      <c r="E55" s="66"/>
      <c r="F55" s="66"/>
      <c r="G55" s="66"/>
      <c r="H55" s="66"/>
      <c r="I55" s="66"/>
      <c r="J55" s="66"/>
      <c r="K55" s="66"/>
      <c r="L55" s="1">
        <v>210</v>
      </c>
      <c r="M55" s="1">
        <v>210</v>
      </c>
      <c r="N55" s="1">
        <v>210</v>
      </c>
      <c r="O55" s="1">
        <v>210</v>
      </c>
      <c r="P55" s="1">
        <v>210</v>
      </c>
      <c r="Q55" s="32">
        <v>210</v>
      </c>
      <c r="R55" s="1">
        <f t="shared" si="4"/>
        <v>0</v>
      </c>
    </row>
    <row r="56" spans="1:18" ht="31.5" customHeight="1" x14ac:dyDescent="0.3">
      <c r="A56" s="10"/>
      <c r="B56" s="66" t="s">
        <v>14</v>
      </c>
      <c r="C56" s="66"/>
      <c r="D56" s="66"/>
      <c r="E56" s="66"/>
      <c r="F56" s="66"/>
      <c r="G56" s="66"/>
      <c r="H56" s="66"/>
      <c r="I56" s="66"/>
      <c r="J56" s="66"/>
      <c r="K56" s="66"/>
      <c r="L56" s="1">
        <v>4035</v>
      </c>
      <c r="M56" s="1">
        <v>4035</v>
      </c>
      <c r="N56" s="1">
        <v>4035</v>
      </c>
      <c r="O56" s="1">
        <v>4035</v>
      </c>
      <c r="P56" s="1">
        <v>4035</v>
      </c>
      <c r="Q56" s="32">
        <v>4035</v>
      </c>
      <c r="R56" s="1">
        <f t="shared" si="4"/>
        <v>0</v>
      </c>
    </row>
    <row r="57" spans="1:18" ht="25.95" customHeight="1" x14ac:dyDescent="0.3">
      <c r="A57" s="10"/>
      <c r="B57" s="66" t="s">
        <v>53</v>
      </c>
      <c r="C57" s="66"/>
      <c r="D57" s="66"/>
      <c r="E57" s="66"/>
      <c r="F57" s="66"/>
      <c r="G57" s="66"/>
      <c r="H57" s="66"/>
      <c r="I57" s="66"/>
      <c r="J57" s="66"/>
      <c r="K57" s="66"/>
      <c r="L57" s="1">
        <v>587</v>
      </c>
      <c r="M57" s="1">
        <v>587</v>
      </c>
      <c r="N57" s="1">
        <v>587</v>
      </c>
      <c r="O57" s="1">
        <v>587</v>
      </c>
      <c r="P57" s="1">
        <v>587</v>
      </c>
      <c r="Q57" s="32">
        <v>587</v>
      </c>
      <c r="R57" s="1">
        <f t="shared" si="4"/>
        <v>0</v>
      </c>
    </row>
    <row r="58" spans="1:18" ht="49.95" customHeight="1" x14ac:dyDescent="0.3">
      <c r="A58" s="10"/>
      <c r="B58" s="42" t="s">
        <v>54</v>
      </c>
      <c r="C58" s="43"/>
      <c r="D58" s="43"/>
      <c r="E58" s="43"/>
      <c r="F58" s="43"/>
      <c r="G58" s="43"/>
      <c r="H58" s="43"/>
      <c r="I58" s="43"/>
      <c r="J58" s="43"/>
      <c r="K58" s="44"/>
      <c r="L58" s="1">
        <v>31.7</v>
      </c>
      <c r="M58" s="1">
        <v>31.7</v>
      </c>
      <c r="N58" s="1">
        <v>31.7</v>
      </c>
      <c r="O58" s="1">
        <v>31.7</v>
      </c>
      <c r="P58" s="1">
        <v>31.7</v>
      </c>
      <c r="Q58" s="32">
        <v>31.7</v>
      </c>
      <c r="R58" s="1">
        <f t="shared" si="4"/>
        <v>0</v>
      </c>
    </row>
    <row r="59" spans="1:18" ht="40.950000000000003" customHeight="1" x14ac:dyDescent="0.3">
      <c r="A59" s="14"/>
      <c r="B59" s="42" t="s">
        <v>16</v>
      </c>
      <c r="C59" s="43"/>
      <c r="D59" s="43"/>
      <c r="E59" s="43"/>
      <c r="F59" s="43"/>
      <c r="G59" s="43"/>
      <c r="H59" s="43"/>
      <c r="I59" s="43"/>
      <c r="J59" s="43"/>
      <c r="K59" s="44"/>
      <c r="L59" s="15">
        <v>3309.9</v>
      </c>
      <c r="M59" s="15">
        <v>3309.9</v>
      </c>
      <c r="N59" s="15">
        <v>3309.9</v>
      </c>
      <c r="O59" s="15">
        <v>3309.9</v>
      </c>
      <c r="P59" s="15">
        <v>3309.9</v>
      </c>
      <c r="Q59" s="33">
        <v>3309.9</v>
      </c>
      <c r="R59" s="1">
        <f t="shared" si="4"/>
        <v>0</v>
      </c>
    </row>
    <row r="60" spans="1:18" ht="37.200000000000003" customHeight="1" x14ac:dyDescent="0.3">
      <c r="A60" s="14"/>
      <c r="B60" s="45" t="s">
        <v>40</v>
      </c>
      <c r="C60" s="46"/>
      <c r="D60" s="46"/>
      <c r="E60" s="46"/>
      <c r="F60" s="46"/>
      <c r="G60" s="46"/>
      <c r="H60" s="46"/>
      <c r="I60" s="46"/>
      <c r="J60" s="46"/>
      <c r="K60" s="47"/>
      <c r="L60" s="16">
        <f>L62+L63</f>
        <v>1130.0999999999999</v>
      </c>
      <c r="M60" s="16">
        <f t="shared" ref="M60:Q60" si="9">M62+M63</f>
        <v>1130.0999999999999</v>
      </c>
      <c r="N60" s="16">
        <f t="shared" si="9"/>
        <v>1130.0999999999999</v>
      </c>
      <c r="O60" s="16">
        <f t="shared" si="9"/>
        <v>1130.0999999999999</v>
      </c>
      <c r="P60" s="16">
        <f t="shared" si="9"/>
        <v>1130.0999999999999</v>
      </c>
      <c r="Q60" s="34">
        <f t="shared" si="9"/>
        <v>1137.0999999999999</v>
      </c>
      <c r="R60" s="11">
        <f t="shared" si="4"/>
        <v>7</v>
      </c>
    </row>
    <row r="61" spans="1:18" ht="23.4" customHeight="1" x14ac:dyDescent="0.3">
      <c r="A61" s="14"/>
      <c r="B61" s="45" t="s">
        <v>41</v>
      </c>
      <c r="C61" s="46"/>
      <c r="D61" s="46"/>
      <c r="E61" s="46"/>
      <c r="F61" s="46"/>
      <c r="G61" s="46"/>
      <c r="H61" s="46"/>
      <c r="I61" s="46"/>
      <c r="J61" s="46"/>
      <c r="K61" s="47"/>
      <c r="L61" s="15"/>
      <c r="M61" s="15"/>
      <c r="N61" s="15"/>
      <c r="O61" s="15"/>
      <c r="P61" s="15"/>
      <c r="Q61" s="33"/>
      <c r="R61" s="1"/>
    </row>
    <row r="62" spans="1:18" ht="30.75" customHeight="1" x14ac:dyDescent="0.3">
      <c r="A62" s="10"/>
      <c r="B62" s="69" t="s">
        <v>15</v>
      </c>
      <c r="C62" s="69"/>
      <c r="D62" s="69"/>
      <c r="E62" s="69"/>
      <c r="F62" s="69"/>
      <c r="G62" s="69"/>
      <c r="H62" s="69"/>
      <c r="I62" s="69"/>
      <c r="J62" s="69"/>
      <c r="K62" s="69"/>
      <c r="L62" s="1">
        <v>1060</v>
      </c>
      <c r="M62" s="1">
        <v>1060.5</v>
      </c>
      <c r="N62" s="1">
        <v>1060.5</v>
      </c>
      <c r="O62" s="1">
        <v>1060</v>
      </c>
      <c r="P62" s="1">
        <v>1060</v>
      </c>
      <c r="Q62" s="32">
        <v>1060</v>
      </c>
      <c r="R62" s="1">
        <f t="shared" si="4"/>
        <v>0</v>
      </c>
    </row>
    <row r="63" spans="1:18" ht="30.6" customHeight="1" x14ac:dyDescent="0.3">
      <c r="A63" s="10"/>
      <c r="B63" s="80" t="s">
        <v>17</v>
      </c>
      <c r="C63" s="81"/>
      <c r="D63" s="81"/>
      <c r="E63" s="81"/>
      <c r="F63" s="81"/>
      <c r="G63" s="81"/>
      <c r="H63" s="81"/>
      <c r="I63" s="81"/>
      <c r="J63" s="81"/>
      <c r="K63" s="82"/>
      <c r="L63" s="1">
        <v>70.099999999999994</v>
      </c>
      <c r="M63" s="1">
        <v>69.599999999999994</v>
      </c>
      <c r="N63" s="1">
        <v>69.599999999999994</v>
      </c>
      <c r="O63" s="1">
        <v>70.099999999999994</v>
      </c>
      <c r="P63" s="1">
        <v>70.099999999999994</v>
      </c>
      <c r="Q63" s="32">
        <f>70.1+7</f>
        <v>77.099999999999994</v>
      </c>
      <c r="R63" s="1">
        <f t="shared" si="4"/>
        <v>7</v>
      </c>
    </row>
    <row r="64" spans="1:18" ht="28.5" customHeight="1" x14ac:dyDescent="0.3">
      <c r="A64" s="10"/>
      <c r="B64" s="45" t="s">
        <v>42</v>
      </c>
      <c r="C64" s="46"/>
      <c r="D64" s="46"/>
      <c r="E64" s="46"/>
      <c r="F64" s="46"/>
      <c r="G64" s="46"/>
      <c r="H64" s="46"/>
      <c r="I64" s="46"/>
      <c r="J64" s="46"/>
      <c r="K64" s="47"/>
      <c r="L64" s="11">
        <f>L66+L67</f>
        <v>63.6</v>
      </c>
      <c r="M64" s="11">
        <f>M66+M67</f>
        <v>63.6</v>
      </c>
      <c r="N64" s="11">
        <f>N66+N67</f>
        <v>63.6</v>
      </c>
      <c r="O64" s="11">
        <v>63.6</v>
      </c>
      <c r="P64" s="11">
        <v>63.6</v>
      </c>
      <c r="Q64" s="31">
        <v>63.6</v>
      </c>
      <c r="R64" s="11">
        <f t="shared" si="4"/>
        <v>0</v>
      </c>
    </row>
    <row r="65" spans="1:18" ht="20.399999999999999" customHeight="1" x14ac:dyDescent="0.3">
      <c r="A65" s="10"/>
      <c r="B65" s="45" t="s">
        <v>41</v>
      </c>
      <c r="C65" s="46"/>
      <c r="D65" s="46"/>
      <c r="E65" s="46"/>
      <c r="F65" s="46"/>
      <c r="G65" s="46"/>
      <c r="H65" s="46"/>
      <c r="I65" s="46"/>
      <c r="J65" s="46"/>
      <c r="K65" s="47"/>
      <c r="L65" s="1"/>
      <c r="M65" s="1"/>
      <c r="N65" s="1"/>
      <c r="O65" s="1"/>
      <c r="P65" s="1"/>
      <c r="Q65" s="32"/>
      <c r="R65" s="1">
        <f t="shared" si="4"/>
        <v>0</v>
      </c>
    </row>
    <row r="66" spans="1:18" ht="63.75" customHeight="1" x14ac:dyDescent="0.3">
      <c r="A66" s="10"/>
      <c r="B66" s="70" t="s">
        <v>30</v>
      </c>
      <c r="C66" s="70"/>
      <c r="D66" s="70"/>
      <c r="E66" s="70"/>
      <c r="F66" s="70"/>
      <c r="G66" s="70"/>
      <c r="H66" s="70"/>
      <c r="I66" s="70"/>
      <c r="J66" s="70"/>
      <c r="K66" s="70"/>
      <c r="L66" s="1">
        <v>5</v>
      </c>
      <c r="M66" s="1">
        <v>5</v>
      </c>
      <c r="N66" s="1">
        <v>5</v>
      </c>
      <c r="O66" s="1">
        <v>5</v>
      </c>
      <c r="P66" s="1">
        <v>5</v>
      </c>
      <c r="Q66" s="32">
        <v>5</v>
      </c>
      <c r="R66" s="1">
        <f t="shared" si="4"/>
        <v>0</v>
      </c>
    </row>
    <row r="67" spans="1:18" ht="48.6" customHeight="1" x14ac:dyDescent="0.3">
      <c r="A67" s="17"/>
      <c r="B67" s="67" t="s">
        <v>28</v>
      </c>
      <c r="C67" s="67"/>
      <c r="D67" s="67"/>
      <c r="E67" s="67"/>
      <c r="F67" s="67"/>
      <c r="G67" s="67"/>
      <c r="H67" s="67"/>
      <c r="I67" s="67"/>
      <c r="J67" s="67"/>
      <c r="K67" s="67"/>
      <c r="L67" s="1">
        <v>58.6</v>
      </c>
      <c r="M67" s="1">
        <v>58.6</v>
      </c>
      <c r="N67" s="1">
        <v>58.6</v>
      </c>
      <c r="O67" s="1">
        <v>58.6</v>
      </c>
      <c r="P67" s="1">
        <v>58.6</v>
      </c>
      <c r="Q67" s="32">
        <v>58.6</v>
      </c>
      <c r="R67" s="1">
        <f t="shared" si="4"/>
        <v>0</v>
      </c>
    </row>
    <row r="68" spans="1:18" ht="35.4" customHeight="1" x14ac:dyDescent="0.3">
      <c r="A68" s="17"/>
      <c r="B68" s="45" t="s">
        <v>43</v>
      </c>
      <c r="C68" s="46"/>
      <c r="D68" s="46"/>
      <c r="E68" s="46"/>
      <c r="F68" s="46"/>
      <c r="G68" s="46"/>
      <c r="H68" s="46"/>
      <c r="I68" s="46"/>
      <c r="J68" s="46"/>
      <c r="K68" s="47"/>
      <c r="L68" s="1">
        <v>0.5</v>
      </c>
      <c r="M68" s="1">
        <v>0.5</v>
      </c>
      <c r="N68" s="1">
        <v>0.5</v>
      </c>
      <c r="O68" s="1">
        <v>0.5</v>
      </c>
      <c r="P68" s="1">
        <v>0.5</v>
      </c>
      <c r="Q68" s="32">
        <v>0.5</v>
      </c>
      <c r="R68" s="1">
        <f t="shared" si="4"/>
        <v>0</v>
      </c>
    </row>
    <row r="69" spans="1:18" ht="61.2" customHeight="1" x14ac:dyDescent="0.3">
      <c r="A69" s="17"/>
      <c r="B69" s="45" t="s">
        <v>48</v>
      </c>
      <c r="C69" s="46"/>
      <c r="D69" s="46"/>
      <c r="E69" s="46"/>
      <c r="F69" s="46"/>
      <c r="G69" s="46"/>
      <c r="H69" s="46"/>
      <c r="I69" s="46"/>
      <c r="J69" s="46"/>
      <c r="K69" s="47"/>
      <c r="L69" s="1">
        <v>832</v>
      </c>
      <c r="M69" s="1">
        <v>832</v>
      </c>
      <c r="N69" s="1">
        <v>832</v>
      </c>
      <c r="O69" s="1">
        <v>832</v>
      </c>
      <c r="P69" s="1">
        <v>832</v>
      </c>
      <c r="Q69" s="32">
        <v>832</v>
      </c>
      <c r="R69" s="1">
        <f t="shared" si="4"/>
        <v>0</v>
      </c>
    </row>
    <row r="70" spans="1:18" ht="35.25" customHeight="1" x14ac:dyDescent="0.3">
      <c r="A70" s="17"/>
      <c r="B70" s="68" t="s">
        <v>44</v>
      </c>
      <c r="C70" s="68"/>
      <c r="D70" s="68"/>
      <c r="E70" s="68"/>
      <c r="F70" s="68"/>
      <c r="G70" s="68"/>
      <c r="H70" s="68"/>
      <c r="I70" s="68"/>
      <c r="J70" s="68"/>
      <c r="K70" s="68"/>
      <c r="L70" s="1">
        <v>5547.2</v>
      </c>
      <c r="M70" s="1">
        <v>5547.2</v>
      </c>
      <c r="N70" s="1">
        <v>5547.2</v>
      </c>
      <c r="O70" s="1">
        <v>5547.2</v>
      </c>
      <c r="P70" s="1">
        <v>5547.2</v>
      </c>
      <c r="Q70" s="32">
        <v>2668.3</v>
      </c>
      <c r="R70" s="1">
        <f t="shared" si="4"/>
        <v>-2878.8999999999996</v>
      </c>
    </row>
    <row r="71" spans="1:18" ht="95.4" customHeight="1" x14ac:dyDescent="0.3">
      <c r="A71" s="17"/>
      <c r="B71" s="45" t="s">
        <v>49</v>
      </c>
      <c r="C71" s="46"/>
      <c r="D71" s="46"/>
      <c r="E71" s="46"/>
      <c r="F71" s="46"/>
      <c r="G71" s="46"/>
      <c r="H71" s="46"/>
      <c r="I71" s="46"/>
      <c r="J71" s="46"/>
      <c r="K71" s="47"/>
      <c r="L71" s="1">
        <v>2314.8000000000002</v>
      </c>
      <c r="M71" s="1">
        <v>2314.8000000000002</v>
      </c>
      <c r="N71" s="1">
        <v>2314.8000000000002</v>
      </c>
      <c r="O71" s="1">
        <v>2314.8000000000002</v>
      </c>
      <c r="P71" s="1">
        <v>2314.8000000000002</v>
      </c>
      <c r="Q71" s="32">
        <v>2314.8000000000002</v>
      </c>
      <c r="R71" s="1">
        <f t="shared" si="4"/>
        <v>0</v>
      </c>
    </row>
    <row r="72" spans="1:18" ht="36" customHeight="1" x14ac:dyDescent="0.3">
      <c r="A72" s="17"/>
      <c r="B72" s="68" t="s">
        <v>46</v>
      </c>
      <c r="C72" s="68"/>
      <c r="D72" s="68"/>
      <c r="E72" s="68"/>
      <c r="F72" s="68"/>
      <c r="G72" s="68"/>
      <c r="H72" s="68"/>
      <c r="I72" s="68"/>
      <c r="J72" s="68"/>
      <c r="K72" s="68"/>
      <c r="L72" s="1">
        <v>740</v>
      </c>
      <c r="M72" s="1">
        <v>740</v>
      </c>
      <c r="N72" s="1">
        <f>740+664.7</f>
        <v>1404.7</v>
      </c>
      <c r="O72" s="1">
        <v>1654.7</v>
      </c>
      <c r="P72" s="1">
        <v>1654.7</v>
      </c>
      <c r="Q72" s="32">
        <v>1654.7</v>
      </c>
      <c r="R72" s="1">
        <f t="shared" si="4"/>
        <v>0</v>
      </c>
    </row>
    <row r="73" spans="1:18" ht="37.950000000000003" customHeight="1" x14ac:dyDescent="0.3">
      <c r="A73" s="17"/>
      <c r="B73" s="68" t="s">
        <v>47</v>
      </c>
      <c r="C73" s="68"/>
      <c r="D73" s="68"/>
      <c r="E73" s="68"/>
      <c r="F73" s="68"/>
      <c r="G73" s="68"/>
      <c r="H73" s="68"/>
      <c r="I73" s="68"/>
      <c r="J73" s="68"/>
      <c r="K73" s="68"/>
      <c r="L73" s="1">
        <v>96</v>
      </c>
      <c r="M73" s="1">
        <v>96</v>
      </c>
      <c r="N73" s="1">
        <v>96</v>
      </c>
      <c r="O73" s="1">
        <v>95.9</v>
      </c>
      <c r="P73" s="1">
        <v>96</v>
      </c>
      <c r="Q73" s="32">
        <v>96</v>
      </c>
      <c r="R73" s="1">
        <f t="shared" si="4"/>
        <v>0</v>
      </c>
    </row>
    <row r="74" spans="1:18" ht="49.95" customHeight="1" x14ac:dyDescent="0.3">
      <c r="A74" s="17"/>
      <c r="B74" s="68" t="s">
        <v>50</v>
      </c>
      <c r="C74" s="68"/>
      <c r="D74" s="68"/>
      <c r="E74" s="68"/>
      <c r="F74" s="68"/>
      <c r="G74" s="68"/>
      <c r="H74" s="68"/>
      <c r="I74" s="68"/>
      <c r="J74" s="68"/>
      <c r="K74" s="68"/>
      <c r="L74" s="1">
        <v>87</v>
      </c>
      <c r="M74" s="1">
        <v>87</v>
      </c>
      <c r="N74" s="1">
        <v>87</v>
      </c>
      <c r="O74" s="1">
        <v>87</v>
      </c>
      <c r="P74" s="1">
        <v>87</v>
      </c>
      <c r="Q74" s="32">
        <f>87+30</f>
        <v>117</v>
      </c>
      <c r="R74" s="1">
        <f t="shared" si="4"/>
        <v>30</v>
      </c>
    </row>
    <row r="75" spans="1:18" ht="25.5" customHeight="1" x14ac:dyDescent="0.3">
      <c r="A75" s="12">
        <v>4</v>
      </c>
      <c r="B75" s="50" t="s">
        <v>13</v>
      </c>
      <c r="C75" s="50"/>
      <c r="D75" s="50"/>
      <c r="E75" s="50"/>
      <c r="F75" s="50"/>
      <c r="G75" s="50"/>
      <c r="H75" s="50"/>
      <c r="I75" s="50"/>
      <c r="J75" s="50"/>
      <c r="K75" s="50"/>
      <c r="L75" s="11">
        <f>L77+L78+L79+L82+L80+L81+L83+L84+L85+L86+L87</f>
        <v>31976</v>
      </c>
      <c r="M75" s="11">
        <f t="shared" ref="M75:Q75" si="10">M77+M78+M79+M82+M80+M81+M83+M84+M85+M86+M87</f>
        <v>168740</v>
      </c>
      <c r="N75" s="11">
        <f t="shared" si="10"/>
        <v>82807.8</v>
      </c>
      <c r="O75" s="11">
        <f t="shared" si="10"/>
        <v>118470.2</v>
      </c>
      <c r="P75" s="11">
        <f t="shared" si="10"/>
        <v>118471.79999999999</v>
      </c>
      <c r="Q75" s="31">
        <f t="shared" si="10"/>
        <v>119093.40000000001</v>
      </c>
      <c r="R75" s="11">
        <f t="shared" si="4"/>
        <v>621.60000000002037</v>
      </c>
    </row>
    <row r="76" spans="1:18" ht="36" hidden="1" customHeight="1" x14ac:dyDescent="0.3">
      <c r="A76" s="17"/>
      <c r="B76" s="66" t="s">
        <v>22</v>
      </c>
      <c r="C76" s="66"/>
      <c r="D76" s="66"/>
      <c r="E76" s="66"/>
      <c r="F76" s="66"/>
      <c r="G76" s="66"/>
      <c r="H76" s="66"/>
      <c r="I76" s="66"/>
      <c r="J76" s="66"/>
      <c r="K76" s="66"/>
      <c r="L76" s="1">
        <f>3203+20+227</f>
        <v>3450</v>
      </c>
      <c r="M76" s="1">
        <f>3203+20+227</f>
        <v>3450</v>
      </c>
      <c r="N76" s="1"/>
      <c r="O76" s="1"/>
      <c r="P76" s="1"/>
      <c r="Q76" s="32"/>
      <c r="R76" s="11">
        <f t="shared" ref="R76" si="11">P76-N76</f>
        <v>0</v>
      </c>
    </row>
    <row r="77" spans="1:18" ht="78.599999999999994" customHeight="1" x14ac:dyDescent="0.3">
      <c r="A77" s="18">
        <v>1</v>
      </c>
      <c r="B77" s="51" t="s">
        <v>51</v>
      </c>
      <c r="C77" s="52"/>
      <c r="D77" s="52"/>
      <c r="E77" s="52"/>
      <c r="F77" s="52"/>
      <c r="G77" s="52"/>
      <c r="H77" s="52"/>
      <c r="I77" s="52"/>
      <c r="J77" s="52"/>
      <c r="K77" s="53"/>
      <c r="L77" s="1">
        <v>3312.3</v>
      </c>
      <c r="M77" s="1">
        <v>3312.3</v>
      </c>
      <c r="N77" s="1">
        <v>3312.3</v>
      </c>
      <c r="O77" s="1">
        <v>3312.3</v>
      </c>
      <c r="P77" s="1">
        <v>3312.3</v>
      </c>
      <c r="Q77" s="32">
        <v>3405.1</v>
      </c>
      <c r="R77" s="1">
        <f t="shared" ref="R77:R88" si="12">Q77-P77</f>
        <v>92.799999999999727</v>
      </c>
    </row>
    <row r="78" spans="1:18" ht="54.6" customHeight="1" x14ac:dyDescent="0.3">
      <c r="A78" s="18">
        <v>2</v>
      </c>
      <c r="B78" s="51" t="s">
        <v>59</v>
      </c>
      <c r="C78" s="52"/>
      <c r="D78" s="52"/>
      <c r="E78" s="52"/>
      <c r="F78" s="52"/>
      <c r="G78" s="52"/>
      <c r="H78" s="52"/>
      <c r="I78" s="52"/>
      <c r="J78" s="52"/>
      <c r="K78" s="53"/>
      <c r="L78" s="1">
        <v>23904.7</v>
      </c>
      <c r="M78" s="1">
        <v>23904.7</v>
      </c>
      <c r="N78" s="1">
        <v>23904.7</v>
      </c>
      <c r="O78" s="1">
        <v>23904.7</v>
      </c>
      <c r="P78" s="1">
        <v>23904.7</v>
      </c>
      <c r="Q78" s="32">
        <v>23833.9</v>
      </c>
      <c r="R78" s="1">
        <f t="shared" si="12"/>
        <v>-70.799999999999272</v>
      </c>
    </row>
    <row r="79" spans="1:18" ht="49.2" customHeight="1" x14ac:dyDescent="0.3">
      <c r="A79" s="18">
        <v>3</v>
      </c>
      <c r="B79" s="65" t="s">
        <v>69</v>
      </c>
      <c r="C79" s="65"/>
      <c r="D79" s="65"/>
      <c r="E79" s="65"/>
      <c r="F79" s="65"/>
      <c r="G79" s="65"/>
      <c r="H79" s="65"/>
      <c r="I79" s="65"/>
      <c r="J79" s="65"/>
      <c r="K79" s="65"/>
      <c r="L79" s="1">
        <v>590</v>
      </c>
      <c r="M79" s="1">
        <v>590</v>
      </c>
      <c r="N79" s="1">
        <v>590</v>
      </c>
      <c r="O79" s="1">
        <v>590</v>
      </c>
      <c r="P79" s="1">
        <v>590</v>
      </c>
      <c r="Q79" s="32">
        <v>590</v>
      </c>
      <c r="R79" s="1">
        <f t="shared" si="12"/>
        <v>0</v>
      </c>
    </row>
    <row r="80" spans="1:18" ht="65.400000000000006" customHeight="1" x14ac:dyDescent="0.3">
      <c r="A80" s="18">
        <v>4</v>
      </c>
      <c r="B80" s="65" t="s">
        <v>81</v>
      </c>
      <c r="C80" s="65"/>
      <c r="D80" s="65"/>
      <c r="E80" s="65"/>
      <c r="F80" s="65"/>
      <c r="G80" s="65"/>
      <c r="H80" s="65"/>
      <c r="I80" s="65"/>
      <c r="J80" s="65"/>
      <c r="K80" s="65"/>
      <c r="L80" s="1">
        <v>0</v>
      </c>
      <c r="M80" s="1">
        <v>122760</v>
      </c>
      <c r="N80" s="1">
        <f>122760-85932</f>
        <v>36828</v>
      </c>
      <c r="O80" s="1">
        <v>71498</v>
      </c>
      <c r="P80" s="1">
        <v>71498</v>
      </c>
      <c r="Q80" s="32">
        <f>7128+29700+34670</f>
        <v>71498</v>
      </c>
      <c r="R80" s="1">
        <f t="shared" si="12"/>
        <v>0</v>
      </c>
    </row>
    <row r="81" spans="1:18" ht="49.2" customHeight="1" x14ac:dyDescent="0.3">
      <c r="A81" s="18">
        <v>5</v>
      </c>
      <c r="B81" s="65" t="s">
        <v>70</v>
      </c>
      <c r="C81" s="65"/>
      <c r="D81" s="65"/>
      <c r="E81" s="65"/>
      <c r="F81" s="65"/>
      <c r="G81" s="65"/>
      <c r="H81" s="65"/>
      <c r="I81" s="65"/>
      <c r="J81" s="65"/>
      <c r="K81" s="65"/>
      <c r="L81" s="1">
        <v>0</v>
      </c>
      <c r="M81" s="1">
        <v>13969.2</v>
      </c>
      <c r="N81" s="1">
        <v>13969.2</v>
      </c>
      <c r="O81" s="1">
        <v>13969.2</v>
      </c>
      <c r="P81" s="1">
        <v>13969.2</v>
      </c>
      <c r="Q81" s="32">
        <v>13969.2</v>
      </c>
      <c r="R81" s="1">
        <f t="shared" si="12"/>
        <v>0</v>
      </c>
    </row>
    <row r="82" spans="1:18" ht="45" customHeight="1" x14ac:dyDescent="0.3">
      <c r="A82" s="19">
        <v>6</v>
      </c>
      <c r="B82" s="65" t="s">
        <v>26</v>
      </c>
      <c r="C82" s="65"/>
      <c r="D82" s="65"/>
      <c r="E82" s="65"/>
      <c r="F82" s="65"/>
      <c r="G82" s="65"/>
      <c r="H82" s="65"/>
      <c r="I82" s="65"/>
      <c r="J82" s="65"/>
      <c r="K82" s="65"/>
      <c r="L82" s="1">
        <f>3920+227+22</f>
        <v>4169</v>
      </c>
      <c r="M82" s="1">
        <v>4203.8</v>
      </c>
      <c r="N82" s="1">
        <v>4203.6000000000004</v>
      </c>
      <c r="O82" s="1">
        <v>4203.6000000000004</v>
      </c>
      <c r="P82" s="1">
        <v>4205.2</v>
      </c>
      <c r="Q82" s="32">
        <f>4205.2+2.6-2.2</f>
        <v>4205.6000000000004</v>
      </c>
      <c r="R82" s="1">
        <f t="shared" si="12"/>
        <v>0.4000000000005457</v>
      </c>
    </row>
    <row r="83" spans="1:18" ht="46.95" customHeight="1" x14ac:dyDescent="0.3">
      <c r="A83" s="19">
        <v>7</v>
      </c>
      <c r="B83" s="77" t="s">
        <v>79</v>
      </c>
      <c r="C83" s="78"/>
      <c r="D83" s="78"/>
      <c r="E83" s="78"/>
      <c r="F83" s="78"/>
      <c r="G83" s="78"/>
      <c r="H83" s="78"/>
      <c r="I83" s="78"/>
      <c r="J83" s="78"/>
      <c r="K83" s="79"/>
      <c r="L83" s="1">
        <v>0</v>
      </c>
      <c r="M83" s="1">
        <v>0</v>
      </c>
      <c r="N83" s="1">
        <v>0</v>
      </c>
      <c r="O83" s="1">
        <v>992.4</v>
      </c>
      <c r="P83" s="1">
        <f>952.4</f>
        <v>952.4</v>
      </c>
      <c r="Q83" s="32">
        <f>952.4-0.4</f>
        <v>952</v>
      </c>
      <c r="R83" s="1">
        <f t="shared" si="12"/>
        <v>-0.39999999999997726</v>
      </c>
    </row>
    <row r="84" spans="1:18" ht="46.95" customHeight="1" x14ac:dyDescent="0.3">
      <c r="A84" s="19">
        <v>8</v>
      </c>
      <c r="B84" s="77" t="s">
        <v>80</v>
      </c>
      <c r="C84" s="78"/>
      <c r="D84" s="78"/>
      <c r="E84" s="78"/>
      <c r="F84" s="78"/>
      <c r="G84" s="78"/>
      <c r="H84" s="78"/>
      <c r="I84" s="78"/>
      <c r="J84" s="78"/>
      <c r="K84" s="79"/>
      <c r="L84" s="1">
        <v>0</v>
      </c>
      <c r="M84" s="1">
        <v>0</v>
      </c>
      <c r="N84" s="1">
        <v>0</v>
      </c>
      <c r="O84" s="1"/>
      <c r="P84" s="1">
        <v>40</v>
      </c>
      <c r="Q84" s="32">
        <v>40</v>
      </c>
      <c r="R84" s="1">
        <f t="shared" si="12"/>
        <v>0</v>
      </c>
    </row>
    <row r="85" spans="1:18" ht="46.95" customHeight="1" x14ac:dyDescent="0.3">
      <c r="A85" s="19">
        <v>9</v>
      </c>
      <c r="B85" s="77" t="s">
        <v>83</v>
      </c>
      <c r="C85" s="78"/>
      <c r="D85" s="78"/>
      <c r="E85" s="78"/>
      <c r="F85" s="78"/>
      <c r="G85" s="78"/>
      <c r="H85" s="78"/>
      <c r="I85" s="78"/>
      <c r="J85" s="78"/>
      <c r="K85" s="79"/>
      <c r="L85" s="1">
        <v>0</v>
      </c>
      <c r="M85" s="1">
        <v>0</v>
      </c>
      <c r="N85" s="1">
        <v>0</v>
      </c>
      <c r="O85" s="1"/>
      <c r="P85" s="1">
        <v>0</v>
      </c>
      <c r="Q85" s="32">
        <v>158.69999999999999</v>
      </c>
      <c r="R85" s="1">
        <f t="shared" si="12"/>
        <v>158.69999999999999</v>
      </c>
    </row>
    <row r="86" spans="1:18" ht="46.95" customHeight="1" x14ac:dyDescent="0.3">
      <c r="A86" s="19">
        <v>10</v>
      </c>
      <c r="B86" s="77" t="s">
        <v>86</v>
      </c>
      <c r="C86" s="78"/>
      <c r="D86" s="78"/>
      <c r="E86" s="78"/>
      <c r="F86" s="78"/>
      <c r="G86" s="78"/>
      <c r="H86" s="78"/>
      <c r="I86" s="78"/>
      <c r="J86" s="78"/>
      <c r="K86" s="79"/>
      <c r="L86" s="1">
        <v>0</v>
      </c>
      <c r="M86" s="1">
        <v>0</v>
      </c>
      <c r="N86" s="1">
        <v>0</v>
      </c>
      <c r="O86" s="1"/>
      <c r="P86" s="1">
        <v>0</v>
      </c>
      <c r="Q86" s="32">
        <v>237.6</v>
      </c>
      <c r="R86" s="1">
        <f t="shared" si="12"/>
        <v>237.6</v>
      </c>
    </row>
    <row r="87" spans="1:18" ht="22.8" customHeight="1" x14ac:dyDescent="0.3">
      <c r="A87" s="19">
        <v>11</v>
      </c>
      <c r="B87" s="39" t="s">
        <v>87</v>
      </c>
      <c r="C87" s="40"/>
      <c r="D87" s="40"/>
      <c r="E87" s="40"/>
      <c r="F87" s="40"/>
      <c r="G87" s="40"/>
      <c r="H87" s="40"/>
      <c r="I87" s="40"/>
      <c r="J87" s="40"/>
      <c r="K87" s="41"/>
      <c r="L87" s="1">
        <v>0</v>
      </c>
      <c r="M87" s="1">
        <v>0</v>
      </c>
      <c r="N87" s="1">
        <v>0</v>
      </c>
      <c r="O87" s="1"/>
      <c r="P87" s="1">
        <v>0</v>
      </c>
      <c r="Q87" s="32">
        <f>150+23.5+29.8</f>
        <v>203.3</v>
      </c>
      <c r="R87" s="1">
        <f t="shared" si="12"/>
        <v>203.3</v>
      </c>
    </row>
    <row r="88" spans="1:18" ht="33.75" customHeight="1" x14ac:dyDescent="0.3">
      <c r="A88" s="8">
        <v>8</v>
      </c>
      <c r="B88" s="71" t="s">
        <v>76</v>
      </c>
      <c r="C88" s="72"/>
      <c r="D88" s="72"/>
      <c r="E88" s="72"/>
      <c r="F88" s="72"/>
      <c r="G88" s="72"/>
      <c r="H88" s="72"/>
      <c r="I88" s="72"/>
      <c r="J88" s="72"/>
      <c r="K88" s="73"/>
      <c r="L88" s="25">
        <f>L89</f>
        <v>0</v>
      </c>
      <c r="M88" s="25">
        <f t="shared" ref="M88:Q88" si="13">M89</f>
        <v>0</v>
      </c>
      <c r="N88" s="25">
        <f t="shared" si="13"/>
        <v>0</v>
      </c>
      <c r="O88" s="25">
        <f t="shared" si="13"/>
        <v>-50</v>
      </c>
      <c r="P88" s="25">
        <f t="shared" si="13"/>
        <v>-50</v>
      </c>
      <c r="Q88" s="35">
        <f t="shared" si="13"/>
        <v>-50</v>
      </c>
      <c r="R88" s="11">
        <f t="shared" si="12"/>
        <v>0</v>
      </c>
    </row>
    <row r="89" spans="1:18" ht="44.25" customHeight="1" x14ac:dyDescent="0.3">
      <c r="A89" s="20">
        <v>9</v>
      </c>
      <c r="B89" s="74" t="s">
        <v>77</v>
      </c>
      <c r="C89" s="75"/>
      <c r="D89" s="75"/>
      <c r="E89" s="75"/>
      <c r="F89" s="75"/>
      <c r="G89" s="75"/>
      <c r="H89" s="75"/>
      <c r="I89" s="75"/>
      <c r="J89" s="75"/>
      <c r="K89" s="76"/>
      <c r="L89" s="26">
        <v>0</v>
      </c>
      <c r="M89" s="26">
        <v>0</v>
      </c>
      <c r="N89" s="26">
        <v>0</v>
      </c>
      <c r="O89" s="26">
        <v>-50</v>
      </c>
      <c r="P89" s="26">
        <v>-50</v>
      </c>
      <c r="Q89" s="36">
        <v>-50</v>
      </c>
      <c r="R89" s="1">
        <f t="shared" ref="R89" si="14">Q89-P89</f>
        <v>0</v>
      </c>
    </row>
    <row r="90" spans="1:18" x14ac:dyDescent="0.3">
      <c r="A90" s="21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37"/>
    </row>
    <row r="91" spans="1:18" x14ac:dyDescent="0.3">
      <c r="A91" s="21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37"/>
    </row>
    <row r="92" spans="1:18" x14ac:dyDescent="0.3">
      <c r="A92" s="21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37"/>
    </row>
    <row r="93" spans="1:18" x14ac:dyDescent="0.3">
      <c r="A93" s="21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37"/>
    </row>
    <row r="94" spans="1:18" x14ac:dyDescent="0.3">
      <c r="A94" s="21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37"/>
    </row>
    <row r="95" spans="1:18" x14ac:dyDescent="0.3">
      <c r="A95" s="21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37"/>
    </row>
    <row r="96" spans="1:18" x14ac:dyDescent="0.3">
      <c r="A96" s="21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37"/>
    </row>
  </sheetData>
  <mergeCells count="86">
    <mergeCell ref="B85:K85"/>
    <mergeCell ref="B42:K42"/>
    <mergeCell ref="B43:K43"/>
    <mergeCell ref="B86:K86"/>
    <mergeCell ref="B83:K83"/>
    <mergeCell ref="B48:K48"/>
    <mergeCell ref="B49:K49"/>
    <mergeCell ref="B51:K51"/>
    <mergeCell ref="B52:K52"/>
    <mergeCell ref="B53:K53"/>
    <mergeCell ref="B50:K50"/>
    <mergeCell ref="B63:K63"/>
    <mergeCell ref="B88:K88"/>
    <mergeCell ref="B89:K89"/>
    <mergeCell ref="B54:K54"/>
    <mergeCell ref="B56:K56"/>
    <mergeCell ref="B61:K61"/>
    <mergeCell ref="B81:K81"/>
    <mergeCell ref="B80:K80"/>
    <mergeCell ref="B74:K74"/>
    <mergeCell ref="B79:K79"/>
    <mergeCell ref="B64:K64"/>
    <mergeCell ref="B65:K65"/>
    <mergeCell ref="B68:K68"/>
    <mergeCell ref="B78:K78"/>
    <mergeCell ref="B77:K77"/>
    <mergeCell ref="B84:K84"/>
    <mergeCell ref="B55:K55"/>
    <mergeCell ref="A6:R6"/>
    <mergeCell ref="A7:R7"/>
    <mergeCell ref="A10:R10"/>
    <mergeCell ref="A11:R11"/>
    <mergeCell ref="B82:K82"/>
    <mergeCell ref="B76:K76"/>
    <mergeCell ref="B57:K57"/>
    <mergeCell ref="B58:K58"/>
    <mergeCell ref="B75:K75"/>
    <mergeCell ref="B67:K67"/>
    <mergeCell ref="B70:K70"/>
    <mergeCell ref="B71:K71"/>
    <mergeCell ref="B72:K72"/>
    <mergeCell ref="B62:K62"/>
    <mergeCell ref="B66:K66"/>
    <mergeCell ref="B73:K73"/>
    <mergeCell ref="A1:R1"/>
    <mergeCell ref="A2:R2"/>
    <mergeCell ref="A3:R3"/>
    <mergeCell ref="A4:R4"/>
    <mergeCell ref="A5:R5"/>
    <mergeCell ref="B13:K13"/>
    <mergeCell ref="B15:K15"/>
    <mergeCell ref="B16:K16"/>
    <mergeCell ref="B46:K46"/>
    <mergeCell ref="B29:K29"/>
    <mergeCell ref="B26:K26"/>
    <mergeCell ref="B30:K30"/>
    <mergeCell ref="B31:K31"/>
    <mergeCell ref="B34:K34"/>
    <mergeCell ref="B14:K14"/>
    <mergeCell ref="B36:K36"/>
    <mergeCell ref="B37:K37"/>
    <mergeCell ref="B38:K38"/>
    <mergeCell ref="B39:K39"/>
    <mergeCell ref="B40:K40"/>
    <mergeCell ref="B17:K17"/>
    <mergeCell ref="B18:K18"/>
    <mergeCell ref="B19:K19"/>
    <mergeCell ref="B20:K20"/>
    <mergeCell ref="B21:K21"/>
    <mergeCell ref="B22:K22"/>
    <mergeCell ref="B87:K87"/>
    <mergeCell ref="B23:K23"/>
    <mergeCell ref="B41:K41"/>
    <mergeCell ref="B59:K59"/>
    <mergeCell ref="B69:K69"/>
    <mergeCell ref="B47:K47"/>
    <mergeCell ref="B24:K24"/>
    <mergeCell ref="B25:K25"/>
    <mergeCell ref="B44:K44"/>
    <mergeCell ref="B45:K45"/>
    <mergeCell ref="B27:K27"/>
    <mergeCell ref="B28:K28"/>
    <mergeCell ref="B32:K32"/>
    <mergeCell ref="B33:K33"/>
    <mergeCell ref="B35:K35"/>
    <mergeCell ref="B60:K60"/>
  </mergeCells>
  <pageMargins left="0.9055118110236221" right="0.31496062992125984" top="0.74803149606299213" bottom="0.35433070866141736" header="0.31496062992125984" footer="0.31496062992125984"/>
  <pageSetup paperSize="9" scale="43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2022-12-30T08:16:01Z</dcterms:modified>
</cp:coreProperties>
</file>