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4"/>
  </bookViews>
  <sheets>
    <sheet name="По цел. пок до 22 г." sheetId="1" r:id="rId1"/>
    <sheet name="2018-2022" sheetId="2" r:id="rId2"/>
    <sheet name="2018-2023" sheetId="3" r:id="rId3"/>
    <sheet name="2022-2026" sheetId="4" r:id="rId4"/>
    <sheet name="2022-2026 лимиты" sheetId="5" r:id="rId5"/>
    <sheet name="Лист1" sheetId="6" r:id="rId6"/>
  </sheets>
  <definedNames>
    <definedName name="_xlnm.Print_Area" localSheetId="1">'2018-2022'!$A$1:$P$163</definedName>
    <definedName name="_xlnm.Print_Area" localSheetId="2">'2018-2023'!$A$1:$Q$167</definedName>
  </definedNames>
  <calcPr fullCalcOnLoad="1" fullPrecision="0"/>
</workbook>
</file>

<file path=xl/comments2.xml><?xml version="1.0" encoding="utf-8"?>
<comments xmlns="http://schemas.openxmlformats.org/spreadsheetml/2006/main">
  <authors>
    <author>Экономист</author>
  </authors>
  <commentList>
    <comment ref="L59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федеральных</t>
        </r>
      </text>
    </comment>
    <comment ref="L37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федеральных</t>
        </r>
      </text>
    </comment>
    <comment ref="L17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федерального бюджета (4 670 200 руб.)</t>
        </r>
      </text>
    </comment>
  </commentList>
</comments>
</file>

<file path=xl/comments3.xml><?xml version="1.0" encoding="utf-8"?>
<comments xmlns="http://schemas.openxmlformats.org/spreadsheetml/2006/main">
  <authors>
    <author>Экономист</author>
  </authors>
  <commentList>
    <comment ref="L17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федерального бюджета (4 670 200 руб.)</t>
        </r>
      </text>
    </comment>
    <comment ref="L38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федеральных</t>
        </r>
      </text>
    </comment>
    <comment ref="L60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с учетом федеральных</t>
        </r>
      </text>
    </comment>
  </commentList>
</comments>
</file>

<file path=xl/comments4.xml><?xml version="1.0" encoding="utf-8"?>
<comments xmlns="http://schemas.openxmlformats.org/spreadsheetml/2006/main">
  <authors>
    <author>kul</author>
  </authors>
  <commentList>
    <comment ref="A6" authorId="0">
      <text>
        <r>
          <rPr>
            <b/>
            <sz val="9"/>
            <rFont val="Tahoma"/>
            <family val="2"/>
          </rPr>
          <t>kul: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kul</author>
  </authors>
  <commentList>
    <comment ref="A6" authorId="0">
      <text>
        <r>
          <rPr>
            <b/>
            <sz val="9"/>
            <rFont val="Tahoma"/>
            <family val="2"/>
          </rPr>
          <t>kul:</t>
        </r>
        <r>
          <rPr>
            <sz val="9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rFont val="Tahoma"/>
            <family val="2"/>
          </rPr>
          <t>kul:</t>
        </r>
        <r>
          <rPr>
            <sz val="9"/>
            <rFont val="Tahoma"/>
            <family val="2"/>
          </rPr>
          <t xml:space="preserve">
35000-дверь. 35000- туалет. 90000- окна </t>
        </r>
      </text>
    </comment>
    <comment ref="K53" authorId="0">
      <text>
        <r>
          <rPr>
            <b/>
            <sz val="9"/>
            <rFont val="Tahoma"/>
            <family val="2"/>
          </rPr>
          <t>kul:</t>
        </r>
        <r>
          <rPr>
            <sz val="9"/>
            <rFont val="Tahoma"/>
            <family val="2"/>
          </rPr>
          <t xml:space="preserve">
сказала Светлана Павловна</t>
        </r>
      </text>
    </comment>
    <comment ref="L45" authorId="0">
      <text>
        <r>
          <rPr>
            <b/>
            <sz val="9"/>
            <rFont val="Tahoma"/>
            <family val="0"/>
          </rPr>
          <t>kul:</t>
        </r>
        <r>
          <rPr>
            <sz val="9"/>
            <rFont val="Tahoma"/>
            <family val="0"/>
          </rPr>
          <t xml:space="preserve">
595637,03 МТО Жипхегена</t>
        </r>
      </text>
    </comment>
  </commentList>
</comments>
</file>

<file path=xl/sharedStrings.xml><?xml version="1.0" encoding="utf-8"?>
<sst xmlns="http://schemas.openxmlformats.org/spreadsheetml/2006/main" count="1509" uniqueCount="188">
  <si>
    <t>№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</si>
  <si>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</si>
  <si>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</si>
  <si>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</si>
  <si>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</si>
  <si>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</si>
  <si>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</si>
  <si>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</si>
  <si>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</si>
  <si>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</si>
  <si>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</si>
  <si>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</si>
  <si>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</si>
  <si>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</si>
  <si>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</si>
  <si>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</si>
  <si>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</si>
  <si>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</si>
  <si>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</si>
  <si>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</si>
  <si>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</si>
  <si>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гр.16</t>
  </si>
  <si>
    <t>Задачи:</t>
  </si>
  <si>
    <t>Совершенствование библиотечного обслуживания населения муниципального района в информационной и культурной сферах.</t>
  </si>
  <si>
    <t>Подпрограмма :</t>
  </si>
  <si>
    <t>Цель:</t>
  </si>
  <si>
    <t>Основные индикаторы:</t>
  </si>
  <si>
    <t>из краевого бюджета</t>
  </si>
  <si>
    <t>из местного бюджета</t>
  </si>
  <si>
    <t>Общая стоимость подпрограммы</t>
  </si>
  <si>
    <t>Культурно-досуговая деятельность</t>
  </si>
  <si>
    <t>Стоимость реализации мероприятия  - из них:</t>
  </si>
  <si>
    <t xml:space="preserve"> Мероприятие:</t>
  </si>
  <si>
    <t>Создание условий, обеспечивающих доступ населения района к качественным культурным услугам</t>
  </si>
  <si>
    <t>Количество культурно-массовых мероприятий, проведенных с населением.</t>
  </si>
  <si>
    <t>Доля населения, охваченного культурнор-досуговыми мероприятиями</t>
  </si>
  <si>
    <t>Мероприятие:</t>
  </si>
  <si>
    <t>Мероприятия:</t>
  </si>
  <si>
    <t>Музейное дело</t>
  </si>
  <si>
    <t>Повышение доступности и качества музейно-краеведческого обслуживания населения муниципального района, сохранение музейного фонда</t>
  </si>
  <si>
    <t>Количество посещений музея</t>
  </si>
  <si>
    <t>Дополнительное образование</t>
  </si>
  <si>
    <t>Сохранение, развитие и предоставление высокого качества дополнительного образования детей и молодежи в соответствии с запросами участников образовательных отношений путем создания современных условий, обновления структуры и содержания образования.</t>
  </si>
  <si>
    <t>Молодежная политика</t>
  </si>
  <si>
    <t>Создание условий для включения молодежи Хилокского района, как активного субъекта, в процессы социально-экономического, общественно-политического, культурного развития района и гражданского общества.</t>
  </si>
  <si>
    <t>Доля детского населения, охваченного услугами дополнительного образования</t>
  </si>
  <si>
    <t>Создание необходимых условий для эффективной реализации программы</t>
  </si>
  <si>
    <t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соответствующем регионе</t>
  </si>
  <si>
    <t>Развитие системы управления в сфере культуры</t>
  </si>
  <si>
    <t>Общая стоимость программы</t>
  </si>
  <si>
    <t>чел.</t>
  </si>
  <si>
    <t>ед.</t>
  </si>
  <si>
    <t>руб.</t>
  </si>
  <si>
    <t>Абсолютное значение</t>
  </si>
  <si>
    <t>0801</t>
  </si>
  <si>
    <t>Муниципальное учреждение культуры "Межпоселенческое социально-культурное объединение Хилокского района"</t>
  </si>
  <si>
    <t>%</t>
  </si>
  <si>
    <t>А/Б*100; где А- доля населения, охваченного культурно-досуговыми мероприятиями, Б - общее количество населения</t>
  </si>
  <si>
    <t>611</t>
  </si>
  <si>
    <t>Муниципальное бюджетное учреждение культуры "Хилокский краеведческий музей"</t>
  </si>
  <si>
    <t>А/Б*100; где А- количество детей возрастом до 14 лет, охваченного услугами дополнительного образования, Б - это общее количество детского населения.</t>
  </si>
  <si>
    <t>Муниципальное учреждение культуры и молодежной политики" муниципального района "Хилокский район"</t>
  </si>
  <si>
    <t>А/Б*100, гле А- количество молодых людей, участвующих в социально-значимых мероприятиях и пректах по направлениям подпрограммы</t>
  </si>
  <si>
    <t>0707</t>
  </si>
  <si>
    <t>Муниципальное учреждение "Управление культуры и молодежной политики" муниципального района "Хилокский район"</t>
  </si>
  <si>
    <t>А/Б*100, где А - среднемесячная заработная плата работников культуры Хилокского района, Б - среднемесячная заработная плата в Забайкальском крае</t>
  </si>
  <si>
    <t>0804</t>
  </si>
  <si>
    <t>0113</t>
  </si>
  <si>
    <t>Доля молодых людей, участвующих в социально-значимых мероприятиях и проектах по направлениям подпрограммы</t>
  </si>
  <si>
    <t>1. Целенаправленное комплектование фондов библиотеки</t>
  </si>
  <si>
    <t>4. Сохранение и укрепление кадрового состава библиотек муниципального района</t>
  </si>
  <si>
    <t>2. Обеспечение сохранности библиотечных фондов</t>
  </si>
  <si>
    <t>Количество читателей  межпоселенческой библиотеки</t>
  </si>
  <si>
    <t>Количество документовыдач  межпоселенческой  библиотеки</t>
  </si>
  <si>
    <t>3. Поддержка и продвижение чтения и книг.</t>
  </si>
  <si>
    <t>1. Изучение, развитие и сохранение народной традиционной культуры,участие в  охране недвижимых памятников истории культуры</t>
  </si>
  <si>
    <t>2. Укрепление материально- технической базы учреждения</t>
  </si>
  <si>
    <t>3. Выявление и поддержка молодых дарований через участие в фестивалях и конкурсах различного уровня</t>
  </si>
  <si>
    <t>4. Проведение профессиональной подготовки и переподготовки кадров</t>
  </si>
  <si>
    <t>5. Развитие творческих способностей жителей района</t>
  </si>
  <si>
    <t>6. Обеспечение качественного роста (исполнительское мастерство) клубных формирований, самодеятельных коллективов района.</t>
  </si>
  <si>
    <t>1. Изучение исторического, культурного и природного наследия Хилокского района, пополнение музейных фондов</t>
  </si>
  <si>
    <t>2. Обеспечение охранности музейных фондов, оказание влияния на уровень сохранности культурного и природного наследия Хилокского района</t>
  </si>
  <si>
    <t>3. Создание условий для более широко доступа населения Хилокского района к историческим и культурным ценностям , увеличение чила экспонируемых  предметов</t>
  </si>
  <si>
    <t>5.Ведение просветительской работы</t>
  </si>
  <si>
    <t>6. Обеспечение доступа к электронным ресурсам музея</t>
  </si>
  <si>
    <t>7. Оказание методической помощи ведомственным и общественным музеям района</t>
  </si>
  <si>
    <t>1. Выявление художественно одаренных детей и молодежи, обеспечение соответвствующих условий для их образования и творческого развития, реализации индивидуального образовательного маршрута.</t>
  </si>
  <si>
    <t>3. Создание условий для  увеличения числа детей, обучающихся по дополнительным образовательным программам</t>
  </si>
  <si>
    <t>4. Формирование современной модели управления учреждением</t>
  </si>
  <si>
    <t>5. Актуализация нормативно-правовой базы учреждения</t>
  </si>
  <si>
    <t>6.Развитие кадрового потенциала</t>
  </si>
  <si>
    <t>7. Внедрение в деятельность учреждения современных информационных технологий</t>
  </si>
  <si>
    <t>8. Обеспечение информационной открытости учреждения в социуме</t>
  </si>
  <si>
    <t>9. Создание условий для позитивной социализации участников образовательного процесса</t>
  </si>
  <si>
    <t>12. Формировнаие и совершенствование системы финансовой деятельности учреждения на основе сочетания бюджетного и внебюджетного финансирования</t>
  </si>
  <si>
    <t>13. Социальная защита преподавателей. Закрепление и повышение их социально-профессионального статуса.</t>
  </si>
  <si>
    <t>1. Создание механизмов содействия молодежному самоуправлению, развитию общественных инициатив молодежи</t>
  </si>
  <si>
    <t>2. Включение молодежи в деятельность органов власти всех уровней и общественно-политическую жизнь.</t>
  </si>
  <si>
    <t>3. Формирование здорового обрза жизни молодежи</t>
  </si>
  <si>
    <t>4. Формирование информационной среды для молодежи</t>
  </si>
  <si>
    <t>5. Обеспечение равных возможностей самореализации молодых граждан с ограниченными возможностями и оказавшихся в трудной жизненной ситуации</t>
  </si>
  <si>
    <t>1. Обеспечение эффективного управления программой</t>
  </si>
  <si>
    <t>2. ,Развитие отраслевой инфраструктуры</t>
  </si>
  <si>
    <t xml:space="preserve"> </t>
  </si>
  <si>
    <t>Программа:</t>
  </si>
  <si>
    <r>
      <t xml:space="preserve">1. </t>
    </r>
    <r>
      <rPr>
        <sz val="10"/>
        <rFont val="Times New Roman"/>
        <family val="1"/>
      </rPr>
      <t>Реализация стратегической роли культуры как духовно-нравственного основания развития личности и государства, единства российского общества</t>
    </r>
  </si>
  <si>
    <t>1.1.</t>
  </si>
  <si>
    <t>1.1.2.</t>
  </si>
  <si>
    <t>1.2.</t>
  </si>
  <si>
    <t>1.2.1.</t>
  </si>
  <si>
    <t>1.3.</t>
  </si>
  <si>
    <t>1.3.1</t>
  </si>
  <si>
    <t>1.4.</t>
  </si>
  <si>
    <t>1.4.1.</t>
  </si>
  <si>
    <t>1.5.</t>
  </si>
  <si>
    <t>1.5.1.</t>
  </si>
  <si>
    <t>1.6.</t>
  </si>
  <si>
    <t>1.6.1.</t>
  </si>
  <si>
    <t>Организация библиотечного обслуживания в Хилокском районе</t>
  </si>
  <si>
    <t>Организация деятельности культурно-досугового учреждения Хилокского района</t>
  </si>
  <si>
    <t>Организация деятельности музея Хилокского района</t>
  </si>
  <si>
    <t>Развитие системы образования в сфере культуры</t>
  </si>
  <si>
    <t>Организация мероприятий в сфере молодежной политики.</t>
  </si>
  <si>
    <t>Муниципальное бюджетное учреждение дополнительного образования "Детская музыкальная школа" муниципального района "Хилокский район". Муниципальное бюджетное учреждение дополнительного образования "Хилокская детская художественная школа" муниципального района "Хилокский район"</t>
  </si>
  <si>
    <t>из внебюджетных источников</t>
  </si>
  <si>
    <t>4. Укрепление материально-технической базы, внедрение и использование информационно-коммуникационных технологий.</t>
  </si>
  <si>
    <t>10. Повышение кокурентноспособности выпускников учреждения на основе высокого уровня полученного образования, сформированных личностных качеств и социально-значимых компетенций</t>
  </si>
  <si>
    <t>11. Обеспечение непрерывного, профессионального роста преподавателей через систему повышения квалификации и профессиональной переподготовки</t>
  </si>
  <si>
    <t>Обеспечение условий реализации Программы</t>
  </si>
  <si>
    <t>07101 44299</t>
  </si>
  <si>
    <t>08201 44099</t>
  </si>
  <si>
    <t>07301 44199</t>
  </si>
  <si>
    <t>0703</t>
  </si>
  <si>
    <t>07401 42399</t>
  </si>
  <si>
    <t>07401 71101</t>
  </si>
  <si>
    <t>07502 43101</t>
  </si>
  <si>
    <t>07601 45299</t>
  </si>
  <si>
    <t>07601 20400</t>
  </si>
  <si>
    <t>07601 92300</t>
  </si>
  <si>
    <t xml:space="preserve">Основные мероприятия, показатели и объемы финансирования муниципальной программы "Культура  </t>
  </si>
  <si>
    <t>Значение по годам реализации</t>
  </si>
  <si>
    <t>муниципального района "Хилокский район" на 2018-2022 годы"</t>
  </si>
  <si>
    <t>2018-2022</t>
  </si>
  <si>
    <t>2018 -2022</t>
  </si>
  <si>
    <t>Культура муниципального района "Хилокский район" на 2018-2022 годы"</t>
  </si>
  <si>
    <t>гр.11</t>
  </si>
  <si>
    <t>гр.12</t>
  </si>
  <si>
    <t>гр. 13</t>
  </si>
  <si>
    <t>гр.14</t>
  </si>
  <si>
    <t>гр.15</t>
  </si>
  <si>
    <t>Муниципальное учреждение культуры "Межпоселенческая центральная библиотека Хилокского района"</t>
  </si>
  <si>
    <t>7. Ремонт зданий учреждений культуры.</t>
  </si>
  <si>
    <t>Библиотечная деятельность</t>
  </si>
  <si>
    <t xml:space="preserve">Наименование программ, целей, задач, подпрограмм,  мероприятий,основных индикаторов </t>
  </si>
  <si>
    <t>( в редакции постановления  от  09  февраля   2018 года  № 106 )</t>
  </si>
  <si>
    <t>2. Укрепление материально-технической базы и оснащение оборудованием детской музыкальной школы</t>
  </si>
  <si>
    <t>Модернизация (капиитальный ремонт) учреждения дополнительного образования</t>
  </si>
  <si>
    <t>91600</t>
  </si>
  <si>
    <t>07601S8180</t>
  </si>
  <si>
    <t>07601S8181</t>
  </si>
  <si>
    <t>0760120400</t>
  </si>
  <si>
    <t>5.Проведение ремонтных работ</t>
  </si>
  <si>
    <t>гр. 16</t>
  </si>
  <si>
    <t>гр.17</t>
  </si>
  <si>
    <t>2018-2023</t>
  </si>
  <si>
    <t>2018 -2023</t>
  </si>
  <si>
    <t xml:space="preserve">8. Проведение ремонта </t>
  </si>
  <si>
    <t>муниципального района "Хилокский район" на 2018-2023 годы"</t>
  </si>
  <si>
    <t>2020-2024</t>
  </si>
  <si>
    <t>гр.13</t>
  </si>
  <si>
    <t>гр. 14</t>
  </si>
  <si>
    <t>гр. 15</t>
  </si>
  <si>
    <t>( в редакции постановлений  от  11  августа   2017 года  № 714, от 9 февраля 2018 г № 106, от 16.01.2019 г. №13, от 13.03.2020 г № 133, 27.07.2020 г. № 442, от 16.02.2021 г. № 63) )</t>
  </si>
  <si>
    <t>07601 S8180</t>
  </si>
  <si>
    <t>07101 S8180</t>
  </si>
  <si>
    <t>07 2 01 S8180</t>
  </si>
  <si>
    <t xml:space="preserve">07 3 01  S8180 </t>
  </si>
  <si>
    <t xml:space="preserve"> 88000S1101</t>
  </si>
  <si>
    <t>070401 S8180</t>
  </si>
  <si>
    <t>15 1 А155190</t>
  </si>
  <si>
    <t>521</t>
  </si>
  <si>
    <t>муниципального района "Хилокский район" на 2022-2026 годы"</t>
  </si>
  <si>
    <t>2022-2026</t>
  </si>
  <si>
    <t>2022 -2026</t>
  </si>
  <si>
    <t>Культура муниципального района "Хилокский район" на 2022-2026 годы"</t>
  </si>
  <si>
    <t>880А155190</t>
  </si>
  <si>
    <t>( в редакции постановлений  от  11  августа   2017 года  № 714, от 9 февраля 2018 г № 106, от 16.01.2019 г. №13, от 13.03.2020 г № 133, 27.07.2020 г. № 442, от 16.02.2021 г. № 63, №812 от28.11.2022г) 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</si>
</sst>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  <numFmt numFmtId="201" formatCode="[$-FC19]d\ mmmm\ yyyy\ &quot;г.&quot;"/>
  </numFmts>
  <fonts count="6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4"/>
      <color indexed="56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rgb="FF00206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99" fontId="5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199" fontId="6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3" fontId="6" fillId="34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 wrapText="1"/>
    </xf>
    <xf numFmtId="0" fontId="0" fillId="5" borderId="13" xfId="0" applyFont="1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vertical="top" wrapText="1"/>
    </xf>
    <xf numFmtId="3" fontId="6" fillId="5" borderId="10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/>
    </xf>
    <xf numFmtId="49" fontId="6" fillId="5" borderId="10" xfId="0" applyNumberFormat="1" applyFont="1" applyFill="1" applyBorder="1" applyAlignment="1">
      <alignment horizontal="center" vertical="top"/>
    </xf>
    <xf numFmtId="0" fontId="10" fillId="6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/>
    </xf>
    <xf numFmtId="0" fontId="0" fillId="6" borderId="12" xfId="0" applyFont="1" applyFill="1" applyBorder="1" applyAlignment="1">
      <alignment horizontal="center" vertical="top"/>
    </xf>
    <xf numFmtId="3" fontId="0" fillId="6" borderId="12" xfId="0" applyNumberFormat="1" applyFont="1" applyFill="1" applyBorder="1" applyAlignment="1">
      <alignment vertical="top"/>
    </xf>
    <xf numFmtId="3" fontId="0" fillId="6" borderId="12" xfId="0" applyNumberFormat="1" applyFont="1" applyFill="1" applyBorder="1" applyAlignment="1">
      <alignment horizontal="center" vertical="top"/>
    </xf>
    <xf numFmtId="0" fontId="0" fillId="6" borderId="13" xfId="0" applyFont="1" applyFill="1" applyBorder="1" applyAlignment="1">
      <alignment vertical="top"/>
    </xf>
    <xf numFmtId="0" fontId="0" fillId="6" borderId="13" xfId="0" applyFill="1" applyBorder="1" applyAlignment="1">
      <alignment horizontal="center" vertical="top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vertical="top"/>
    </xf>
    <xf numFmtId="3" fontId="0" fillId="6" borderId="13" xfId="0" applyNumberFormat="1" applyFont="1" applyFill="1" applyBorder="1" applyAlignment="1">
      <alignment vertical="top"/>
    </xf>
    <xf numFmtId="3" fontId="0" fillId="6" borderId="13" xfId="0" applyNumberFormat="1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left" vertical="top" wrapText="1"/>
    </xf>
    <xf numFmtId="3" fontId="6" fillId="6" borderId="10" xfId="0" applyNumberFormat="1" applyFont="1" applyFill="1" applyBorder="1" applyAlignment="1">
      <alignment horizontal="center" vertical="top"/>
    </xf>
    <xf numFmtId="3" fontId="5" fillId="6" borderId="10" xfId="0" applyNumberFormat="1" applyFont="1" applyFill="1" applyBorder="1" applyAlignment="1">
      <alignment horizontal="center" vertical="top"/>
    </xf>
    <xf numFmtId="49" fontId="6" fillId="6" borderId="10" xfId="0" applyNumberFormat="1" applyFont="1" applyFill="1" applyBorder="1" applyAlignment="1">
      <alignment horizontal="center" vertical="top"/>
    </xf>
    <xf numFmtId="4" fontId="6" fillId="6" borderId="10" xfId="0" applyNumberFormat="1" applyFont="1" applyFill="1" applyBorder="1" applyAlignment="1">
      <alignment horizontal="center" vertical="top"/>
    </xf>
    <xf numFmtId="4" fontId="5" fillId="6" borderId="10" xfId="0" applyNumberFormat="1" applyFont="1" applyFill="1" applyBorder="1" applyAlignment="1">
      <alignment horizontal="center" vertical="top"/>
    </xf>
    <xf numFmtId="0" fontId="5" fillId="6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vertical="top" wrapText="1"/>
    </xf>
    <xf numFmtId="0" fontId="9" fillId="6" borderId="11" xfId="0" applyFont="1" applyFill="1" applyBorder="1" applyAlignment="1">
      <alignment horizontal="left" vertical="top" wrapText="1"/>
    </xf>
    <xf numFmtId="49" fontId="6" fillId="6" borderId="11" xfId="0" applyNumberFormat="1" applyFont="1" applyFill="1" applyBorder="1" applyAlignment="1">
      <alignment horizontal="center" vertical="top"/>
    </xf>
    <xf numFmtId="199" fontId="6" fillId="6" borderId="11" xfId="0" applyNumberFormat="1" applyFont="1" applyFill="1" applyBorder="1" applyAlignment="1">
      <alignment horizontal="center" vertical="top"/>
    </xf>
    <xf numFmtId="199" fontId="5" fillId="5" borderId="11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10" fillId="36" borderId="1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/>
    </xf>
    <xf numFmtId="0" fontId="10" fillId="13" borderId="10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5" fillId="13" borderId="10" xfId="0" applyFont="1" applyFill="1" applyBorder="1" applyAlignment="1">
      <alignment horizontal="left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0" xfId="0" applyFont="1" applyFill="1" applyBorder="1" applyAlignment="1">
      <alignment horizontal="left" wrapText="1"/>
    </xf>
    <xf numFmtId="0" fontId="0" fillId="13" borderId="12" xfId="0" applyFont="1" applyFill="1" applyBorder="1" applyAlignment="1">
      <alignment/>
    </xf>
    <xf numFmtId="0" fontId="8" fillId="13" borderId="10" xfId="0" applyFont="1" applyFill="1" applyBorder="1" applyAlignment="1">
      <alignment horizontal="center" vertical="top" wrapText="1"/>
    </xf>
    <xf numFmtId="0" fontId="8" fillId="13" borderId="10" xfId="0" applyFont="1" applyFill="1" applyBorder="1" applyAlignment="1">
      <alignment wrapText="1"/>
    </xf>
    <xf numFmtId="0" fontId="8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/>
    </xf>
    <xf numFmtId="3" fontId="6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top" wrapText="1"/>
    </xf>
    <xf numFmtId="49" fontId="6" fillId="13" borderId="10" xfId="0" applyNumberFormat="1" applyFont="1" applyFill="1" applyBorder="1" applyAlignment="1">
      <alignment/>
    </xf>
    <xf numFmtId="0" fontId="5" fillId="13" borderId="12" xfId="0" applyFont="1" applyFill="1" applyBorder="1" applyAlignment="1">
      <alignment horizontal="left" wrapText="1"/>
    </xf>
    <xf numFmtId="0" fontId="5" fillId="13" borderId="11" xfId="0" applyFont="1" applyFill="1" applyBorder="1" applyAlignment="1">
      <alignment wrapText="1"/>
    </xf>
    <xf numFmtId="0" fontId="5" fillId="13" borderId="11" xfId="0" applyFont="1" applyFill="1" applyBorder="1" applyAlignment="1">
      <alignment/>
    </xf>
    <xf numFmtId="3" fontId="5" fillId="13" borderId="11" xfId="0" applyNumberFormat="1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left" wrapText="1"/>
    </xf>
    <xf numFmtId="0" fontId="6" fillId="13" borderId="10" xfId="0" applyFont="1" applyFill="1" applyBorder="1" applyAlignment="1">
      <alignment wrapText="1"/>
    </xf>
    <xf numFmtId="0" fontId="5" fillId="13" borderId="10" xfId="0" applyFont="1" applyFill="1" applyBorder="1" applyAlignment="1">
      <alignment horizontal="left" vertical="top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3" fontId="10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13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vertical="top"/>
    </xf>
    <xf numFmtId="0" fontId="4" fillId="6" borderId="11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/>
    </xf>
    <xf numFmtId="199" fontId="5" fillId="5" borderId="11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top" wrapText="1"/>
    </xf>
    <xf numFmtId="0" fontId="0" fillId="5" borderId="13" xfId="0" applyFill="1" applyBorder="1" applyAlignment="1">
      <alignment vertical="top"/>
    </xf>
    <xf numFmtId="0" fontId="6" fillId="5" borderId="11" xfId="0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 vertical="top"/>
    </xf>
    <xf numFmtId="0" fontId="0" fillId="5" borderId="13" xfId="0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0" fontId="6" fillId="13" borderId="11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 vertical="center"/>
    </xf>
    <xf numFmtId="3" fontId="54" fillId="13" borderId="10" xfId="0" applyNumberFormat="1" applyFont="1" applyFill="1" applyBorder="1" applyAlignment="1">
      <alignment horizontal="center" vertical="center"/>
    </xf>
    <xf numFmtId="3" fontId="55" fillId="13" borderId="10" xfId="0" applyNumberFormat="1" applyFont="1" applyFill="1" applyBorder="1" applyAlignment="1">
      <alignment horizontal="center" vertical="center"/>
    </xf>
    <xf numFmtId="3" fontId="5" fillId="13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top"/>
    </xf>
    <xf numFmtId="4" fontId="58" fillId="0" borderId="12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9" fontId="5" fillId="0" borderId="11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9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5" fillId="33" borderId="11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 wrapText="1"/>
    </xf>
    <xf numFmtId="0" fontId="0" fillId="33" borderId="13" xfId="0" applyFont="1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13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0" fillId="6" borderId="12" xfId="0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4" fillId="6" borderId="11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0" fillId="5" borderId="13" xfId="0" applyFill="1" applyBorder="1" applyAlignment="1">
      <alignment wrapText="1"/>
    </xf>
    <xf numFmtId="0" fontId="0" fillId="5" borderId="13" xfId="0" applyFill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199" fontId="5" fillId="5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6" fillId="5" borderId="11" xfId="0" applyFont="1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6" fillId="5" borderId="11" xfId="0" applyFont="1" applyFill="1" applyBorder="1" applyAlignment="1">
      <alignment vertical="top"/>
    </xf>
    <xf numFmtId="0" fontId="0" fillId="5" borderId="13" xfId="0" applyFill="1" applyBorder="1" applyAlignment="1">
      <alignment vertical="top"/>
    </xf>
    <xf numFmtId="0" fontId="6" fillId="5" borderId="13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/>
    </xf>
    <xf numFmtId="0" fontId="0" fillId="5" borderId="13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2" xfId="0" applyFill="1" applyBorder="1" applyAlignment="1">
      <alignment vertical="top"/>
    </xf>
    <xf numFmtId="0" fontId="0" fillId="5" borderId="12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horizontal="center" vertical="top" wrapText="1"/>
    </xf>
    <xf numFmtId="0" fontId="6" fillId="36" borderId="11" xfId="0" applyFont="1" applyFill="1" applyBorder="1" applyAlignment="1">
      <alignment vertical="top" wrapText="1"/>
    </xf>
    <xf numFmtId="0" fontId="0" fillId="36" borderId="13" xfId="0" applyFill="1" applyBorder="1" applyAlignment="1">
      <alignment vertical="top" wrapText="1"/>
    </xf>
    <xf numFmtId="0" fontId="6" fillId="36" borderId="11" xfId="0" applyFont="1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6" fillId="36" borderId="11" xfId="0" applyFont="1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6" fillId="13" borderId="11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8" fillId="13" borderId="11" xfId="0" applyFont="1" applyFill="1" applyBorder="1" applyAlignment="1">
      <alignment horizontal="center" vertical="top" wrapText="1"/>
    </xf>
    <xf numFmtId="0" fontId="0" fillId="13" borderId="13" xfId="0" applyFill="1" applyBorder="1" applyAlignment="1">
      <alignment horizontal="center" vertical="top" wrapText="1"/>
    </xf>
    <xf numFmtId="0" fontId="8" fillId="13" borderId="11" xfId="0" applyFont="1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8" fillId="13" borderId="11" xfId="0" applyFont="1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13" borderId="11" xfId="0" applyFont="1" applyFill="1" applyBorder="1" applyAlignment="1">
      <alignment horizontal="center" vertical="top" wrapText="1"/>
    </xf>
    <xf numFmtId="0" fontId="6" fillId="13" borderId="13" xfId="0" applyFont="1" applyFill="1" applyBorder="1" applyAlignment="1">
      <alignment horizontal="center" vertical="top" wrapText="1"/>
    </xf>
    <xf numFmtId="0" fontId="0" fillId="13" borderId="12" xfId="0" applyFill="1" applyBorder="1" applyAlignment="1">
      <alignment horizontal="center" vertical="top" wrapText="1"/>
    </xf>
    <xf numFmtId="0" fontId="6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wrapText="1"/>
    </xf>
    <xf numFmtId="0" fontId="0" fillId="13" borderId="12" xfId="0" applyFont="1" applyFill="1" applyBorder="1" applyAlignment="1">
      <alignment/>
    </xf>
    <xf numFmtId="0" fontId="6" fillId="13" borderId="11" xfId="0" applyFont="1" applyFill="1" applyBorder="1" applyAlignment="1">
      <alignment wrapText="1"/>
    </xf>
    <xf numFmtId="0" fontId="0" fillId="13" borderId="12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13" borderId="12" xfId="0" applyFill="1" applyBorder="1" applyAlignment="1">
      <alignment vertical="center" wrapText="1"/>
    </xf>
    <xf numFmtId="0" fontId="0" fillId="13" borderId="13" xfId="0" applyFill="1" applyBorder="1" applyAlignment="1">
      <alignment vertical="center" wrapText="1"/>
    </xf>
    <xf numFmtId="0" fontId="6" fillId="13" borderId="12" xfId="0" applyFont="1" applyFill="1" applyBorder="1" applyAlignment="1">
      <alignment horizontal="center" vertical="top" wrapText="1"/>
    </xf>
    <xf numFmtId="0" fontId="6" fillId="13" borderId="11" xfId="0" applyFont="1" applyFill="1" applyBorder="1" applyAlignment="1">
      <alignment horizontal="center" wrapText="1"/>
    </xf>
    <xf numFmtId="0" fontId="6" fillId="13" borderId="12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0" fontId="6" fillId="13" borderId="11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9" fillId="0" borderId="11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="70" zoomScaleNormal="70" zoomScaleSheetLayoutView="70" zoomScalePageLayoutView="0" workbookViewId="0" topLeftCell="A2">
      <pane xSplit="2" ySplit="7" topLeftCell="D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O13" sqref="O13"/>
    </sheetView>
  </sheetViews>
  <sheetFormatPr defaultColWidth="8.8515625" defaultRowHeight="12.75"/>
  <cols>
    <col min="1" max="1" width="9.140625" style="1" customWidth="1"/>
    <col min="2" max="2" width="38.57421875" style="96" customWidth="1"/>
    <col min="3" max="3" width="10.57421875" style="1" customWidth="1"/>
    <col min="4" max="4" width="10.57421875" style="97" customWidth="1"/>
    <col min="5" max="5" width="30.00390625" style="99" customWidth="1"/>
    <col min="6" max="6" width="10.28125" style="99" customWidth="1"/>
    <col min="7" max="7" width="21.421875" style="99" customWidth="1"/>
    <col min="8" max="8" width="11.00390625" style="99" customWidth="1"/>
    <col min="9" max="9" width="12.57421875" style="99" customWidth="1"/>
    <col min="10" max="10" width="9.57421875" style="99" customWidth="1"/>
    <col min="11" max="15" width="15.8515625" style="99" customWidth="1"/>
    <col min="16" max="16" width="15.57421875" style="100" customWidth="1"/>
    <col min="17" max="17" width="8.8515625" style="99" customWidth="1"/>
    <col min="18" max="16384" width="8.8515625" style="99" customWidth="1"/>
  </cols>
  <sheetData>
    <row r="1" spans="5:16" ht="87.75" customHeight="1" hidden="1">
      <c r="E1" s="98"/>
      <c r="K1" s="361"/>
      <c r="L1" s="361"/>
      <c r="M1" s="361"/>
      <c r="N1" s="361"/>
      <c r="O1" s="361"/>
      <c r="P1" s="361"/>
    </row>
    <row r="2" spans="5:16" ht="20.25" customHeight="1">
      <c r="E2" s="98"/>
      <c r="H2" s="428" t="s">
        <v>155</v>
      </c>
      <c r="I2" s="428"/>
      <c r="J2" s="428"/>
      <c r="K2" s="428"/>
      <c r="L2" s="428"/>
      <c r="M2" s="428"/>
      <c r="N2" s="428"/>
      <c r="O2" s="428"/>
      <c r="P2" s="428"/>
    </row>
    <row r="3" spans="1:16" ht="18" customHeight="1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8" customHeight="1">
      <c r="A4" s="362" t="s">
        <v>142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ht="3" customHeight="1"/>
    <row r="6" spans="1:16" s="102" customFormat="1" ht="36.75" customHeight="1">
      <c r="A6" s="363" t="s">
        <v>0</v>
      </c>
      <c r="B6" s="363" t="s">
        <v>154</v>
      </c>
      <c r="C6" s="363" t="s">
        <v>1</v>
      </c>
      <c r="D6" s="363" t="s">
        <v>2</v>
      </c>
      <c r="E6" s="363" t="s">
        <v>3</v>
      </c>
      <c r="F6" s="363" t="s">
        <v>4</v>
      </c>
      <c r="G6" s="363" t="s">
        <v>5</v>
      </c>
      <c r="H6" s="363" t="s">
        <v>6</v>
      </c>
      <c r="I6" s="363"/>
      <c r="J6" s="363"/>
      <c r="K6" s="364" t="s">
        <v>141</v>
      </c>
      <c r="L6" s="364"/>
      <c r="M6" s="364"/>
      <c r="N6" s="364"/>
      <c r="O6" s="364"/>
      <c r="P6" s="364"/>
    </row>
    <row r="7" spans="1:16" s="102" customFormat="1" ht="93.75">
      <c r="A7" s="363"/>
      <c r="B7" s="363"/>
      <c r="C7" s="363"/>
      <c r="D7" s="363"/>
      <c r="E7" s="363"/>
      <c r="F7" s="363"/>
      <c r="G7" s="363"/>
      <c r="H7" s="90" t="s">
        <v>7</v>
      </c>
      <c r="I7" s="90" t="s">
        <v>8</v>
      </c>
      <c r="J7" s="90" t="s">
        <v>9</v>
      </c>
      <c r="K7" s="101">
        <v>2018</v>
      </c>
      <c r="L7" s="101">
        <v>2019</v>
      </c>
      <c r="M7" s="101">
        <v>2020</v>
      </c>
      <c r="N7" s="101">
        <v>2021</v>
      </c>
      <c r="O7" s="101">
        <v>2022</v>
      </c>
      <c r="P7" s="53" t="s">
        <v>10</v>
      </c>
    </row>
    <row r="8" spans="1:16" s="104" customFormat="1" ht="18.75">
      <c r="A8" s="2" t="s">
        <v>11</v>
      </c>
      <c r="B8" s="90" t="s">
        <v>12</v>
      </c>
      <c r="C8" s="2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  <c r="I8" s="90" t="s">
        <v>19</v>
      </c>
      <c r="J8" s="90" t="s">
        <v>20</v>
      </c>
      <c r="K8" s="101" t="s">
        <v>146</v>
      </c>
      <c r="L8" s="101" t="s">
        <v>147</v>
      </c>
      <c r="M8" s="101" t="s">
        <v>148</v>
      </c>
      <c r="N8" s="101" t="s">
        <v>149</v>
      </c>
      <c r="O8" s="101" t="s">
        <v>150</v>
      </c>
      <c r="P8" s="103" t="s">
        <v>21</v>
      </c>
    </row>
    <row r="9" spans="1:16" s="104" customFormat="1" ht="18.75">
      <c r="A9" s="365">
        <v>1</v>
      </c>
      <c r="B9" s="105" t="s">
        <v>105</v>
      </c>
      <c r="C9" s="367"/>
      <c r="D9" s="368">
        <v>1</v>
      </c>
      <c r="E9" s="368"/>
      <c r="F9" s="368" t="s">
        <v>143</v>
      </c>
      <c r="G9" s="370" t="s">
        <v>64</v>
      </c>
      <c r="H9" s="368"/>
      <c r="I9" s="368"/>
      <c r="J9" s="368"/>
      <c r="K9" s="372"/>
      <c r="L9" s="372"/>
      <c r="M9" s="93"/>
      <c r="N9" s="93"/>
      <c r="O9" s="93"/>
      <c r="P9" s="374"/>
    </row>
    <row r="10" spans="1:16" s="104" customFormat="1" ht="69.75" customHeight="1">
      <c r="A10" s="366"/>
      <c r="B10" s="21" t="s">
        <v>145</v>
      </c>
      <c r="C10" s="366"/>
      <c r="D10" s="369"/>
      <c r="E10" s="369"/>
      <c r="F10" s="369"/>
      <c r="G10" s="371"/>
      <c r="H10" s="369"/>
      <c r="I10" s="369"/>
      <c r="J10" s="369"/>
      <c r="K10" s="373"/>
      <c r="L10" s="373"/>
      <c r="M10" s="78"/>
      <c r="N10" s="78"/>
      <c r="O10" s="78"/>
      <c r="P10" s="375"/>
    </row>
    <row r="11" spans="1:16" s="104" customFormat="1" ht="15" customHeight="1">
      <c r="A11" s="91"/>
      <c r="B11" s="106" t="s">
        <v>25</v>
      </c>
      <c r="C11" s="91"/>
      <c r="D11" s="19"/>
      <c r="E11" s="19"/>
      <c r="F11" s="19"/>
      <c r="G11" s="19"/>
      <c r="H11" s="368"/>
      <c r="I11" s="368"/>
      <c r="J11" s="368"/>
      <c r="K11" s="372"/>
      <c r="L11" s="372"/>
      <c r="M11" s="93"/>
      <c r="N11" s="93"/>
      <c r="O11" s="93"/>
      <c r="P11" s="374"/>
    </row>
    <row r="12" spans="1:16" s="104" customFormat="1" ht="54.75" customHeight="1">
      <c r="A12" s="91"/>
      <c r="B12" s="27" t="s">
        <v>106</v>
      </c>
      <c r="C12" s="91"/>
      <c r="D12" s="19"/>
      <c r="E12" s="19"/>
      <c r="F12" s="19"/>
      <c r="G12" s="19"/>
      <c r="H12" s="369"/>
      <c r="I12" s="369"/>
      <c r="J12" s="369"/>
      <c r="K12" s="373"/>
      <c r="L12" s="373"/>
      <c r="M12" s="78"/>
      <c r="N12" s="78"/>
      <c r="O12" s="78"/>
      <c r="P12" s="375"/>
    </row>
    <row r="13" spans="1:16" s="104" customFormat="1" ht="17.25" customHeight="1">
      <c r="A13" s="376"/>
      <c r="B13" s="12" t="s">
        <v>31</v>
      </c>
      <c r="C13" s="11"/>
      <c r="D13" s="13"/>
      <c r="E13" s="13"/>
      <c r="F13" s="13"/>
      <c r="G13" s="13"/>
      <c r="H13" s="14"/>
      <c r="I13" s="14"/>
      <c r="J13" s="14"/>
      <c r="K13" s="92">
        <f>K15+K16</f>
        <v>29876400</v>
      </c>
      <c r="L13" s="92">
        <f>L15+L16</f>
        <v>33496073</v>
      </c>
      <c r="M13" s="92">
        <f>M15+M16</f>
        <v>57915961</v>
      </c>
      <c r="N13" s="92">
        <f>N15+N16</f>
        <v>63668526</v>
      </c>
      <c r="O13" s="92">
        <f>O15+O16</f>
        <v>69996448</v>
      </c>
      <c r="P13" s="92">
        <f>SUM(K13:O13)</f>
        <v>254953408</v>
      </c>
    </row>
    <row r="14" spans="1:16" s="104" customFormat="1" ht="14.25" customHeight="1">
      <c r="A14" s="376"/>
      <c r="B14" s="15" t="s">
        <v>27</v>
      </c>
      <c r="C14" s="16" t="s">
        <v>52</v>
      </c>
      <c r="D14" s="13"/>
      <c r="E14" s="13"/>
      <c r="F14" s="13"/>
      <c r="G14" s="13"/>
      <c r="H14" s="14"/>
      <c r="I14" s="14"/>
      <c r="J14" s="14"/>
      <c r="K14" s="93"/>
      <c r="L14" s="93"/>
      <c r="M14" s="93"/>
      <c r="N14" s="93"/>
      <c r="O14" s="93"/>
      <c r="P14" s="94"/>
    </row>
    <row r="15" spans="1:16" s="104" customFormat="1" ht="14.25" customHeight="1">
      <c r="A15" s="376"/>
      <c r="B15" s="15" t="s">
        <v>28</v>
      </c>
      <c r="C15" s="16" t="s">
        <v>52</v>
      </c>
      <c r="D15" s="13"/>
      <c r="E15" s="13"/>
      <c r="F15" s="13"/>
      <c r="G15" s="13"/>
      <c r="H15" s="14"/>
      <c r="I15" s="14"/>
      <c r="J15" s="14"/>
      <c r="K15" s="92">
        <f>K34+K57+K78+K105+K124+K154</f>
        <v>29005400</v>
      </c>
      <c r="L15" s="92">
        <f>L34+L57+L78+L105+L124+L154</f>
        <v>32531300</v>
      </c>
      <c r="M15" s="92">
        <f>M34+M57+M78+M105+M124+M154</f>
        <v>56893711</v>
      </c>
      <c r="N15" s="92">
        <f>N34+N57+N78+N105+N124+N154</f>
        <v>62583051</v>
      </c>
      <c r="O15" s="92">
        <f>O34+O57+O78+O105+O124+O154</f>
        <v>68841425</v>
      </c>
      <c r="P15" s="95">
        <f>SUM(K15:O15)</f>
        <v>249854887</v>
      </c>
    </row>
    <row r="16" spans="1:16" s="104" customFormat="1" ht="14.25" customHeight="1">
      <c r="A16" s="376"/>
      <c r="B16" s="17" t="s">
        <v>125</v>
      </c>
      <c r="C16" s="16" t="s">
        <v>52</v>
      </c>
      <c r="D16" s="13"/>
      <c r="E16" s="13"/>
      <c r="F16" s="13"/>
      <c r="G16" s="13"/>
      <c r="H16" s="14"/>
      <c r="I16" s="14"/>
      <c r="J16" s="14"/>
      <c r="K16" s="92">
        <f>K35+K58+K79+K106</f>
        <v>871000</v>
      </c>
      <c r="L16" s="92">
        <f>L35+L58+L79+L106</f>
        <v>964773</v>
      </c>
      <c r="M16" s="92">
        <f>M35+M58+M79+M106</f>
        <v>1022250</v>
      </c>
      <c r="N16" s="92">
        <f>N35+N58+N79+N106</f>
        <v>1085475</v>
      </c>
      <c r="O16" s="92">
        <f>O35+O58+O79+O106</f>
        <v>1155023</v>
      </c>
      <c r="P16" s="95">
        <f>SUM(K16:O16)</f>
        <v>5098521</v>
      </c>
    </row>
    <row r="17" spans="1:16" s="104" customFormat="1" ht="14.25" customHeight="1">
      <c r="A17" s="376"/>
      <c r="B17" s="12" t="s">
        <v>49</v>
      </c>
      <c r="C17" s="18" t="s">
        <v>52</v>
      </c>
      <c r="D17" s="19"/>
      <c r="E17" s="19"/>
      <c r="F17" s="19"/>
      <c r="G17" s="19"/>
      <c r="H17" s="14"/>
      <c r="I17" s="14"/>
      <c r="J17" s="14"/>
      <c r="K17" s="20">
        <f aca="true" t="shared" si="0" ref="K17:P17">K13</f>
        <v>29876400</v>
      </c>
      <c r="L17" s="20">
        <f t="shared" si="0"/>
        <v>33496073</v>
      </c>
      <c r="M17" s="20">
        <f t="shared" si="0"/>
        <v>57915961</v>
      </c>
      <c r="N17" s="20">
        <f t="shared" si="0"/>
        <v>63668526</v>
      </c>
      <c r="O17" s="20">
        <f t="shared" si="0"/>
        <v>69996448</v>
      </c>
      <c r="P17" s="20">
        <f t="shared" si="0"/>
        <v>254953408</v>
      </c>
    </row>
    <row r="18" spans="1:16" ht="18.75">
      <c r="A18" s="377" t="s">
        <v>107</v>
      </c>
      <c r="B18" s="21" t="s">
        <v>24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0"/>
      <c r="N18" s="10"/>
      <c r="O18" s="10"/>
      <c r="P18" s="381"/>
    </row>
    <row r="19" spans="1:16" ht="17.25" customHeight="1">
      <c r="A19" s="378"/>
      <c r="B19" s="22" t="s">
        <v>153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70"/>
      <c r="N19" s="70"/>
      <c r="O19" s="70"/>
      <c r="P19" s="366"/>
    </row>
    <row r="20" spans="1:16" ht="15.75" customHeight="1">
      <c r="A20" s="379"/>
      <c r="B20" s="12" t="s">
        <v>25</v>
      </c>
      <c r="C20" s="379"/>
      <c r="D20" s="379"/>
      <c r="E20" s="379"/>
      <c r="F20" s="379"/>
      <c r="G20" s="379" t="s">
        <v>151</v>
      </c>
      <c r="H20" s="379"/>
      <c r="I20" s="379"/>
      <c r="J20" s="379"/>
      <c r="K20" s="379"/>
      <c r="L20" s="379"/>
      <c r="M20" s="75"/>
      <c r="N20" s="75"/>
      <c r="O20" s="75"/>
      <c r="P20" s="383"/>
    </row>
    <row r="21" spans="1:16" ht="52.5" customHeight="1">
      <c r="A21" s="380"/>
      <c r="B21" s="15" t="s">
        <v>23</v>
      </c>
      <c r="C21" s="366"/>
      <c r="D21" s="382"/>
      <c r="E21" s="366"/>
      <c r="F21" s="382"/>
      <c r="G21" s="380"/>
      <c r="H21" s="382"/>
      <c r="I21" s="382"/>
      <c r="J21" s="382"/>
      <c r="K21" s="382"/>
      <c r="L21" s="382"/>
      <c r="M21" s="77"/>
      <c r="N21" s="77"/>
      <c r="O21" s="77"/>
      <c r="P21" s="382"/>
    </row>
    <row r="22" spans="1:16" ht="12.75">
      <c r="A22" s="370"/>
      <c r="B22" s="24" t="s">
        <v>22</v>
      </c>
      <c r="C22" s="379"/>
      <c r="D22" s="388">
        <v>0.3</v>
      </c>
      <c r="E22" s="379"/>
      <c r="F22" s="379"/>
      <c r="G22" s="390"/>
      <c r="H22" s="390"/>
      <c r="I22" s="390"/>
      <c r="J22" s="390"/>
      <c r="K22" s="390"/>
      <c r="L22" s="390"/>
      <c r="M22" s="25"/>
      <c r="N22" s="25"/>
      <c r="O22" s="25"/>
      <c r="P22" s="384"/>
    </row>
    <row r="23" spans="1:16" ht="25.5">
      <c r="A23" s="386"/>
      <c r="B23" s="15" t="s">
        <v>69</v>
      </c>
      <c r="C23" s="387"/>
      <c r="D23" s="389"/>
      <c r="E23" s="385"/>
      <c r="F23" s="385"/>
      <c r="G23" s="391"/>
      <c r="H23" s="385"/>
      <c r="I23" s="385"/>
      <c r="J23" s="385"/>
      <c r="K23" s="385"/>
      <c r="L23" s="385"/>
      <c r="M23" s="76"/>
      <c r="N23" s="76"/>
      <c r="O23" s="76"/>
      <c r="P23" s="385"/>
    </row>
    <row r="24" spans="1:16" ht="28.5" customHeight="1">
      <c r="A24" s="386"/>
      <c r="B24" s="15" t="s">
        <v>71</v>
      </c>
      <c r="C24" s="387"/>
      <c r="D24" s="389"/>
      <c r="E24" s="385"/>
      <c r="F24" s="385"/>
      <c r="G24" s="391"/>
      <c r="H24" s="385"/>
      <c r="I24" s="385"/>
      <c r="J24" s="385"/>
      <c r="K24" s="385"/>
      <c r="L24" s="385"/>
      <c r="M24" s="76"/>
      <c r="N24" s="76"/>
      <c r="O24" s="76"/>
      <c r="P24" s="385"/>
    </row>
    <row r="25" spans="1:16" ht="15.75" customHeight="1">
      <c r="A25" s="386"/>
      <c r="B25" s="15" t="s">
        <v>74</v>
      </c>
      <c r="C25" s="387"/>
      <c r="D25" s="389"/>
      <c r="E25" s="385"/>
      <c r="F25" s="385"/>
      <c r="G25" s="391"/>
      <c r="H25" s="385"/>
      <c r="I25" s="385"/>
      <c r="J25" s="385"/>
      <c r="K25" s="385"/>
      <c r="L25" s="385"/>
      <c r="M25" s="76"/>
      <c r="N25" s="76"/>
      <c r="O25" s="76"/>
      <c r="P25" s="385"/>
    </row>
    <row r="26" spans="1:16" ht="26.25" customHeight="1">
      <c r="A26" s="380"/>
      <c r="B26" s="17" t="s">
        <v>70</v>
      </c>
      <c r="C26" s="366"/>
      <c r="D26" s="373"/>
      <c r="E26" s="382"/>
      <c r="F26" s="382"/>
      <c r="G26" s="392"/>
      <c r="H26" s="382"/>
      <c r="I26" s="382"/>
      <c r="J26" s="382"/>
      <c r="K26" s="382"/>
      <c r="L26" s="382"/>
      <c r="M26" s="77"/>
      <c r="N26" s="77"/>
      <c r="O26" s="77"/>
      <c r="P26" s="382"/>
    </row>
    <row r="27" spans="1:16" ht="12.75">
      <c r="A27" s="370"/>
      <c r="B27" s="27" t="s">
        <v>26</v>
      </c>
      <c r="C27" s="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1:16" ht="25.5">
      <c r="A28" s="386"/>
      <c r="B28" s="15" t="s">
        <v>72</v>
      </c>
      <c r="C28" s="3" t="s">
        <v>50</v>
      </c>
      <c r="D28" s="28"/>
      <c r="E28" s="28" t="s">
        <v>53</v>
      </c>
      <c r="F28" s="28" t="s">
        <v>143</v>
      </c>
      <c r="G28" s="28"/>
      <c r="H28" s="28"/>
      <c r="I28" s="28"/>
      <c r="J28" s="28"/>
      <c r="K28" s="30">
        <v>6888</v>
      </c>
      <c r="L28" s="30">
        <v>6888</v>
      </c>
      <c r="M28" s="30">
        <v>6888</v>
      </c>
      <c r="N28" s="30">
        <v>6888</v>
      </c>
      <c r="O28" s="30">
        <v>6888</v>
      </c>
      <c r="P28" s="31">
        <f>SUM(K28:O28)</f>
        <v>34440</v>
      </c>
    </row>
    <row r="29" spans="1:16" ht="26.25" customHeight="1">
      <c r="A29" s="380"/>
      <c r="B29" s="15" t="s">
        <v>73</v>
      </c>
      <c r="C29" s="3" t="s">
        <v>51</v>
      </c>
      <c r="D29" s="28"/>
      <c r="E29" s="28" t="s">
        <v>53</v>
      </c>
      <c r="F29" s="28" t="s">
        <v>143</v>
      </c>
      <c r="G29" s="28"/>
      <c r="H29" s="28"/>
      <c r="I29" s="28"/>
      <c r="J29" s="28"/>
      <c r="K29" s="30">
        <v>162617</v>
      </c>
      <c r="L29" s="30">
        <v>162617</v>
      </c>
      <c r="M29" s="30">
        <v>162617</v>
      </c>
      <c r="N29" s="30">
        <v>162617</v>
      </c>
      <c r="O29" s="30">
        <v>162617</v>
      </c>
      <c r="P29" s="31">
        <f>SUM(K29:O29)</f>
        <v>813085</v>
      </c>
    </row>
    <row r="30" spans="1:16" ht="12.75">
      <c r="A30" s="393" t="s">
        <v>108</v>
      </c>
      <c r="B30" s="27" t="s">
        <v>32</v>
      </c>
      <c r="C30" s="379"/>
      <c r="D30" s="379">
        <v>0.3</v>
      </c>
      <c r="E30" s="379"/>
      <c r="F30" s="379"/>
      <c r="G30" s="379"/>
      <c r="H30" s="379"/>
      <c r="I30" s="379"/>
      <c r="J30" s="379"/>
      <c r="K30" s="379"/>
      <c r="L30" s="379"/>
      <c r="M30" s="75"/>
      <c r="N30" s="75"/>
      <c r="O30" s="75"/>
      <c r="P30" s="383"/>
    </row>
    <row r="31" spans="1:16" ht="25.5">
      <c r="A31" s="394"/>
      <c r="B31" s="15" t="s">
        <v>119</v>
      </c>
      <c r="C31" s="366"/>
      <c r="D31" s="382"/>
      <c r="E31" s="366"/>
      <c r="F31" s="366"/>
      <c r="G31" s="396"/>
      <c r="H31" s="397"/>
      <c r="I31" s="397"/>
      <c r="J31" s="397"/>
      <c r="K31" s="397"/>
      <c r="L31" s="397"/>
      <c r="M31" s="71"/>
      <c r="N31" s="71"/>
      <c r="O31" s="71"/>
      <c r="P31" s="397"/>
    </row>
    <row r="32" spans="1:16" ht="13.5" customHeight="1">
      <c r="A32" s="394"/>
      <c r="B32" s="12" t="s">
        <v>31</v>
      </c>
      <c r="C32" s="32" t="s">
        <v>52</v>
      </c>
      <c r="D32" s="29"/>
      <c r="E32" s="32"/>
      <c r="F32" s="33"/>
      <c r="G32" s="12"/>
      <c r="H32" s="29"/>
      <c r="I32" s="29"/>
      <c r="J32" s="29"/>
      <c r="K32" s="31">
        <f aca="true" t="shared" si="1" ref="K32:P32">K34+K35</f>
        <v>7398000</v>
      </c>
      <c r="L32" s="31">
        <f t="shared" si="1"/>
        <v>9308300</v>
      </c>
      <c r="M32" s="31">
        <f t="shared" si="1"/>
        <v>13783538</v>
      </c>
      <c r="N32" s="31">
        <f t="shared" si="1"/>
        <v>15161892</v>
      </c>
      <c r="O32" s="31">
        <f t="shared" si="1"/>
        <v>16678081</v>
      </c>
      <c r="P32" s="31">
        <f t="shared" si="1"/>
        <v>62329811</v>
      </c>
    </row>
    <row r="33" spans="1:16" ht="12.75">
      <c r="A33" s="394"/>
      <c r="B33" s="15" t="s">
        <v>27</v>
      </c>
      <c r="C33" s="34" t="s">
        <v>52</v>
      </c>
      <c r="D33" s="28"/>
      <c r="E33" s="34"/>
      <c r="F33" s="3"/>
      <c r="G33" s="17"/>
      <c r="H33" s="28"/>
      <c r="I33" s="28"/>
      <c r="J33" s="28"/>
      <c r="K33" s="28"/>
      <c r="L33" s="28" t="s">
        <v>104</v>
      </c>
      <c r="M33" s="28"/>
      <c r="N33" s="28"/>
      <c r="O33" s="28"/>
      <c r="P33" s="29"/>
    </row>
    <row r="34" spans="1:16" ht="12.75">
      <c r="A34" s="394"/>
      <c r="B34" s="15" t="s">
        <v>28</v>
      </c>
      <c r="C34" s="34" t="s">
        <v>52</v>
      </c>
      <c r="D34" s="28"/>
      <c r="E34" s="34"/>
      <c r="F34" s="3"/>
      <c r="G34" s="17"/>
      <c r="H34" s="35" t="s">
        <v>54</v>
      </c>
      <c r="I34" s="35" t="s">
        <v>130</v>
      </c>
      <c r="J34" s="28">
        <v>611</v>
      </c>
      <c r="K34" s="30">
        <v>7248000</v>
      </c>
      <c r="L34" s="30">
        <v>9058300</v>
      </c>
      <c r="M34" s="30">
        <v>13508538</v>
      </c>
      <c r="N34" s="30">
        <v>14859392</v>
      </c>
      <c r="O34" s="30">
        <v>16345331</v>
      </c>
      <c r="P34" s="31">
        <f>SUM(K34:O34)</f>
        <v>61019561</v>
      </c>
    </row>
    <row r="35" spans="1:16" ht="12.75">
      <c r="A35" s="395"/>
      <c r="B35" s="17" t="s">
        <v>125</v>
      </c>
      <c r="C35" s="34" t="s">
        <v>52</v>
      </c>
      <c r="D35" s="28"/>
      <c r="E35" s="34"/>
      <c r="F35" s="3"/>
      <c r="G35" s="17"/>
      <c r="H35" s="28"/>
      <c r="I35" s="28"/>
      <c r="J35" s="28"/>
      <c r="K35" s="30">
        <v>150000</v>
      </c>
      <c r="L35" s="30">
        <v>250000</v>
      </c>
      <c r="M35" s="30">
        <v>275000</v>
      </c>
      <c r="N35" s="30">
        <v>302500</v>
      </c>
      <c r="O35" s="30">
        <v>332750</v>
      </c>
      <c r="P35" s="31">
        <f>SUM(K35:O35)</f>
        <v>1310250</v>
      </c>
    </row>
    <row r="36" spans="1:16" ht="12.75">
      <c r="A36" s="36"/>
      <c r="B36" s="17"/>
      <c r="C36" s="34"/>
      <c r="D36" s="28"/>
      <c r="E36" s="34"/>
      <c r="F36" s="3"/>
      <c r="G36" s="17"/>
      <c r="H36" s="28"/>
      <c r="I36" s="28"/>
      <c r="J36" s="28"/>
      <c r="K36" s="30"/>
      <c r="L36" s="30"/>
      <c r="M36" s="30"/>
      <c r="N36" s="30"/>
      <c r="O36" s="30"/>
      <c r="P36" s="31"/>
    </row>
    <row r="37" spans="1:16" ht="20.25" customHeight="1">
      <c r="A37" s="34"/>
      <c r="B37" s="12" t="s">
        <v>29</v>
      </c>
      <c r="C37" s="29" t="s">
        <v>52</v>
      </c>
      <c r="D37" s="29"/>
      <c r="E37" s="29"/>
      <c r="F37" s="33"/>
      <c r="G37" s="12"/>
      <c r="H37" s="29"/>
      <c r="I37" s="29"/>
      <c r="J37" s="29"/>
      <c r="K37" s="31">
        <f aca="true" t="shared" si="2" ref="K37:P37">K32</f>
        <v>7398000</v>
      </c>
      <c r="L37" s="31">
        <f t="shared" si="2"/>
        <v>9308300</v>
      </c>
      <c r="M37" s="31">
        <f t="shared" si="2"/>
        <v>13783538</v>
      </c>
      <c r="N37" s="31">
        <f t="shared" si="2"/>
        <v>15161892</v>
      </c>
      <c r="O37" s="31">
        <f t="shared" si="2"/>
        <v>16678081</v>
      </c>
      <c r="P37" s="31">
        <f t="shared" si="2"/>
        <v>62329811</v>
      </c>
    </row>
    <row r="38" spans="1:16" ht="20.25" customHeight="1">
      <c r="A38" s="377" t="s">
        <v>109</v>
      </c>
      <c r="B38" s="21" t="s">
        <v>24</v>
      </c>
      <c r="C38" s="370"/>
      <c r="D38" s="390"/>
      <c r="E38" s="370"/>
      <c r="F38" s="390"/>
      <c r="G38" s="390"/>
      <c r="H38" s="390"/>
      <c r="I38" s="390"/>
      <c r="J38" s="390"/>
      <c r="K38" s="370"/>
      <c r="L38" s="370"/>
      <c r="M38" s="10"/>
      <c r="N38" s="10"/>
      <c r="O38" s="10"/>
      <c r="P38" s="384"/>
    </row>
    <row r="39" spans="1:16" ht="36" customHeight="1">
      <c r="A39" s="378"/>
      <c r="B39" s="21" t="s">
        <v>30</v>
      </c>
      <c r="C39" s="366"/>
      <c r="D39" s="382"/>
      <c r="E39" s="382"/>
      <c r="F39" s="382"/>
      <c r="G39" s="382"/>
      <c r="H39" s="397"/>
      <c r="I39" s="397"/>
      <c r="J39" s="397"/>
      <c r="K39" s="397"/>
      <c r="L39" s="397"/>
      <c r="M39" s="71"/>
      <c r="N39" s="71"/>
      <c r="O39" s="71"/>
      <c r="P39" s="397"/>
    </row>
    <row r="40" spans="1:16" ht="12.75">
      <c r="A40" s="370"/>
      <c r="B40" s="12" t="s">
        <v>25</v>
      </c>
      <c r="C40" s="370"/>
      <c r="D40" s="390"/>
      <c r="E40" s="370"/>
      <c r="F40" s="390"/>
      <c r="G40" s="370" t="s">
        <v>55</v>
      </c>
      <c r="H40" s="390"/>
      <c r="I40" s="390"/>
      <c r="J40" s="390"/>
      <c r="K40" s="390"/>
      <c r="L40" s="390"/>
      <c r="M40" s="25"/>
      <c r="N40" s="25"/>
      <c r="O40" s="25"/>
      <c r="P40" s="384"/>
    </row>
    <row r="41" spans="1:16" ht="65.25" customHeight="1">
      <c r="A41" s="380"/>
      <c r="B41" s="17" t="s">
        <v>33</v>
      </c>
      <c r="C41" s="366"/>
      <c r="D41" s="382"/>
      <c r="E41" s="366"/>
      <c r="F41" s="382"/>
      <c r="G41" s="380"/>
      <c r="H41" s="397"/>
      <c r="I41" s="397"/>
      <c r="J41" s="397"/>
      <c r="K41" s="397"/>
      <c r="L41" s="397"/>
      <c r="M41" s="71"/>
      <c r="N41" s="71"/>
      <c r="O41" s="71"/>
      <c r="P41" s="397"/>
    </row>
    <row r="42" spans="1:16" ht="12.75">
      <c r="A42" s="370"/>
      <c r="B42" s="12" t="s">
        <v>22</v>
      </c>
      <c r="C42" s="390"/>
      <c r="D42" s="388">
        <v>0.2</v>
      </c>
      <c r="E42" s="390"/>
      <c r="F42" s="370"/>
      <c r="G42" s="398"/>
      <c r="H42" s="379"/>
      <c r="I42" s="379"/>
      <c r="J42" s="379"/>
      <c r="K42" s="82"/>
      <c r="L42" s="82"/>
      <c r="M42" s="75"/>
      <c r="N42" s="75"/>
      <c r="O42" s="75"/>
      <c r="P42" s="87"/>
    </row>
    <row r="43" spans="1:16" ht="38.25" customHeight="1">
      <c r="A43" s="386"/>
      <c r="B43" s="17" t="s">
        <v>75</v>
      </c>
      <c r="C43" s="385"/>
      <c r="D43" s="389"/>
      <c r="E43" s="385"/>
      <c r="F43" s="385"/>
      <c r="G43" s="391"/>
      <c r="H43" s="399"/>
      <c r="I43" s="399"/>
      <c r="J43" s="399"/>
      <c r="K43" s="83"/>
      <c r="L43" s="83"/>
      <c r="M43" s="72"/>
      <c r="N43" s="72"/>
      <c r="O43" s="72"/>
      <c r="P43" s="83"/>
    </row>
    <row r="44" spans="1:16" ht="25.5">
      <c r="A44" s="386"/>
      <c r="B44" s="17" t="s">
        <v>76</v>
      </c>
      <c r="C44" s="385"/>
      <c r="D44" s="389"/>
      <c r="E44" s="385"/>
      <c r="F44" s="385"/>
      <c r="G44" s="391"/>
      <c r="H44" s="399"/>
      <c r="I44" s="399"/>
      <c r="J44" s="399"/>
      <c r="K44" s="85">
        <v>100000</v>
      </c>
      <c r="L44" s="85">
        <v>110000</v>
      </c>
      <c r="M44" s="86">
        <v>121000</v>
      </c>
      <c r="N44" s="86">
        <v>131769</v>
      </c>
      <c r="O44" s="86">
        <v>146410</v>
      </c>
      <c r="P44" s="85">
        <f>SUM(K44:O44)</f>
        <v>609179</v>
      </c>
    </row>
    <row r="45" spans="1:16" ht="38.25">
      <c r="A45" s="386"/>
      <c r="B45" s="17" t="s">
        <v>77</v>
      </c>
      <c r="C45" s="385"/>
      <c r="D45" s="389"/>
      <c r="E45" s="385"/>
      <c r="F45" s="385"/>
      <c r="G45" s="391"/>
      <c r="H45" s="399"/>
      <c r="I45" s="399"/>
      <c r="J45" s="399"/>
      <c r="K45" s="83"/>
      <c r="L45" s="83"/>
      <c r="M45" s="72"/>
      <c r="N45" s="72"/>
      <c r="O45" s="72"/>
      <c r="P45" s="83"/>
    </row>
    <row r="46" spans="1:16" ht="27" customHeight="1">
      <c r="A46" s="386"/>
      <c r="B46" s="17" t="s">
        <v>78</v>
      </c>
      <c r="C46" s="385"/>
      <c r="D46" s="389"/>
      <c r="E46" s="385"/>
      <c r="F46" s="385"/>
      <c r="G46" s="391"/>
      <c r="H46" s="399"/>
      <c r="I46" s="399"/>
      <c r="J46" s="399"/>
      <c r="K46" s="83"/>
      <c r="L46" s="83"/>
      <c r="M46" s="72"/>
      <c r="N46" s="72"/>
      <c r="O46" s="72"/>
      <c r="P46" s="83"/>
    </row>
    <row r="47" spans="1:16" ht="26.25" customHeight="1">
      <c r="A47" s="386"/>
      <c r="B47" s="17" t="s">
        <v>79</v>
      </c>
      <c r="C47" s="385"/>
      <c r="D47" s="389"/>
      <c r="E47" s="385"/>
      <c r="F47" s="385"/>
      <c r="G47" s="391"/>
      <c r="H47" s="399"/>
      <c r="I47" s="399"/>
      <c r="J47" s="399"/>
      <c r="K47" s="83"/>
      <c r="L47" s="83"/>
      <c r="M47" s="72"/>
      <c r="N47" s="72"/>
      <c r="O47" s="72"/>
      <c r="P47" s="83"/>
    </row>
    <row r="48" spans="1:16" ht="51">
      <c r="A48" s="380"/>
      <c r="B48" s="17" t="s">
        <v>80</v>
      </c>
      <c r="C48" s="382"/>
      <c r="D48" s="373"/>
      <c r="E48" s="382"/>
      <c r="F48" s="382"/>
      <c r="G48" s="392"/>
      <c r="H48" s="397"/>
      <c r="I48" s="397"/>
      <c r="J48" s="397"/>
      <c r="K48" s="84"/>
      <c r="L48" s="84"/>
      <c r="M48" s="71"/>
      <c r="N48" s="71"/>
      <c r="O48" s="71"/>
      <c r="P48" s="84"/>
    </row>
    <row r="49" spans="1:16" ht="12.75">
      <c r="A49" s="26"/>
      <c r="B49" s="17" t="s">
        <v>152</v>
      </c>
      <c r="C49" s="77"/>
      <c r="D49" s="78"/>
      <c r="E49" s="77"/>
      <c r="F49" s="77"/>
      <c r="G49" s="79"/>
      <c r="H49" s="71"/>
      <c r="I49" s="71"/>
      <c r="J49" s="71"/>
      <c r="K49" s="88">
        <v>250000</v>
      </c>
      <c r="L49" s="88">
        <v>275000</v>
      </c>
      <c r="M49" s="89">
        <v>302500</v>
      </c>
      <c r="N49" s="89">
        <v>332750</v>
      </c>
      <c r="O49" s="89">
        <v>366025</v>
      </c>
      <c r="P49" s="89">
        <f>SUM(K49:O49)</f>
        <v>1526275</v>
      </c>
    </row>
    <row r="50" spans="1:16" ht="12.75">
      <c r="A50" s="370"/>
      <c r="B50" s="12" t="s">
        <v>26</v>
      </c>
      <c r="C50" s="28"/>
      <c r="D50" s="28"/>
      <c r="E50" s="28"/>
      <c r="F50" s="3"/>
      <c r="G50" s="17"/>
      <c r="H50" s="34"/>
      <c r="I50" s="34"/>
      <c r="J50" s="34"/>
      <c r="K50" s="34"/>
      <c r="L50" s="34"/>
      <c r="M50" s="34"/>
      <c r="N50" s="34"/>
      <c r="O50" s="34"/>
      <c r="P50" s="32"/>
    </row>
    <row r="51" spans="1:16" s="107" customFormat="1" ht="25.5">
      <c r="A51" s="386"/>
      <c r="B51" s="15" t="s">
        <v>34</v>
      </c>
      <c r="C51" s="3" t="s">
        <v>51</v>
      </c>
      <c r="D51" s="28"/>
      <c r="E51" s="3" t="s">
        <v>53</v>
      </c>
      <c r="F51" s="28" t="s">
        <v>143</v>
      </c>
      <c r="G51" s="28"/>
      <c r="H51" s="28"/>
      <c r="I51" s="28"/>
      <c r="J51" s="28"/>
      <c r="K51" s="30">
        <v>2100</v>
      </c>
      <c r="L51" s="30">
        <v>2110</v>
      </c>
      <c r="M51" s="30">
        <v>2110</v>
      </c>
      <c r="N51" s="30">
        <v>2110</v>
      </c>
      <c r="O51" s="30">
        <v>2110</v>
      </c>
      <c r="P51" s="31">
        <f>SUM(K51:O51)</f>
        <v>10540</v>
      </c>
    </row>
    <row r="52" spans="1:16" ht="51" customHeight="1">
      <c r="A52" s="380"/>
      <c r="B52" s="17" t="s">
        <v>35</v>
      </c>
      <c r="C52" s="3" t="s">
        <v>56</v>
      </c>
      <c r="D52" s="28"/>
      <c r="E52" s="3" t="s">
        <v>57</v>
      </c>
      <c r="F52" s="28" t="s">
        <v>143</v>
      </c>
      <c r="G52" s="28"/>
      <c r="H52" s="28"/>
      <c r="I52" s="35"/>
      <c r="J52" s="28"/>
      <c r="K52" s="37">
        <v>55</v>
      </c>
      <c r="L52" s="37">
        <v>60</v>
      </c>
      <c r="M52" s="37">
        <v>60</v>
      </c>
      <c r="N52" s="37">
        <v>60</v>
      </c>
      <c r="O52" s="37">
        <v>60</v>
      </c>
      <c r="P52" s="38"/>
    </row>
    <row r="53" spans="1:16" ht="15" customHeight="1">
      <c r="A53" s="39"/>
      <c r="B53" s="40" t="s">
        <v>37</v>
      </c>
      <c r="C53" s="3"/>
      <c r="D53" s="28">
        <v>0.2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1:16" ht="27" customHeight="1">
      <c r="A54" s="393" t="s">
        <v>110</v>
      </c>
      <c r="B54" s="17" t="s">
        <v>120</v>
      </c>
      <c r="C54" s="28"/>
      <c r="D54" s="28"/>
      <c r="E54" s="28"/>
      <c r="F54" s="3"/>
      <c r="G54" s="17"/>
      <c r="H54" s="28"/>
      <c r="I54" s="28"/>
      <c r="J54" s="28"/>
      <c r="K54" s="28"/>
      <c r="L54" s="28"/>
      <c r="M54" s="28"/>
      <c r="N54" s="28"/>
      <c r="O54" s="28"/>
      <c r="P54" s="29"/>
    </row>
    <row r="55" spans="1:16" ht="15.75" customHeight="1">
      <c r="A55" s="405"/>
      <c r="B55" s="27" t="s">
        <v>31</v>
      </c>
      <c r="C55" s="3" t="s">
        <v>52</v>
      </c>
      <c r="D55" s="3"/>
      <c r="E55" s="3"/>
      <c r="F55" s="28"/>
      <c r="G55" s="28"/>
      <c r="H55" s="28"/>
      <c r="I55" s="28"/>
      <c r="J55" s="28"/>
      <c r="K55" s="30">
        <f aca="true" t="shared" si="3" ref="K55:P55">K57+K58</f>
        <v>5250700</v>
      </c>
      <c r="L55" s="30">
        <f t="shared" si="3"/>
        <v>5216133</v>
      </c>
      <c r="M55" s="30">
        <f t="shared" si="3"/>
        <v>12350208</v>
      </c>
      <c r="N55" s="30">
        <f t="shared" si="3"/>
        <v>13585229</v>
      </c>
      <c r="O55" s="30">
        <f t="shared" si="3"/>
        <v>14943752</v>
      </c>
      <c r="P55" s="30">
        <f t="shared" si="3"/>
        <v>51346022</v>
      </c>
    </row>
    <row r="56" spans="1:16" ht="12.75">
      <c r="A56" s="405"/>
      <c r="B56" s="15" t="s">
        <v>27</v>
      </c>
      <c r="C56" s="3" t="s">
        <v>52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</row>
    <row r="57" spans="1:16" ht="12.75">
      <c r="A57" s="405"/>
      <c r="B57" s="15" t="s">
        <v>28</v>
      </c>
      <c r="C57" s="3" t="s">
        <v>52</v>
      </c>
      <c r="D57" s="28"/>
      <c r="E57" s="28"/>
      <c r="F57" s="28"/>
      <c r="G57" s="28"/>
      <c r="H57" s="35" t="s">
        <v>54</v>
      </c>
      <c r="I57" s="35" t="s">
        <v>131</v>
      </c>
      <c r="J57" s="28">
        <v>611</v>
      </c>
      <c r="K57" s="30">
        <v>4950700</v>
      </c>
      <c r="L57" s="30">
        <v>4911600</v>
      </c>
      <c r="M57" s="30">
        <v>12015222</v>
      </c>
      <c r="N57" s="30">
        <v>13216744</v>
      </c>
      <c r="O57" s="30">
        <v>14538419</v>
      </c>
      <c r="P57" s="31">
        <f>SUM(K57:O57)</f>
        <v>49632685</v>
      </c>
    </row>
    <row r="58" spans="1:16" ht="12.75">
      <c r="A58" s="406"/>
      <c r="B58" s="17" t="s">
        <v>125</v>
      </c>
      <c r="C58" s="3" t="s">
        <v>52</v>
      </c>
      <c r="D58" s="41"/>
      <c r="E58" s="3"/>
      <c r="F58" s="3"/>
      <c r="G58" s="17"/>
      <c r="H58" s="28"/>
      <c r="I58" s="28"/>
      <c r="J58" s="28"/>
      <c r="K58" s="30">
        <v>300000</v>
      </c>
      <c r="L58" s="30">
        <v>304533</v>
      </c>
      <c r="M58" s="30">
        <v>334986</v>
      </c>
      <c r="N58" s="30">
        <v>368485</v>
      </c>
      <c r="O58" s="30">
        <v>405333</v>
      </c>
      <c r="P58" s="31">
        <f>SUM(K58:O58)</f>
        <v>1713337</v>
      </c>
    </row>
    <row r="59" spans="1:16" ht="12.75">
      <c r="A59" s="10"/>
      <c r="B59" s="42" t="s">
        <v>29</v>
      </c>
      <c r="C59" s="10" t="s">
        <v>52</v>
      </c>
      <c r="D59" s="25"/>
      <c r="E59" s="25"/>
      <c r="F59" s="25"/>
      <c r="G59" s="25"/>
      <c r="H59" s="43"/>
      <c r="I59" s="43"/>
      <c r="J59" s="43"/>
      <c r="K59" s="108">
        <f aca="true" t="shared" si="4" ref="K59:P59">K55</f>
        <v>5250700</v>
      </c>
      <c r="L59" s="108">
        <f t="shared" si="4"/>
        <v>5216133</v>
      </c>
      <c r="M59" s="108">
        <f t="shared" si="4"/>
        <v>12350208</v>
      </c>
      <c r="N59" s="108">
        <f t="shared" si="4"/>
        <v>13585229</v>
      </c>
      <c r="O59" s="108">
        <f t="shared" si="4"/>
        <v>14943752</v>
      </c>
      <c r="P59" s="108">
        <f t="shared" si="4"/>
        <v>51346022</v>
      </c>
    </row>
    <row r="60" spans="1:16" s="109" customFormat="1" ht="18.75">
      <c r="A60" s="365" t="s">
        <v>111</v>
      </c>
      <c r="B60" s="21" t="s">
        <v>24</v>
      </c>
      <c r="C60" s="402"/>
      <c r="D60" s="402"/>
      <c r="E60" s="402"/>
      <c r="F60" s="400"/>
      <c r="G60" s="402"/>
      <c r="H60" s="402"/>
      <c r="I60" s="402"/>
      <c r="J60" s="402"/>
      <c r="K60" s="404"/>
      <c r="L60" s="404"/>
      <c r="M60" s="73"/>
      <c r="N60" s="73"/>
      <c r="O60" s="73"/>
      <c r="P60" s="404"/>
    </row>
    <row r="61" spans="1:16" s="104" customFormat="1" ht="18.75">
      <c r="A61" s="407"/>
      <c r="B61" s="21" t="s">
        <v>38</v>
      </c>
      <c r="C61" s="408"/>
      <c r="D61" s="409"/>
      <c r="E61" s="401"/>
      <c r="F61" s="401"/>
      <c r="G61" s="401"/>
      <c r="H61" s="403"/>
      <c r="I61" s="403"/>
      <c r="J61" s="403"/>
      <c r="K61" s="403"/>
      <c r="L61" s="403"/>
      <c r="M61" s="74"/>
      <c r="N61" s="74"/>
      <c r="O61" s="74"/>
      <c r="P61" s="403"/>
    </row>
    <row r="62" spans="1:16" s="104" customFormat="1" ht="12.75">
      <c r="A62" s="370"/>
      <c r="B62" s="27" t="s">
        <v>25</v>
      </c>
      <c r="C62" s="370"/>
      <c r="D62" s="410"/>
      <c r="E62" s="411"/>
      <c r="F62" s="411"/>
      <c r="G62" s="370" t="s">
        <v>59</v>
      </c>
      <c r="H62" s="390"/>
      <c r="I62" s="390"/>
      <c r="J62" s="390"/>
      <c r="K62" s="390"/>
      <c r="L62" s="390"/>
      <c r="M62" s="25"/>
      <c r="N62" s="25"/>
      <c r="O62" s="25"/>
      <c r="P62" s="384"/>
    </row>
    <row r="63" spans="1:16" s="104" customFormat="1" ht="51">
      <c r="A63" s="380"/>
      <c r="B63" s="15" t="s">
        <v>39</v>
      </c>
      <c r="C63" s="366"/>
      <c r="D63" s="396"/>
      <c r="E63" s="392"/>
      <c r="F63" s="392"/>
      <c r="G63" s="380"/>
      <c r="H63" s="397"/>
      <c r="I63" s="397"/>
      <c r="J63" s="397"/>
      <c r="K63" s="397"/>
      <c r="L63" s="397"/>
      <c r="M63" s="71"/>
      <c r="N63" s="71"/>
      <c r="O63" s="71"/>
      <c r="P63" s="397"/>
    </row>
    <row r="64" spans="1:16" s="104" customFormat="1" ht="12.75">
      <c r="A64" s="370"/>
      <c r="B64" s="27" t="s">
        <v>22</v>
      </c>
      <c r="C64" s="370"/>
      <c r="D64" s="412">
        <v>0.05</v>
      </c>
      <c r="E64" s="411"/>
      <c r="F64" s="411"/>
      <c r="G64" s="411"/>
      <c r="H64" s="390"/>
      <c r="I64" s="390"/>
      <c r="J64" s="390"/>
      <c r="K64" s="390"/>
      <c r="L64" s="390"/>
      <c r="M64" s="25"/>
      <c r="N64" s="25"/>
      <c r="O64" s="25"/>
      <c r="P64" s="384"/>
    </row>
    <row r="65" spans="1:16" s="104" customFormat="1" ht="38.25">
      <c r="A65" s="386"/>
      <c r="B65" s="15" t="s">
        <v>81</v>
      </c>
      <c r="C65" s="387"/>
      <c r="D65" s="413"/>
      <c r="E65" s="391"/>
      <c r="F65" s="391"/>
      <c r="G65" s="391"/>
      <c r="H65" s="399"/>
      <c r="I65" s="399"/>
      <c r="J65" s="399"/>
      <c r="K65" s="399"/>
      <c r="L65" s="399"/>
      <c r="M65" s="72"/>
      <c r="N65" s="72"/>
      <c r="O65" s="72"/>
      <c r="P65" s="399"/>
    </row>
    <row r="66" spans="1:16" s="104" customFormat="1" ht="51.75" customHeight="1">
      <c r="A66" s="386"/>
      <c r="B66" s="15" t="s">
        <v>82</v>
      </c>
      <c r="C66" s="387"/>
      <c r="D66" s="413"/>
      <c r="E66" s="391"/>
      <c r="F66" s="391"/>
      <c r="G66" s="391"/>
      <c r="H66" s="399"/>
      <c r="I66" s="399"/>
      <c r="J66" s="399"/>
      <c r="K66" s="399"/>
      <c r="L66" s="399"/>
      <c r="M66" s="72"/>
      <c r="N66" s="72"/>
      <c r="O66" s="72"/>
      <c r="P66" s="399"/>
    </row>
    <row r="67" spans="1:16" ht="51">
      <c r="A67" s="386"/>
      <c r="B67" s="15" t="s">
        <v>83</v>
      </c>
      <c r="C67" s="387"/>
      <c r="D67" s="413"/>
      <c r="E67" s="391"/>
      <c r="F67" s="391"/>
      <c r="G67" s="391"/>
      <c r="H67" s="399"/>
      <c r="I67" s="399"/>
      <c r="J67" s="399"/>
      <c r="K67" s="399"/>
      <c r="L67" s="399"/>
      <c r="M67" s="72"/>
      <c r="N67" s="72"/>
      <c r="O67" s="72"/>
      <c r="P67" s="399"/>
    </row>
    <row r="68" spans="1:16" ht="39" customHeight="1">
      <c r="A68" s="386"/>
      <c r="B68" s="15" t="s">
        <v>126</v>
      </c>
      <c r="C68" s="387"/>
      <c r="D68" s="413"/>
      <c r="E68" s="391"/>
      <c r="F68" s="391"/>
      <c r="G68" s="391"/>
      <c r="H68" s="399"/>
      <c r="I68" s="399"/>
      <c r="J68" s="399"/>
      <c r="K68" s="399"/>
      <c r="L68" s="399"/>
      <c r="M68" s="72"/>
      <c r="N68" s="72"/>
      <c r="O68" s="72"/>
      <c r="P68" s="399"/>
    </row>
    <row r="69" spans="1:16" ht="12.75">
      <c r="A69" s="386"/>
      <c r="B69" s="15" t="s">
        <v>84</v>
      </c>
      <c r="C69" s="387"/>
      <c r="D69" s="413"/>
      <c r="E69" s="391"/>
      <c r="F69" s="391"/>
      <c r="G69" s="391"/>
      <c r="H69" s="399"/>
      <c r="I69" s="399"/>
      <c r="J69" s="399"/>
      <c r="K69" s="399"/>
      <c r="L69" s="399"/>
      <c r="M69" s="72"/>
      <c r="N69" s="72"/>
      <c r="O69" s="72"/>
      <c r="P69" s="399"/>
    </row>
    <row r="70" spans="1:16" ht="25.5">
      <c r="A70" s="386"/>
      <c r="B70" s="15" t="s">
        <v>85</v>
      </c>
      <c r="C70" s="387"/>
      <c r="D70" s="413"/>
      <c r="E70" s="391"/>
      <c r="F70" s="391"/>
      <c r="G70" s="391"/>
      <c r="H70" s="399"/>
      <c r="I70" s="399"/>
      <c r="J70" s="399"/>
      <c r="K70" s="399"/>
      <c r="L70" s="399"/>
      <c r="M70" s="72"/>
      <c r="N70" s="72"/>
      <c r="O70" s="72"/>
      <c r="P70" s="399"/>
    </row>
    <row r="71" spans="1:16" ht="38.25">
      <c r="A71" s="386"/>
      <c r="B71" s="15" t="s">
        <v>86</v>
      </c>
      <c r="C71" s="366"/>
      <c r="D71" s="414"/>
      <c r="E71" s="392"/>
      <c r="F71" s="392"/>
      <c r="G71" s="392"/>
      <c r="H71" s="397"/>
      <c r="I71" s="397"/>
      <c r="J71" s="397"/>
      <c r="K71" s="397"/>
      <c r="L71" s="397"/>
      <c r="M71" s="71"/>
      <c r="N71" s="71"/>
      <c r="O71" s="71"/>
      <c r="P71" s="397"/>
    </row>
    <row r="72" spans="1:16" ht="12.75">
      <c r="A72" s="386"/>
      <c r="B72" s="27" t="s">
        <v>26</v>
      </c>
      <c r="C72" s="3"/>
      <c r="D72" s="41"/>
      <c r="E72" s="44"/>
      <c r="F72" s="44"/>
      <c r="G72" s="44"/>
      <c r="H72" s="28"/>
      <c r="I72" s="28"/>
      <c r="J72" s="28"/>
      <c r="K72" s="28"/>
      <c r="L72" s="28"/>
      <c r="M72" s="28"/>
      <c r="N72" s="28"/>
      <c r="O72" s="28"/>
      <c r="P72" s="29"/>
    </row>
    <row r="73" spans="1:16" ht="12.75">
      <c r="A73" s="380"/>
      <c r="B73" s="15" t="s">
        <v>40</v>
      </c>
      <c r="C73" s="3" t="s">
        <v>51</v>
      </c>
      <c r="D73" s="41"/>
      <c r="E73" s="28" t="s">
        <v>53</v>
      </c>
      <c r="F73" s="28" t="s">
        <v>144</v>
      </c>
      <c r="G73" s="44"/>
      <c r="H73" s="28"/>
      <c r="I73" s="28"/>
      <c r="J73" s="28"/>
      <c r="K73" s="30">
        <v>2050</v>
      </c>
      <c r="L73" s="30">
        <v>2050</v>
      </c>
      <c r="M73" s="30">
        <v>2050</v>
      </c>
      <c r="N73" s="30">
        <v>2050</v>
      </c>
      <c r="O73" s="30">
        <v>2050</v>
      </c>
      <c r="P73" s="31">
        <f>SUM(K73:O73)</f>
        <v>10250</v>
      </c>
    </row>
    <row r="74" spans="1:16" ht="12.75">
      <c r="A74" s="45"/>
      <c r="B74" s="27" t="s">
        <v>37</v>
      </c>
      <c r="C74" s="3"/>
      <c r="D74" s="41"/>
      <c r="E74" s="44"/>
      <c r="F74" s="44"/>
      <c r="G74" s="44"/>
      <c r="H74" s="28"/>
      <c r="I74" s="28"/>
      <c r="J74" s="28"/>
      <c r="K74" s="28"/>
      <c r="L74" s="28"/>
      <c r="M74" s="28"/>
      <c r="N74" s="28"/>
      <c r="O74" s="28"/>
      <c r="P74" s="29"/>
    </row>
    <row r="75" spans="1:16" ht="25.5">
      <c r="A75" s="46" t="s">
        <v>112</v>
      </c>
      <c r="B75" s="15" t="s">
        <v>121</v>
      </c>
      <c r="C75" s="3"/>
      <c r="D75" s="47">
        <v>0.05</v>
      </c>
      <c r="E75" s="44"/>
      <c r="F75" s="44"/>
      <c r="G75" s="44"/>
      <c r="H75" s="28"/>
      <c r="I75" s="28"/>
      <c r="J75" s="28"/>
      <c r="K75" s="28"/>
      <c r="L75" s="28"/>
      <c r="M75" s="28"/>
      <c r="N75" s="28"/>
      <c r="O75" s="28"/>
      <c r="P75" s="29"/>
    </row>
    <row r="76" spans="1:16" ht="15.75" customHeight="1">
      <c r="A76" s="26"/>
      <c r="B76" s="27" t="s">
        <v>31</v>
      </c>
      <c r="C76" s="33" t="s">
        <v>52</v>
      </c>
      <c r="D76" s="40"/>
      <c r="E76" s="48"/>
      <c r="F76" s="48"/>
      <c r="G76" s="48"/>
      <c r="H76" s="29"/>
      <c r="I76" s="29"/>
      <c r="J76" s="29"/>
      <c r="K76" s="31">
        <f aca="true" t="shared" si="5" ref="K76:P76">K78+K79</f>
        <v>1440900</v>
      </c>
      <c r="L76" s="31">
        <f t="shared" si="5"/>
        <v>1300740</v>
      </c>
      <c r="M76" s="31">
        <f t="shared" si="5"/>
        <v>3428293</v>
      </c>
      <c r="N76" s="31">
        <f t="shared" si="5"/>
        <v>3771122</v>
      </c>
      <c r="O76" s="31">
        <f t="shared" si="5"/>
        <v>4148235</v>
      </c>
      <c r="P76" s="31">
        <f t="shared" si="5"/>
        <v>14089290</v>
      </c>
    </row>
    <row r="77" spans="1:16" ht="12.75">
      <c r="A77" s="26"/>
      <c r="B77" s="15" t="s">
        <v>27</v>
      </c>
      <c r="C77" s="3" t="s">
        <v>52</v>
      </c>
      <c r="D77" s="41"/>
      <c r="E77" s="44"/>
      <c r="F77" s="44"/>
      <c r="G77" s="44"/>
      <c r="H77" s="28"/>
      <c r="I77" s="28"/>
      <c r="J77" s="28"/>
      <c r="K77" s="28"/>
      <c r="L77" s="28"/>
      <c r="M77" s="28"/>
      <c r="N77" s="28"/>
      <c r="O77" s="28"/>
      <c r="P77" s="29"/>
    </row>
    <row r="78" spans="1:16" ht="12.75">
      <c r="A78" s="26"/>
      <c r="B78" s="15" t="s">
        <v>28</v>
      </c>
      <c r="C78" s="3" t="s">
        <v>52</v>
      </c>
      <c r="D78" s="41"/>
      <c r="E78" s="44"/>
      <c r="F78" s="44"/>
      <c r="G78" s="44"/>
      <c r="H78" s="35" t="s">
        <v>54</v>
      </c>
      <c r="I78" s="35" t="s">
        <v>132</v>
      </c>
      <c r="J78" s="28">
        <v>611</v>
      </c>
      <c r="K78" s="30">
        <v>1419900</v>
      </c>
      <c r="L78" s="30">
        <v>1280500</v>
      </c>
      <c r="M78" s="30">
        <v>3406029</v>
      </c>
      <c r="N78" s="30">
        <v>3746632</v>
      </c>
      <c r="O78" s="30">
        <v>4121295</v>
      </c>
      <c r="P78" s="31">
        <f>SUM(K78:O78)</f>
        <v>13974356</v>
      </c>
    </row>
    <row r="79" spans="1:16" ht="12.75">
      <c r="A79" s="23"/>
      <c r="B79" s="17" t="s">
        <v>125</v>
      </c>
      <c r="C79" s="3" t="s">
        <v>52</v>
      </c>
      <c r="D79" s="41"/>
      <c r="E79" s="44"/>
      <c r="F79" s="44"/>
      <c r="G79" s="44"/>
      <c r="H79" s="28"/>
      <c r="I79" s="28"/>
      <c r="J79" s="28"/>
      <c r="K79" s="30">
        <v>21000</v>
      </c>
      <c r="L79" s="28">
        <v>20240</v>
      </c>
      <c r="M79" s="28">
        <v>22264</v>
      </c>
      <c r="N79" s="28">
        <v>24490</v>
      </c>
      <c r="O79" s="28">
        <v>26940</v>
      </c>
      <c r="P79" s="29">
        <f>SUM(K79:O79)</f>
        <v>114934</v>
      </c>
    </row>
    <row r="80" spans="1:16" ht="12.75">
      <c r="A80" s="3"/>
      <c r="B80" s="27" t="s">
        <v>29</v>
      </c>
      <c r="C80" s="33" t="s">
        <v>52</v>
      </c>
      <c r="D80" s="40"/>
      <c r="E80" s="48"/>
      <c r="F80" s="48"/>
      <c r="G80" s="48"/>
      <c r="H80" s="29"/>
      <c r="I80" s="29"/>
      <c r="J80" s="29"/>
      <c r="K80" s="31">
        <f aca="true" t="shared" si="6" ref="K80:P80">K76</f>
        <v>1440900</v>
      </c>
      <c r="L80" s="31">
        <f t="shared" si="6"/>
        <v>1300740</v>
      </c>
      <c r="M80" s="31">
        <f t="shared" si="6"/>
        <v>3428293</v>
      </c>
      <c r="N80" s="31">
        <f t="shared" si="6"/>
        <v>3771122</v>
      </c>
      <c r="O80" s="31">
        <f t="shared" si="6"/>
        <v>4148235</v>
      </c>
      <c r="P80" s="31">
        <f t="shared" si="6"/>
        <v>14089290</v>
      </c>
    </row>
    <row r="81" spans="1:16" ht="18.75">
      <c r="A81" s="365" t="s">
        <v>113</v>
      </c>
      <c r="B81" s="21" t="s">
        <v>24</v>
      </c>
      <c r="C81" s="370"/>
      <c r="D81" s="410"/>
      <c r="E81" s="411"/>
      <c r="F81" s="411"/>
      <c r="G81" s="411"/>
      <c r="H81" s="390"/>
      <c r="I81" s="390"/>
      <c r="J81" s="390"/>
      <c r="K81" s="390"/>
      <c r="L81" s="390"/>
      <c r="M81" s="25"/>
      <c r="N81" s="25"/>
      <c r="O81" s="25"/>
      <c r="P81" s="384"/>
    </row>
    <row r="82" spans="1:16" ht="20.25" customHeight="1">
      <c r="A82" s="407"/>
      <c r="B82" s="21" t="s">
        <v>41</v>
      </c>
      <c r="C82" s="366"/>
      <c r="D82" s="396"/>
      <c r="E82" s="392"/>
      <c r="F82" s="392"/>
      <c r="G82" s="392"/>
      <c r="H82" s="397"/>
      <c r="I82" s="397"/>
      <c r="J82" s="397"/>
      <c r="K82" s="397"/>
      <c r="L82" s="397"/>
      <c r="M82" s="71"/>
      <c r="N82" s="71"/>
      <c r="O82" s="71"/>
      <c r="P82" s="397"/>
    </row>
    <row r="83" spans="1:16" ht="12.75">
      <c r="A83" s="370"/>
      <c r="B83" s="27" t="s">
        <v>25</v>
      </c>
      <c r="C83" s="370"/>
      <c r="D83" s="410"/>
      <c r="E83" s="411"/>
      <c r="F83" s="411"/>
      <c r="G83" s="370" t="s">
        <v>124</v>
      </c>
      <c r="H83" s="390"/>
      <c r="I83" s="390"/>
      <c r="J83" s="390"/>
      <c r="K83" s="390"/>
      <c r="L83" s="390"/>
      <c r="M83" s="25"/>
      <c r="N83" s="25"/>
      <c r="O83" s="25"/>
      <c r="P83" s="384"/>
    </row>
    <row r="84" spans="1:16" ht="179.25" customHeight="1">
      <c r="A84" s="380"/>
      <c r="B84" s="15" t="s">
        <v>42</v>
      </c>
      <c r="C84" s="366"/>
      <c r="D84" s="396"/>
      <c r="E84" s="392"/>
      <c r="F84" s="392"/>
      <c r="G84" s="366"/>
      <c r="H84" s="397"/>
      <c r="I84" s="397"/>
      <c r="J84" s="397"/>
      <c r="K84" s="397"/>
      <c r="L84" s="397"/>
      <c r="M84" s="71"/>
      <c r="N84" s="71"/>
      <c r="O84" s="71"/>
      <c r="P84" s="397"/>
    </row>
    <row r="85" spans="1:16" ht="12.75">
      <c r="A85" s="370"/>
      <c r="B85" s="27" t="s">
        <v>22</v>
      </c>
      <c r="C85" s="370"/>
      <c r="D85" s="412">
        <v>0.3</v>
      </c>
      <c r="E85" s="411"/>
      <c r="F85" s="411"/>
      <c r="G85" s="411"/>
      <c r="H85" s="390"/>
      <c r="I85" s="390"/>
      <c r="J85" s="390"/>
      <c r="K85" s="390"/>
      <c r="L85" s="390"/>
      <c r="M85" s="28"/>
      <c r="N85" s="28"/>
      <c r="O85" s="28"/>
      <c r="P85" s="48"/>
    </row>
    <row r="86" spans="1:16" ht="63.75" customHeight="1">
      <c r="A86" s="386"/>
      <c r="B86" s="15" t="s">
        <v>87</v>
      </c>
      <c r="C86" s="387"/>
      <c r="D86" s="415"/>
      <c r="E86" s="416"/>
      <c r="F86" s="416"/>
      <c r="G86" s="416"/>
      <c r="H86" s="417"/>
      <c r="I86" s="417"/>
      <c r="J86" s="417"/>
      <c r="K86" s="417"/>
      <c r="L86" s="417"/>
      <c r="M86" s="116"/>
      <c r="N86" s="116"/>
      <c r="O86" s="116"/>
      <c r="P86" s="116"/>
    </row>
    <row r="87" spans="1:16" ht="38.25">
      <c r="A87" s="386"/>
      <c r="B87" s="15" t="s">
        <v>156</v>
      </c>
      <c r="C87" s="387"/>
      <c r="D87" s="415"/>
      <c r="E87" s="416"/>
      <c r="F87" s="416"/>
      <c r="G87" s="416"/>
      <c r="H87" s="417"/>
      <c r="I87" s="417"/>
      <c r="J87" s="417"/>
      <c r="K87" s="417"/>
      <c r="L87" s="417"/>
      <c r="M87" s="116">
        <v>100000</v>
      </c>
      <c r="N87" s="116">
        <v>100000</v>
      </c>
      <c r="O87" s="116">
        <v>100000</v>
      </c>
      <c r="P87" s="116">
        <v>300000</v>
      </c>
    </row>
    <row r="88" spans="1:16" ht="38.25">
      <c r="A88" s="386"/>
      <c r="B88" s="15" t="s">
        <v>88</v>
      </c>
      <c r="C88" s="387"/>
      <c r="D88" s="415"/>
      <c r="E88" s="416"/>
      <c r="F88" s="416"/>
      <c r="G88" s="416"/>
      <c r="H88" s="417"/>
      <c r="I88" s="417"/>
      <c r="J88" s="417"/>
      <c r="K88" s="417"/>
      <c r="L88" s="417"/>
      <c r="M88" s="116"/>
      <c r="N88" s="116"/>
      <c r="O88" s="116"/>
      <c r="P88" s="116"/>
    </row>
    <row r="89" spans="1:16" ht="25.5">
      <c r="A89" s="386"/>
      <c r="B89" s="15" t="s">
        <v>89</v>
      </c>
      <c r="C89" s="387"/>
      <c r="D89" s="415"/>
      <c r="E89" s="416"/>
      <c r="F89" s="416"/>
      <c r="G89" s="416"/>
      <c r="H89" s="417"/>
      <c r="I89" s="417"/>
      <c r="J89" s="417"/>
      <c r="K89" s="417"/>
      <c r="L89" s="417"/>
      <c r="M89" s="116"/>
      <c r="N89" s="116"/>
      <c r="O89" s="116"/>
      <c r="P89" s="116"/>
    </row>
    <row r="90" spans="1:16" ht="25.5">
      <c r="A90" s="386"/>
      <c r="B90" s="15" t="s">
        <v>90</v>
      </c>
      <c r="C90" s="387"/>
      <c r="D90" s="415"/>
      <c r="E90" s="416"/>
      <c r="F90" s="416"/>
      <c r="G90" s="416"/>
      <c r="H90" s="417"/>
      <c r="I90" s="417"/>
      <c r="J90" s="417"/>
      <c r="K90" s="417"/>
      <c r="L90" s="417"/>
      <c r="M90" s="116"/>
      <c r="N90" s="116"/>
      <c r="O90" s="116"/>
      <c r="P90" s="116"/>
    </row>
    <row r="91" spans="1:16" ht="12.75">
      <c r="A91" s="386"/>
      <c r="B91" s="15" t="s">
        <v>91</v>
      </c>
      <c r="C91" s="387"/>
      <c r="D91" s="415"/>
      <c r="E91" s="416"/>
      <c r="F91" s="416"/>
      <c r="G91" s="416"/>
      <c r="H91" s="417"/>
      <c r="I91" s="417"/>
      <c r="J91" s="417"/>
      <c r="K91" s="417"/>
      <c r="L91" s="417"/>
      <c r="M91" s="116"/>
      <c r="N91" s="116"/>
      <c r="O91" s="116"/>
      <c r="P91" s="116"/>
    </row>
    <row r="92" spans="1:16" ht="25.5">
      <c r="A92" s="386"/>
      <c r="B92" s="15" t="s">
        <v>92</v>
      </c>
      <c r="C92" s="387"/>
      <c r="D92" s="415"/>
      <c r="E92" s="416"/>
      <c r="F92" s="416"/>
      <c r="G92" s="416"/>
      <c r="H92" s="417"/>
      <c r="I92" s="417"/>
      <c r="J92" s="417"/>
      <c r="K92" s="417"/>
      <c r="L92" s="417"/>
      <c r="M92" s="116"/>
      <c r="N92" s="116"/>
      <c r="O92" s="116"/>
      <c r="P92" s="116"/>
    </row>
    <row r="93" spans="1:16" ht="25.5">
      <c r="A93" s="386"/>
      <c r="B93" s="15" t="s">
        <v>93</v>
      </c>
      <c r="C93" s="387"/>
      <c r="D93" s="415"/>
      <c r="E93" s="416"/>
      <c r="F93" s="416"/>
      <c r="G93" s="416"/>
      <c r="H93" s="417"/>
      <c r="I93" s="417"/>
      <c r="J93" s="417"/>
      <c r="K93" s="417"/>
      <c r="L93" s="417"/>
      <c r="M93" s="116"/>
      <c r="N93" s="116"/>
      <c r="O93" s="116"/>
      <c r="P93" s="116"/>
    </row>
    <row r="94" spans="1:16" ht="38.25">
      <c r="A94" s="386"/>
      <c r="B94" s="49" t="s">
        <v>94</v>
      </c>
      <c r="C94" s="387"/>
      <c r="D94" s="415"/>
      <c r="E94" s="416"/>
      <c r="F94" s="416"/>
      <c r="G94" s="416"/>
      <c r="H94" s="417"/>
      <c r="I94" s="417"/>
      <c r="J94" s="417"/>
      <c r="K94" s="417"/>
      <c r="L94" s="417"/>
      <c r="M94" s="116"/>
      <c r="N94" s="116"/>
      <c r="O94" s="116"/>
      <c r="P94" s="116"/>
    </row>
    <row r="95" spans="1:16" ht="63.75">
      <c r="A95" s="386"/>
      <c r="B95" s="49" t="s">
        <v>127</v>
      </c>
      <c r="C95" s="387"/>
      <c r="D95" s="415"/>
      <c r="E95" s="416"/>
      <c r="F95" s="416"/>
      <c r="G95" s="416"/>
      <c r="H95" s="417"/>
      <c r="I95" s="417"/>
      <c r="J95" s="417"/>
      <c r="K95" s="417"/>
      <c r="L95" s="417"/>
      <c r="M95" s="116"/>
      <c r="N95" s="116"/>
      <c r="O95" s="116"/>
      <c r="P95" s="116"/>
    </row>
    <row r="96" spans="1:16" ht="51">
      <c r="A96" s="386"/>
      <c r="B96" s="49" t="s">
        <v>128</v>
      </c>
      <c r="C96" s="387"/>
      <c r="D96" s="415"/>
      <c r="E96" s="416"/>
      <c r="F96" s="416"/>
      <c r="G96" s="416"/>
      <c r="H96" s="417"/>
      <c r="I96" s="417"/>
      <c r="J96" s="417"/>
      <c r="K96" s="417"/>
      <c r="L96" s="417"/>
      <c r="M96" s="116"/>
      <c r="N96" s="116"/>
      <c r="O96" s="116"/>
      <c r="P96" s="116"/>
    </row>
    <row r="97" spans="1:16" ht="54.75" customHeight="1">
      <c r="A97" s="386"/>
      <c r="B97" s="49" t="s">
        <v>95</v>
      </c>
      <c r="C97" s="387"/>
      <c r="D97" s="415"/>
      <c r="E97" s="416"/>
      <c r="F97" s="416"/>
      <c r="G97" s="416"/>
      <c r="H97" s="417"/>
      <c r="I97" s="417"/>
      <c r="J97" s="417"/>
      <c r="K97" s="417"/>
      <c r="L97" s="417"/>
      <c r="M97" s="116"/>
      <c r="N97" s="116"/>
      <c r="O97" s="116"/>
      <c r="P97" s="116"/>
    </row>
    <row r="98" spans="1:16" ht="38.25">
      <c r="A98" s="380"/>
      <c r="B98" s="49" t="s">
        <v>96</v>
      </c>
      <c r="C98" s="366"/>
      <c r="D98" s="369"/>
      <c r="E98" s="401"/>
      <c r="F98" s="401"/>
      <c r="G98" s="401"/>
      <c r="H98" s="418"/>
      <c r="I98" s="418"/>
      <c r="J98" s="418"/>
      <c r="K98" s="418"/>
      <c r="L98" s="418"/>
      <c r="M98" s="116"/>
      <c r="N98" s="116"/>
      <c r="O98" s="116"/>
      <c r="P98" s="116"/>
    </row>
    <row r="99" spans="1:16" ht="12.75">
      <c r="A99" s="370"/>
      <c r="B99" s="50" t="s">
        <v>26</v>
      </c>
      <c r="C99" s="3"/>
      <c r="D99" s="51"/>
      <c r="E99" s="4"/>
      <c r="F99" s="52" t="s">
        <v>143</v>
      </c>
      <c r="G99" s="4"/>
      <c r="H99" s="4"/>
      <c r="I99" s="4"/>
      <c r="J99" s="4"/>
      <c r="K99" s="4"/>
      <c r="L99" s="4"/>
      <c r="M99" s="4"/>
      <c r="N99" s="4"/>
      <c r="O99" s="4"/>
      <c r="P99" s="6"/>
    </row>
    <row r="100" spans="1:16" ht="63.75">
      <c r="A100" s="380"/>
      <c r="B100" s="15" t="s">
        <v>45</v>
      </c>
      <c r="C100" s="3" t="s">
        <v>56</v>
      </c>
      <c r="D100" s="51"/>
      <c r="E100" s="3" t="s">
        <v>60</v>
      </c>
      <c r="F100" s="4"/>
      <c r="G100" s="4"/>
      <c r="H100" s="4"/>
      <c r="I100" s="4"/>
      <c r="J100" s="4"/>
      <c r="K100" s="8">
        <v>4.8</v>
      </c>
      <c r="L100" s="8">
        <v>5</v>
      </c>
      <c r="M100" s="8">
        <v>5</v>
      </c>
      <c r="N100" s="8">
        <v>5</v>
      </c>
      <c r="O100" s="8">
        <v>5</v>
      </c>
      <c r="P100" s="53"/>
    </row>
    <row r="101" spans="1:16" ht="18.75">
      <c r="A101" s="393" t="s">
        <v>114</v>
      </c>
      <c r="B101" s="50" t="s">
        <v>36</v>
      </c>
      <c r="C101" s="2"/>
      <c r="D101" s="54">
        <v>0.3</v>
      </c>
      <c r="E101" s="55"/>
      <c r="F101" s="55"/>
      <c r="G101" s="55"/>
      <c r="H101" s="4"/>
      <c r="I101" s="4"/>
      <c r="J101" s="4"/>
      <c r="K101" s="4"/>
      <c r="L101" s="4"/>
      <c r="M101" s="4"/>
      <c r="N101" s="4"/>
      <c r="O101" s="4"/>
      <c r="P101" s="6"/>
    </row>
    <row r="102" spans="1:16" ht="30.75" customHeight="1">
      <c r="A102" s="394"/>
      <c r="B102" s="15" t="s">
        <v>122</v>
      </c>
      <c r="C102" s="2"/>
      <c r="D102" s="47"/>
      <c r="E102" s="55"/>
      <c r="F102" s="55"/>
      <c r="G102" s="3"/>
      <c r="H102" s="4"/>
      <c r="I102" s="4"/>
      <c r="J102" s="4"/>
      <c r="K102" s="4"/>
      <c r="L102" s="4"/>
      <c r="M102" s="4"/>
      <c r="N102" s="4"/>
      <c r="O102" s="4"/>
      <c r="P102" s="6"/>
    </row>
    <row r="103" spans="1:16" ht="14.25" customHeight="1">
      <c r="A103" s="46"/>
      <c r="B103" s="27" t="s">
        <v>31</v>
      </c>
      <c r="C103" s="3" t="s">
        <v>52</v>
      </c>
      <c r="D103" s="47"/>
      <c r="E103" s="55"/>
      <c r="F103" s="55"/>
      <c r="G103" s="55"/>
      <c r="H103" s="4"/>
      <c r="I103" s="4"/>
      <c r="J103" s="4"/>
      <c r="K103" s="9">
        <f aca="true" t="shared" si="7" ref="K103:P103">K105+K106</f>
        <v>12075800</v>
      </c>
      <c r="L103" s="9">
        <f t="shared" si="7"/>
        <v>13391700</v>
      </c>
      <c r="M103" s="9">
        <f t="shared" si="7"/>
        <v>21845825</v>
      </c>
      <c r="N103" s="9">
        <f t="shared" si="7"/>
        <v>23991408</v>
      </c>
      <c r="O103" s="9">
        <f t="shared" si="7"/>
        <v>26351550</v>
      </c>
      <c r="P103" s="9">
        <f t="shared" si="7"/>
        <v>97656283</v>
      </c>
    </row>
    <row r="104" spans="1:16" ht="12" customHeight="1">
      <c r="A104" s="46"/>
      <c r="B104" s="15" t="s">
        <v>27</v>
      </c>
      <c r="C104" s="3" t="s">
        <v>52</v>
      </c>
      <c r="D104" s="47"/>
      <c r="E104" s="55"/>
      <c r="F104" s="55"/>
      <c r="G104" s="55"/>
      <c r="H104" s="56" t="s">
        <v>133</v>
      </c>
      <c r="I104" s="56" t="s">
        <v>135</v>
      </c>
      <c r="J104" s="56" t="s">
        <v>58</v>
      </c>
      <c r="K104" s="57"/>
      <c r="L104" s="57"/>
      <c r="M104" s="57"/>
      <c r="N104" s="57"/>
      <c r="O104" s="57"/>
      <c r="P104" s="110"/>
    </row>
    <row r="105" spans="1:16" ht="12.75" customHeight="1">
      <c r="A105" s="46"/>
      <c r="B105" s="15" t="s">
        <v>28</v>
      </c>
      <c r="C105" s="3" t="s">
        <v>52</v>
      </c>
      <c r="D105" s="47"/>
      <c r="E105" s="55"/>
      <c r="F105" s="55"/>
      <c r="G105" s="55"/>
      <c r="H105" s="56" t="s">
        <v>133</v>
      </c>
      <c r="I105" s="56" t="s">
        <v>134</v>
      </c>
      <c r="J105" s="56" t="s">
        <v>58</v>
      </c>
      <c r="K105" s="5">
        <v>11675800</v>
      </c>
      <c r="L105" s="5">
        <v>13001700</v>
      </c>
      <c r="M105" s="5">
        <v>21455825</v>
      </c>
      <c r="N105" s="5">
        <v>23601408</v>
      </c>
      <c r="O105" s="5">
        <v>25961550</v>
      </c>
      <c r="P105" s="9">
        <f>SUM(K105:O105)</f>
        <v>95696283</v>
      </c>
    </row>
    <row r="106" spans="1:16" ht="12.75" customHeight="1">
      <c r="A106" s="46"/>
      <c r="B106" s="17" t="s">
        <v>125</v>
      </c>
      <c r="C106" s="3" t="s">
        <v>52</v>
      </c>
      <c r="D106" s="47"/>
      <c r="E106" s="55"/>
      <c r="F106" s="55"/>
      <c r="G106" s="55"/>
      <c r="H106" s="57"/>
      <c r="I106" s="57"/>
      <c r="J106" s="57"/>
      <c r="K106" s="5">
        <v>400000</v>
      </c>
      <c r="L106" s="5">
        <v>390000</v>
      </c>
      <c r="M106" s="5">
        <v>390000</v>
      </c>
      <c r="N106" s="5">
        <v>390000</v>
      </c>
      <c r="O106" s="5">
        <v>390000</v>
      </c>
      <c r="P106" s="9">
        <f>SUM(K106:O106)</f>
        <v>1960000</v>
      </c>
    </row>
    <row r="107" spans="1:16" ht="15.75" customHeight="1">
      <c r="A107" s="2"/>
      <c r="B107" s="50" t="s">
        <v>29</v>
      </c>
      <c r="C107" s="33" t="s">
        <v>52</v>
      </c>
      <c r="D107" s="58"/>
      <c r="E107" s="59"/>
      <c r="F107" s="59"/>
      <c r="G107" s="59"/>
      <c r="H107" s="6"/>
      <c r="I107" s="6"/>
      <c r="J107" s="6"/>
      <c r="K107" s="9">
        <f aca="true" t="shared" si="8" ref="K107:P107">K103</f>
        <v>12075800</v>
      </c>
      <c r="L107" s="9">
        <f t="shared" si="8"/>
        <v>13391700</v>
      </c>
      <c r="M107" s="9">
        <f t="shared" si="8"/>
        <v>21845825</v>
      </c>
      <c r="N107" s="9">
        <f t="shared" si="8"/>
        <v>23991408</v>
      </c>
      <c r="O107" s="9">
        <f t="shared" si="8"/>
        <v>26351550</v>
      </c>
      <c r="P107" s="9">
        <f t="shared" si="8"/>
        <v>97656283</v>
      </c>
    </row>
    <row r="108" spans="1:16" ht="18.75">
      <c r="A108" s="365" t="s">
        <v>115</v>
      </c>
      <c r="B108" s="60" t="s">
        <v>24</v>
      </c>
      <c r="C108" s="367"/>
      <c r="D108" s="421"/>
      <c r="E108" s="419"/>
      <c r="F108" s="419"/>
      <c r="G108" s="419"/>
      <c r="H108" s="420"/>
      <c r="I108" s="420"/>
      <c r="J108" s="420"/>
      <c r="K108" s="420"/>
      <c r="L108" s="420"/>
      <c r="M108" s="69"/>
      <c r="N108" s="69"/>
      <c r="O108" s="69"/>
      <c r="P108" s="422"/>
    </row>
    <row r="109" spans="1:16" ht="15" customHeight="1">
      <c r="A109" s="406"/>
      <c r="B109" s="60" t="s">
        <v>43</v>
      </c>
      <c r="C109" s="366"/>
      <c r="D109" s="409"/>
      <c r="E109" s="401"/>
      <c r="F109" s="401"/>
      <c r="G109" s="401"/>
      <c r="H109" s="418"/>
      <c r="I109" s="418"/>
      <c r="J109" s="418"/>
      <c r="K109" s="418"/>
      <c r="L109" s="418"/>
      <c r="M109" s="68"/>
      <c r="N109" s="68"/>
      <c r="O109" s="68"/>
      <c r="P109" s="418"/>
    </row>
    <row r="110" spans="1:16" ht="12.75">
      <c r="A110" s="367"/>
      <c r="B110" s="50" t="s">
        <v>25</v>
      </c>
      <c r="C110" s="367"/>
      <c r="D110" s="421"/>
      <c r="E110" s="419"/>
      <c r="F110" s="419"/>
      <c r="G110" s="370" t="s">
        <v>61</v>
      </c>
      <c r="H110" s="420"/>
      <c r="I110" s="420"/>
      <c r="J110" s="420"/>
      <c r="K110" s="420"/>
      <c r="L110" s="420"/>
      <c r="M110" s="69"/>
      <c r="N110" s="69"/>
      <c r="O110" s="69"/>
      <c r="P110" s="422"/>
    </row>
    <row r="111" spans="1:16" ht="66.75" customHeight="1">
      <c r="A111" s="380"/>
      <c r="B111" s="15" t="s">
        <v>44</v>
      </c>
      <c r="C111" s="366"/>
      <c r="D111" s="409"/>
      <c r="E111" s="401"/>
      <c r="F111" s="401"/>
      <c r="G111" s="380"/>
      <c r="H111" s="418"/>
      <c r="I111" s="418"/>
      <c r="J111" s="418"/>
      <c r="K111" s="418"/>
      <c r="L111" s="418"/>
      <c r="M111" s="68"/>
      <c r="N111" s="68"/>
      <c r="O111" s="68"/>
      <c r="P111" s="418"/>
    </row>
    <row r="112" spans="1:16" ht="12.75">
      <c r="A112" s="367"/>
      <c r="B112" s="50" t="s">
        <v>22</v>
      </c>
      <c r="C112" s="367"/>
      <c r="D112" s="412">
        <v>0.05</v>
      </c>
      <c r="E112" s="419"/>
      <c r="F112" s="419"/>
      <c r="G112" s="419"/>
      <c r="H112" s="420"/>
      <c r="I112" s="420"/>
      <c r="J112" s="420"/>
      <c r="K112" s="420"/>
      <c r="L112" s="420"/>
      <c r="M112" s="69"/>
      <c r="N112" s="69"/>
      <c r="O112" s="69"/>
      <c r="P112" s="422"/>
    </row>
    <row r="113" spans="1:16" ht="38.25">
      <c r="A113" s="386"/>
      <c r="B113" s="49" t="s">
        <v>97</v>
      </c>
      <c r="C113" s="387"/>
      <c r="D113" s="423"/>
      <c r="E113" s="416"/>
      <c r="F113" s="416"/>
      <c r="G113" s="416"/>
      <c r="H113" s="417"/>
      <c r="I113" s="417"/>
      <c r="J113" s="417"/>
      <c r="K113" s="417"/>
      <c r="L113" s="417"/>
      <c r="M113" s="67"/>
      <c r="N113" s="67"/>
      <c r="O113" s="67"/>
      <c r="P113" s="417"/>
    </row>
    <row r="114" spans="1:16" ht="38.25">
      <c r="A114" s="386"/>
      <c r="B114" s="49" t="s">
        <v>98</v>
      </c>
      <c r="C114" s="387"/>
      <c r="D114" s="423"/>
      <c r="E114" s="416"/>
      <c r="F114" s="416"/>
      <c r="G114" s="416"/>
      <c r="H114" s="417"/>
      <c r="I114" s="417"/>
      <c r="J114" s="417"/>
      <c r="K114" s="417"/>
      <c r="L114" s="417"/>
      <c r="M114" s="67"/>
      <c r="N114" s="67"/>
      <c r="O114" s="67"/>
      <c r="P114" s="417"/>
    </row>
    <row r="115" spans="1:16" ht="25.5">
      <c r="A115" s="386"/>
      <c r="B115" s="49" t="s">
        <v>99</v>
      </c>
      <c r="C115" s="387"/>
      <c r="D115" s="423"/>
      <c r="E115" s="416"/>
      <c r="F115" s="416"/>
      <c r="G115" s="416"/>
      <c r="H115" s="417"/>
      <c r="I115" s="417"/>
      <c r="J115" s="417"/>
      <c r="K115" s="417"/>
      <c r="L115" s="417"/>
      <c r="M115" s="67"/>
      <c r="N115" s="67"/>
      <c r="O115" s="67"/>
      <c r="P115" s="417"/>
    </row>
    <row r="116" spans="1:16" ht="25.5">
      <c r="A116" s="386"/>
      <c r="B116" s="49" t="s">
        <v>100</v>
      </c>
      <c r="C116" s="387"/>
      <c r="D116" s="423"/>
      <c r="E116" s="416"/>
      <c r="F116" s="416"/>
      <c r="G116" s="416"/>
      <c r="H116" s="417"/>
      <c r="I116" s="417"/>
      <c r="J116" s="417"/>
      <c r="K116" s="417"/>
      <c r="L116" s="417"/>
      <c r="M116" s="67"/>
      <c r="N116" s="67"/>
      <c r="O116" s="67"/>
      <c r="P116" s="417"/>
    </row>
    <row r="117" spans="1:16" ht="51">
      <c r="A117" s="380"/>
      <c r="B117" s="49" t="s">
        <v>101</v>
      </c>
      <c r="C117" s="366"/>
      <c r="D117" s="409"/>
      <c r="E117" s="401"/>
      <c r="F117" s="401"/>
      <c r="G117" s="401"/>
      <c r="H117" s="418"/>
      <c r="I117" s="418"/>
      <c r="J117" s="418"/>
      <c r="K117" s="418"/>
      <c r="L117" s="418"/>
      <c r="M117" s="68"/>
      <c r="N117" s="68"/>
      <c r="O117" s="68"/>
      <c r="P117" s="418"/>
    </row>
    <row r="118" spans="1:16" ht="18.75">
      <c r="A118" s="2"/>
      <c r="B118" s="50" t="s">
        <v>26</v>
      </c>
      <c r="C118" s="2"/>
      <c r="D118" s="61"/>
      <c r="E118" s="55"/>
      <c r="F118" s="52" t="s">
        <v>143</v>
      </c>
      <c r="G118" s="55"/>
      <c r="H118" s="4"/>
      <c r="I118" s="4"/>
      <c r="J118" s="4"/>
      <c r="K118" s="4"/>
      <c r="L118" s="4"/>
      <c r="M118" s="4"/>
      <c r="N118" s="4"/>
      <c r="O118" s="4"/>
      <c r="P118" s="6"/>
    </row>
    <row r="119" spans="1:16" ht="52.5" customHeight="1">
      <c r="A119" s="2"/>
      <c r="B119" s="15" t="s">
        <v>68</v>
      </c>
      <c r="C119" s="2" t="s">
        <v>56</v>
      </c>
      <c r="D119" s="61"/>
      <c r="E119" s="3" t="s">
        <v>62</v>
      </c>
      <c r="F119" s="55"/>
      <c r="G119" s="55"/>
      <c r="H119" s="4"/>
      <c r="I119" s="4"/>
      <c r="J119" s="4"/>
      <c r="K119" s="8">
        <v>15.9</v>
      </c>
      <c r="L119" s="8">
        <v>15.9</v>
      </c>
      <c r="M119" s="8">
        <v>16</v>
      </c>
      <c r="N119" s="8">
        <v>16</v>
      </c>
      <c r="O119" s="8">
        <v>16</v>
      </c>
      <c r="P119" s="53"/>
    </row>
    <row r="120" spans="1:16" ht="18.75">
      <c r="A120" s="2"/>
      <c r="B120" s="50" t="s">
        <v>37</v>
      </c>
      <c r="C120" s="2"/>
      <c r="D120" s="61"/>
      <c r="E120" s="55"/>
      <c r="F120" s="55"/>
      <c r="G120" s="55"/>
      <c r="H120" s="4"/>
      <c r="I120" s="4"/>
      <c r="J120" s="4"/>
      <c r="K120" s="4"/>
      <c r="L120" s="4"/>
      <c r="M120" s="4"/>
      <c r="N120" s="4"/>
      <c r="O120" s="4"/>
      <c r="P120" s="6"/>
    </row>
    <row r="121" spans="1:16" ht="27" customHeight="1">
      <c r="A121" s="393" t="s">
        <v>116</v>
      </c>
      <c r="B121" s="15" t="s">
        <v>123</v>
      </c>
      <c r="C121" s="47" t="s">
        <v>56</v>
      </c>
      <c r="D121" s="47">
        <v>0.05</v>
      </c>
      <c r="E121" s="55"/>
      <c r="F121" s="55"/>
      <c r="G121" s="55"/>
      <c r="H121" s="4"/>
      <c r="I121" s="4"/>
      <c r="J121" s="4"/>
      <c r="K121" s="4"/>
      <c r="L121" s="4"/>
      <c r="M121" s="4"/>
      <c r="N121" s="4"/>
      <c r="O121" s="4"/>
      <c r="P121" s="6"/>
    </row>
    <row r="122" spans="1:16" ht="15.75" customHeight="1">
      <c r="A122" s="405"/>
      <c r="B122" s="50" t="s">
        <v>31</v>
      </c>
      <c r="C122" s="33" t="s">
        <v>52</v>
      </c>
      <c r="D122" s="62"/>
      <c r="E122" s="59"/>
      <c r="F122" s="59"/>
      <c r="G122" s="59"/>
      <c r="H122" s="6"/>
      <c r="I122" s="6"/>
      <c r="J122" s="6"/>
      <c r="K122" s="9">
        <f aca="true" t="shared" si="9" ref="K122:P122">K124</f>
        <v>100000</v>
      </c>
      <c r="L122" s="9">
        <f t="shared" si="9"/>
        <v>100000</v>
      </c>
      <c r="M122" s="9">
        <f t="shared" si="9"/>
        <v>270494</v>
      </c>
      <c r="N122" s="9">
        <f t="shared" si="9"/>
        <v>297544</v>
      </c>
      <c r="O122" s="9">
        <f t="shared" si="9"/>
        <v>327298</v>
      </c>
      <c r="P122" s="9">
        <f t="shared" si="9"/>
        <v>1095336</v>
      </c>
    </row>
    <row r="123" spans="1:16" ht="12.75" customHeight="1">
      <c r="A123" s="405"/>
      <c r="B123" s="15" t="s">
        <v>27</v>
      </c>
      <c r="C123" s="3" t="s">
        <v>52</v>
      </c>
      <c r="D123" s="47"/>
      <c r="E123" s="55"/>
      <c r="F123" s="55"/>
      <c r="G123" s="55"/>
      <c r="H123" s="4"/>
      <c r="I123" s="4"/>
      <c r="J123" s="4"/>
      <c r="K123" s="4"/>
      <c r="L123" s="4"/>
      <c r="M123" s="4"/>
      <c r="N123" s="4"/>
      <c r="O123" s="4"/>
      <c r="P123" s="6"/>
    </row>
    <row r="124" spans="1:16" ht="12.75" customHeight="1">
      <c r="A124" s="405"/>
      <c r="B124" s="15" t="s">
        <v>28</v>
      </c>
      <c r="C124" s="3" t="s">
        <v>52</v>
      </c>
      <c r="D124" s="47"/>
      <c r="E124" s="55"/>
      <c r="F124" s="55"/>
      <c r="G124" s="55"/>
      <c r="H124" s="7" t="s">
        <v>63</v>
      </c>
      <c r="I124" s="7" t="s">
        <v>136</v>
      </c>
      <c r="J124" s="8">
        <v>290</v>
      </c>
      <c r="K124" s="5">
        <v>100000</v>
      </c>
      <c r="L124" s="5">
        <v>100000</v>
      </c>
      <c r="M124" s="5">
        <v>270494</v>
      </c>
      <c r="N124" s="5">
        <v>297544</v>
      </c>
      <c r="O124" s="5">
        <v>327298</v>
      </c>
      <c r="P124" s="9">
        <f>SUM(K124:O124)</f>
        <v>1095336</v>
      </c>
    </row>
    <row r="125" spans="1:16" ht="12.75">
      <c r="A125" s="406"/>
      <c r="B125" s="17" t="s">
        <v>125</v>
      </c>
      <c r="C125" s="3" t="s">
        <v>52</v>
      </c>
      <c r="D125" s="47"/>
      <c r="E125" s="4"/>
      <c r="F125" s="4"/>
      <c r="G125" s="4"/>
      <c r="H125" s="4"/>
      <c r="I125" s="57"/>
      <c r="J125" s="4"/>
      <c r="K125" s="4"/>
      <c r="L125" s="4"/>
      <c r="M125" s="4"/>
      <c r="N125" s="4"/>
      <c r="O125" s="4"/>
      <c r="P125" s="6"/>
    </row>
    <row r="126" spans="2:16" ht="12.75">
      <c r="B126" s="63" t="s">
        <v>29</v>
      </c>
      <c r="C126" s="33" t="s">
        <v>52</v>
      </c>
      <c r="D126" s="64"/>
      <c r="E126" s="65"/>
      <c r="F126" s="65"/>
      <c r="G126" s="65"/>
      <c r="H126" s="65"/>
      <c r="I126" s="65"/>
      <c r="J126" s="65"/>
      <c r="K126" s="111">
        <f aca="true" t="shared" si="10" ref="K126:P126">K122</f>
        <v>100000</v>
      </c>
      <c r="L126" s="111">
        <f t="shared" si="10"/>
        <v>100000</v>
      </c>
      <c r="M126" s="111">
        <f t="shared" si="10"/>
        <v>270494</v>
      </c>
      <c r="N126" s="111">
        <f t="shared" si="10"/>
        <v>297544</v>
      </c>
      <c r="O126" s="111">
        <f t="shared" si="10"/>
        <v>327298</v>
      </c>
      <c r="P126" s="111">
        <f t="shared" si="10"/>
        <v>1095336</v>
      </c>
    </row>
    <row r="127" spans="1:16" ht="18.75">
      <c r="A127" s="365" t="s">
        <v>117</v>
      </c>
      <c r="B127" s="60" t="s">
        <v>24</v>
      </c>
      <c r="C127" s="370"/>
      <c r="D127" s="424"/>
      <c r="E127" s="420"/>
      <c r="F127" s="420"/>
      <c r="G127" s="412" t="s">
        <v>64</v>
      </c>
      <c r="H127" s="420"/>
      <c r="I127" s="420"/>
      <c r="J127" s="420"/>
      <c r="K127" s="420"/>
      <c r="L127" s="420"/>
      <c r="M127" s="69"/>
      <c r="N127" s="69"/>
      <c r="O127" s="69"/>
      <c r="P127" s="422"/>
    </row>
    <row r="128" spans="1:16" ht="38.25" customHeight="1">
      <c r="A128" s="407"/>
      <c r="B128" s="60" t="s">
        <v>129</v>
      </c>
      <c r="C128" s="366"/>
      <c r="D128" s="409"/>
      <c r="E128" s="401"/>
      <c r="F128" s="401"/>
      <c r="G128" s="425"/>
      <c r="H128" s="418"/>
      <c r="I128" s="418"/>
      <c r="J128" s="418"/>
      <c r="K128" s="418"/>
      <c r="L128" s="418"/>
      <c r="M128" s="68"/>
      <c r="N128" s="68"/>
      <c r="O128" s="68"/>
      <c r="P128" s="418"/>
    </row>
    <row r="129" spans="1:16" ht="12.75" customHeight="1">
      <c r="A129" s="370"/>
      <c r="B129" s="50" t="s">
        <v>25</v>
      </c>
      <c r="C129" s="370"/>
      <c r="D129" s="424"/>
      <c r="E129" s="420"/>
      <c r="F129" s="420"/>
      <c r="G129" s="425"/>
      <c r="H129" s="420"/>
      <c r="I129" s="420"/>
      <c r="J129" s="420"/>
      <c r="K129" s="420"/>
      <c r="L129" s="420"/>
      <c r="M129" s="69"/>
      <c r="N129" s="69"/>
      <c r="O129" s="69"/>
      <c r="P129" s="422"/>
    </row>
    <row r="130" spans="1:16" ht="30.75" customHeight="1">
      <c r="A130" s="380"/>
      <c r="B130" s="15" t="s">
        <v>46</v>
      </c>
      <c r="C130" s="366"/>
      <c r="D130" s="409"/>
      <c r="E130" s="401"/>
      <c r="F130" s="401"/>
      <c r="G130" s="426"/>
      <c r="H130" s="418"/>
      <c r="I130" s="418"/>
      <c r="J130" s="418"/>
      <c r="K130" s="418"/>
      <c r="L130" s="418"/>
      <c r="M130" s="68"/>
      <c r="N130" s="68"/>
      <c r="O130" s="68"/>
      <c r="P130" s="418"/>
    </row>
    <row r="131" spans="1:16" ht="12.75">
      <c r="A131" s="370"/>
      <c r="B131" s="50" t="s">
        <v>22</v>
      </c>
      <c r="C131" s="370"/>
      <c r="D131" s="412">
        <v>0.1</v>
      </c>
      <c r="E131" s="420"/>
      <c r="F131" s="420"/>
      <c r="G131" s="420"/>
      <c r="H131" s="420"/>
      <c r="I131" s="420"/>
      <c r="J131" s="420"/>
      <c r="K131" s="420"/>
      <c r="L131" s="420"/>
      <c r="M131" s="69"/>
      <c r="N131" s="69"/>
      <c r="O131" s="69"/>
      <c r="P131" s="422"/>
    </row>
    <row r="132" spans="1:16" ht="25.5">
      <c r="A132" s="386"/>
      <c r="B132" s="49" t="s">
        <v>102</v>
      </c>
      <c r="C132" s="387"/>
      <c r="D132" s="413"/>
      <c r="E132" s="416"/>
      <c r="F132" s="416"/>
      <c r="G132" s="416"/>
      <c r="H132" s="417"/>
      <c r="I132" s="417"/>
      <c r="J132" s="417"/>
      <c r="K132" s="417"/>
      <c r="L132" s="417"/>
      <c r="M132" s="67"/>
      <c r="N132" s="67"/>
      <c r="O132" s="67"/>
      <c r="P132" s="417"/>
    </row>
    <row r="133" spans="1:16" ht="12.75">
      <c r="A133" s="380"/>
      <c r="B133" s="66" t="s">
        <v>103</v>
      </c>
      <c r="C133" s="366"/>
      <c r="D133" s="414"/>
      <c r="E133" s="401"/>
      <c r="F133" s="401"/>
      <c r="G133" s="401"/>
      <c r="H133" s="418"/>
      <c r="I133" s="418"/>
      <c r="J133" s="418"/>
      <c r="K133" s="418"/>
      <c r="L133" s="418"/>
      <c r="M133" s="68"/>
      <c r="N133" s="68"/>
      <c r="O133" s="68"/>
      <c r="P133" s="418"/>
    </row>
    <row r="134" spans="1:16" ht="12.75">
      <c r="A134" s="370"/>
      <c r="B134" s="50" t="s">
        <v>26</v>
      </c>
      <c r="C134" s="3"/>
      <c r="D134" s="51"/>
      <c r="E134" s="4"/>
      <c r="F134" s="4" t="s">
        <v>143</v>
      </c>
      <c r="G134" s="4"/>
      <c r="H134" s="4"/>
      <c r="I134" s="4"/>
      <c r="J134" s="4"/>
      <c r="K134" s="4"/>
      <c r="L134" s="4"/>
      <c r="M134" s="4"/>
      <c r="N134" s="4"/>
      <c r="O134" s="4"/>
      <c r="P134" s="6"/>
    </row>
    <row r="135" spans="1:16" ht="76.5" customHeight="1">
      <c r="A135" s="380"/>
      <c r="B135" s="15" t="s">
        <v>47</v>
      </c>
      <c r="C135" s="3" t="s">
        <v>56</v>
      </c>
      <c r="D135" s="51"/>
      <c r="E135" s="3" t="s">
        <v>65</v>
      </c>
      <c r="F135" s="4"/>
      <c r="G135" s="4"/>
      <c r="H135" s="4"/>
      <c r="I135" s="4"/>
      <c r="J135" s="4"/>
      <c r="K135" s="8">
        <v>81</v>
      </c>
      <c r="L135" s="8">
        <v>81</v>
      </c>
      <c r="M135" s="8">
        <v>81</v>
      </c>
      <c r="N135" s="8">
        <v>81</v>
      </c>
      <c r="O135" s="8">
        <v>81</v>
      </c>
      <c r="P135" s="6"/>
    </row>
    <row r="136" spans="1:16" ht="12.75">
      <c r="A136" s="3"/>
      <c r="B136" s="50" t="s">
        <v>36</v>
      </c>
      <c r="C136" s="3"/>
      <c r="D136" s="5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6"/>
    </row>
    <row r="137" spans="1:16" ht="25.5">
      <c r="A137" s="429" t="s">
        <v>118</v>
      </c>
      <c r="B137" s="49" t="s">
        <v>48</v>
      </c>
      <c r="C137" s="3"/>
      <c r="D137" s="47">
        <v>0.1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6"/>
    </row>
    <row r="138" spans="1:16" ht="13.5" customHeight="1">
      <c r="A138" s="430"/>
      <c r="B138" s="27" t="s">
        <v>31</v>
      </c>
      <c r="C138" s="3" t="s">
        <v>52</v>
      </c>
      <c r="D138" s="51"/>
      <c r="E138" s="4"/>
      <c r="F138" s="4"/>
      <c r="G138" s="4"/>
      <c r="H138" s="4"/>
      <c r="I138" s="4"/>
      <c r="J138" s="4"/>
      <c r="K138" s="9">
        <f>SUM(K140:K152)</f>
        <v>3611000</v>
      </c>
      <c r="L138" s="9">
        <f>L140+L141+L142+L143+L144+L145+L146+L147+L148+L149+L150+L151+L152</f>
        <v>4179200</v>
      </c>
      <c r="M138" s="9">
        <f>M140+M141+M142+M143+M144+M145+M146+M147+M148+M149+M150+M151+M152</f>
        <v>6237603</v>
      </c>
      <c r="N138" s="9">
        <f>N140+N141+N142+N143+N144+N145+N146+N147+N148+N149+N150+N151+N152</f>
        <v>6861331</v>
      </c>
      <c r="O138" s="9">
        <f>O140+O141+O142+O143+O144+O145+O146+O147+O148+O149+O150+O151+O152</f>
        <v>7547532</v>
      </c>
      <c r="P138" s="9">
        <f>P140+P141+P142+P143+P144+P145+P146+P147+P148+P149+P150+P151+P152</f>
        <v>28436666</v>
      </c>
    </row>
    <row r="139" spans="1:16" ht="12.75">
      <c r="A139" s="430"/>
      <c r="B139" s="15" t="s">
        <v>27</v>
      </c>
      <c r="C139" s="3" t="s">
        <v>52</v>
      </c>
      <c r="D139" s="5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6"/>
    </row>
    <row r="140" spans="1:16" ht="12.75">
      <c r="A140" s="430"/>
      <c r="B140" s="431" t="s">
        <v>28</v>
      </c>
      <c r="C140" s="412" t="s">
        <v>52</v>
      </c>
      <c r="D140" s="434"/>
      <c r="E140" s="427"/>
      <c r="F140" s="427"/>
      <c r="G140" s="427"/>
      <c r="H140" s="7" t="s">
        <v>66</v>
      </c>
      <c r="I140" s="7" t="s">
        <v>137</v>
      </c>
      <c r="J140" s="8">
        <v>111</v>
      </c>
      <c r="K140" s="5">
        <v>1614300</v>
      </c>
      <c r="L140" s="112">
        <v>1119600</v>
      </c>
      <c r="M140" s="5">
        <v>2051601</v>
      </c>
      <c r="N140" s="5">
        <v>2256761</v>
      </c>
      <c r="O140" s="5">
        <v>2482437</v>
      </c>
      <c r="P140" s="9">
        <f aca="true" t="shared" si="11" ref="P140:P152">SUM(K140:O140)</f>
        <v>9524699</v>
      </c>
    </row>
    <row r="141" spans="1:16" ht="12.75">
      <c r="A141" s="430"/>
      <c r="B141" s="431"/>
      <c r="C141" s="432"/>
      <c r="D141" s="434"/>
      <c r="E141" s="427"/>
      <c r="F141" s="427"/>
      <c r="G141" s="427"/>
      <c r="H141" s="7" t="s">
        <v>66</v>
      </c>
      <c r="I141" s="7" t="s">
        <v>137</v>
      </c>
      <c r="J141" s="8">
        <v>242</v>
      </c>
      <c r="K141" s="5">
        <v>123700</v>
      </c>
      <c r="L141" s="112">
        <v>132602</v>
      </c>
      <c r="M141" s="5">
        <v>619676</v>
      </c>
      <c r="N141" s="5">
        <v>681644</v>
      </c>
      <c r="O141" s="5">
        <v>749808</v>
      </c>
      <c r="P141" s="9">
        <f t="shared" si="11"/>
        <v>2307430</v>
      </c>
    </row>
    <row r="142" spans="1:16" ht="12.75">
      <c r="A142" s="430"/>
      <c r="B142" s="431"/>
      <c r="C142" s="432"/>
      <c r="D142" s="434"/>
      <c r="E142" s="427"/>
      <c r="F142" s="427"/>
      <c r="G142" s="427"/>
      <c r="H142" s="7" t="s">
        <v>66</v>
      </c>
      <c r="I142" s="7" t="s">
        <v>137</v>
      </c>
      <c r="J142" s="8">
        <v>119</v>
      </c>
      <c r="K142" s="5"/>
      <c r="L142" s="112">
        <v>338200</v>
      </c>
      <c r="M142" s="5">
        <v>619584</v>
      </c>
      <c r="N142" s="5">
        <v>681542</v>
      </c>
      <c r="O142" s="5">
        <v>749696</v>
      </c>
      <c r="P142" s="9">
        <f t="shared" si="11"/>
        <v>2389022</v>
      </c>
    </row>
    <row r="143" spans="1:16" ht="12.75">
      <c r="A143" s="430"/>
      <c r="B143" s="431"/>
      <c r="C143" s="432"/>
      <c r="D143" s="434"/>
      <c r="E143" s="427"/>
      <c r="F143" s="427"/>
      <c r="G143" s="427"/>
      <c r="H143" s="7" t="s">
        <v>66</v>
      </c>
      <c r="I143" s="7" t="s">
        <v>138</v>
      </c>
      <c r="J143" s="8">
        <v>121</v>
      </c>
      <c r="K143" s="5">
        <v>918900</v>
      </c>
      <c r="L143" s="114">
        <v>628000</v>
      </c>
      <c r="M143" s="5">
        <v>1083833</v>
      </c>
      <c r="N143" s="5">
        <v>1192217</v>
      </c>
      <c r="O143" s="5">
        <v>1311438</v>
      </c>
      <c r="P143" s="9">
        <f t="shared" si="11"/>
        <v>5134388</v>
      </c>
    </row>
    <row r="144" spans="1:16" ht="12.75">
      <c r="A144" s="430"/>
      <c r="B144" s="431"/>
      <c r="C144" s="432"/>
      <c r="D144" s="434"/>
      <c r="E144" s="427"/>
      <c r="F144" s="427"/>
      <c r="G144" s="427"/>
      <c r="H144" s="7" t="s">
        <v>66</v>
      </c>
      <c r="I144" s="7" t="s">
        <v>138</v>
      </c>
      <c r="J144" s="8">
        <v>129</v>
      </c>
      <c r="K144" s="5"/>
      <c r="L144" s="114">
        <v>189600</v>
      </c>
      <c r="M144" s="5">
        <v>327318</v>
      </c>
      <c r="N144" s="5">
        <v>360019</v>
      </c>
      <c r="O144" s="5">
        <v>396054</v>
      </c>
      <c r="P144" s="9">
        <f t="shared" si="11"/>
        <v>1272991</v>
      </c>
    </row>
    <row r="145" spans="1:16" ht="12.75">
      <c r="A145" s="430"/>
      <c r="B145" s="431"/>
      <c r="C145" s="432"/>
      <c r="D145" s="434"/>
      <c r="E145" s="427"/>
      <c r="F145" s="427"/>
      <c r="G145" s="427"/>
      <c r="H145" s="7" t="s">
        <v>66</v>
      </c>
      <c r="I145" s="7" t="s">
        <v>138</v>
      </c>
      <c r="J145" s="8">
        <v>122</v>
      </c>
      <c r="K145" s="5">
        <v>8800</v>
      </c>
      <c r="L145" s="114">
        <v>400</v>
      </c>
      <c r="M145" s="5">
        <v>19699</v>
      </c>
      <c r="N145" s="5">
        <v>21669</v>
      </c>
      <c r="O145" s="5">
        <v>23836</v>
      </c>
      <c r="P145" s="9">
        <f t="shared" si="11"/>
        <v>74404</v>
      </c>
    </row>
    <row r="146" spans="1:16" ht="12.75">
      <c r="A146" s="430"/>
      <c r="B146" s="431"/>
      <c r="C146" s="432"/>
      <c r="D146" s="434"/>
      <c r="E146" s="427"/>
      <c r="F146" s="427"/>
      <c r="G146" s="427"/>
      <c r="H146" s="7" t="s">
        <v>66</v>
      </c>
      <c r="I146" s="7" t="s">
        <v>138</v>
      </c>
      <c r="J146" s="8">
        <v>242</v>
      </c>
      <c r="K146" s="5">
        <v>12600</v>
      </c>
      <c r="L146" s="114">
        <v>0</v>
      </c>
      <c r="M146" s="5">
        <v>327318</v>
      </c>
      <c r="N146" s="5">
        <v>360050</v>
      </c>
      <c r="O146" s="5">
        <v>396055</v>
      </c>
      <c r="P146" s="9">
        <f t="shared" si="11"/>
        <v>1096023</v>
      </c>
    </row>
    <row r="147" spans="1:16" ht="12.75">
      <c r="A147" s="430"/>
      <c r="B147" s="431"/>
      <c r="C147" s="432"/>
      <c r="D147" s="434"/>
      <c r="E147" s="427"/>
      <c r="F147" s="427"/>
      <c r="G147" s="427"/>
      <c r="H147" s="7" t="s">
        <v>66</v>
      </c>
      <c r="I147" s="7" t="s">
        <v>138</v>
      </c>
      <c r="J147" s="8">
        <v>244</v>
      </c>
      <c r="K147" s="5">
        <v>6000</v>
      </c>
      <c r="L147" s="114">
        <v>22200</v>
      </c>
      <c r="M147" s="5">
        <v>39001</v>
      </c>
      <c r="N147" s="5">
        <v>42901</v>
      </c>
      <c r="O147" s="5">
        <v>47191</v>
      </c>
      <c r="P147" s="9">
        <f t="shared" si="11"/>
        <v>157293</v>
      </c>
    </row>
    <row r="148" spans="1:16" ht="12.75">
      <c r="A148" s="430"/>
      <c r="B148" s="431"/>
      <c r="C148" s="432"/>
      <c r="D148" s="434"/>
      <c r="E148" s="427"/>
      <c r="F148" s="427"/>
      <c r="G148" s="427"/>
      <c r="H148" s="7" t="s">
        <v>66</v>
      </c>
      <c r="I148" s="7" t="s">
        <v>137</v>
      </c>
      <c r="J148" s="8">
        <v>244</v>
      </c>
      <c r="K148" s="5">
        <v>373600</v>
      </c>
      <c r="L148" s="112">
        <v>306298</v>
      </c>
      <c r="M148" s="5">
        <v>577568</v>
      </c>
      <c r="N148" s="5">
        <v>635325</v>
      </c>
      <c r="O148" s="5">
        <v>698858</v>
      </c>
      <c r="P148" s="9">
        <f t="shared" si="11"/>
        <v>2591649</v>
      </c>
    </row>
    <row r="149" spans="1:16" ht="12.75">
      <c r="A149" s="430"/>
      <c r="B149" s="431"/>
      <c r="C149" s="432"/>
      <c r="D149" s="434"/>
      <c r="E149" s="427"/>
      <c r="F149" s="427"/>
      <c r="G149" s="427"/>
      <c r="H149" s="7" t="s">
        <v>67</v>
      </c>
      <c r="I149" s="7" t="s">
        <v>139</v>
      </c>
      <c r="J149" s="8">
        <v>111</v>
      </c>
      <c r="K149" s="5">
        <v>508500</v>
      </c>
      <c r="L149" s="115">
        <v>1075500</v>
      </c>
      <c r="M149" s="5">
        <v>410520</v>
      </c>
      <c r="N149" s="5">
        <v>451572</v>
      </c>
      <c r="O149" s="5">
        <v>496729</v>
      </c>
      <c r="P149" s="9">
        <f t="shared" si="11"/>
        <v>2942821</v>
      </c>
    </row>
    <row r="150" spans="1:16" ht="12.75">
      <c r="A150" s="430"/>
      <c r="B150" s="431"/>
      <c r="C150" s="432"/>
      <c r="D150" s="434"/>
      <c r="E150" s="427"/>
      <c r="F150" s="427"/>
      <c r="G150" s="427"/>
      <c r="H150" s="7" t="s">
        <v>67</v>
      </c>
      <c r="I150" s="7" t="s">
        <v>139</v>
      </c>
      <c r="J150" s="8">
        <v>119</v>
      </c>
      <c r="K150" s="5">
        <v>0</v>
      </c>
      <c r="L150" s="115">
        <v>324800</v>
      </c>
      <c r="M150" s="5">
        <v>123978</v>
      </c>
      <c r="N150" s="5">
        <v>136374</v>
      </c>
      <c r="O150" s="5">
        <v>150012</v>
      </c>
      <c r="P150" s="9">
        <f t="shared" si="11"/>
        <v>735164</v>
      </c>
    </row>
    <row r="151" spans="1:16" ht="12.75">
      <c r="A151" s="430"/>
      <c r="B151" s="431"/>
      <c r="C151" s="433"/>
      <c r="D151" s="434"/>
      <c r="E151" s="427"/>
      <c r="F151" s="427"/>
      <c r="G151" s="427"/>
      <c r="H151" s="7" t="s">
        <v>67</v>
      </c>
      <c r="I151" s="7" t="s">
        <v>139</v>
      </c>
      <c r="J151" s="8">
        <v>244</v>
      </c>
      <c r="K151" s="5">
        <v>24600</v>
      </c>
      <c r="L151" s="115">
        <v>27000</v>
      </c>
      <c r="M151" s="5">
        <v>21007</v>
      </c>
      <c r="N151" s="5">
        <v>23107</v>
      </c>
      <c r="O151" s="5">
        <v>25418</v>
      </c>
      <c r="P151" s="9">
        <f t="shared" si="11"/>
        <v>121132</v>
      </c>
    </row>
    <row r="152" spans="1:16" ht="12.75">
      <c r="A152" s="430"/>
      <c r="B152" s="15"/>
      <c r="C152" s="80"/>
      <c r="D152" s="51"/>
      <c r="E152" s="81"/>
      <c r="F152" s="81"/>
      <c r="G152" s="81"/>
      <c r="H152" s="7" t="s">
        <v>66</v>
      </c>
      <c r="I152" s="7" t="s">
        <v>137</v>
      </c>
      <c r="J152" s="8">
        <v>853</v>
      </c>
      <c r="K152" s="5">
        <v>20000</v>
      </c>
      <c r="L152" s="112">
        <v>15000</v>
      </c>
      <c r="M152" s="5">
        <v>16500</v>
      </c>
      <c r="N152" s="5">
        <v>18150</v>
      </c>
      <c r="O152" s="5">
        <v>20000</v>
      </c>
      <c r="P152" s="9">
        <f t="shared" si="11"/>
        <v>89650</v>
      </c>
    </row>
    <row r="153" spans="1:16" ht="12.75">
      <c r="A153" s="430"/>
      <c r="B153" s="17" t="s">
        <v>125</v>
      </c>
      <c r="C153" s="3" t="s">
        <v>52</v>
      </c>
      <c r="D153" s="51"/>
      <c r="E153" s="4"/>
      <c r="F153" s="4"/>
      <c r="G153" s="4"/>
      <c r="H153" s="7"/>
      <c r="I153" s="8"/>
      <c r="J153" s="8"/>
      <c r="K153" s="5"/>
      <c r="L153" s="5"/>
      <c r="M153" s="5"/>
      <c r="N153" s="5"/>
      <c r="O153" s="5"/>
      <c r="P153" s="53"/>
    </row>
    <row r="154" spans="1:16" ht="12.75">
      <c r="A154" s="3"/>
      <c r="B154" s="50" t="s">
        <v>29</v>
      </c>
      <c r="C154" s="3" t="s">
        <v>52</v>
      </c>
      <c r="D154" s="51"/>
      <c r="E154" s="4"/>
      <c r="F154" s="4"/>
      <c r="G154" s="4"/>
      <c r="H154" s="8"/>
      <c r="I154" s="8"/>
      <c r="J154" s="8"/>
      <c r="K154" s="5">
        <f aca="true" t="shared" si="12" ref="K154:P154">K138</f>
        <v>3611000</v>
      </c>
      <c r="L154" s="5">
        <f t="shared" si="12"/>
        <v>4179200</v>
      </c>
      <c r="M154" s="5">
        <f t="shared" si="12"/>
        <v>6237603</v>
      </c>
      <c r="N154" s="5">
        <f t="shared" si="12"/>
        <v>6861331</v>
      </c>
      <c r="O154" s="5">
        <f t="shared" si="12"/>
        <v>7547532</v>
      </c>
      <c r="P154" s="5">
        <f t="shared" si="12"/>
        <v>28436666</v>
      </c>
    </row>
    <row r="156" ht="12.75">
      <c r="L156" s="113"/>
    </row>
    <row r="160" spans="9:11" ht="12.75">
      <c r="I160" s="113">
        <f>L140+L141+L142+L148+L152</f>
        <v>1911700</v>
      </c>
      <c r="J160" s="113">
        <f>L143+L145+L146+L147+L144</f>
        <v>840200</v>
      </c>
      <c r="K160" s="113">
        <f>L149+L150+L151</f>
        <v>1427300</v>
      </c>
    </row>
  </sheetData>
  <sheetProtection/>
  <mergeCells count="269">
    <mergeCell ref="H2:P2"/>
    <mergeCell ref="P131:P133"/>
    <mergeCell ref="A134:A135"/>
    <mergeCell ref="A137:A153"/>
    <mergeCell ref="B140:B151"/>
    <mergeCell ref="C140:C151"/>
    <mergeCell ref="D140:D151"/>
    <mergeCell ref="E140:E151"/>
    <mergeCell ref="F140:F151"/>
    <mergeCell ref="I131:I133"/>
    <mergeCell ref="J131:J133"/>
    <mergeCell ref="K131:K133"/>
    <mergeCell ref="L131:L133"/>
    <mergeCell ref="H131:H133"/>
    <mergeCell ref="G140:G151"/>
    <mergeCell ref="G131:G133"/>
    <mergeCell ref="A131:A133"/>
    <mergeCell ref="C131:C133"/>
    <mergeCell ref="D131:D133"/>
    <mergeCell ref="E131:E133"/>
    <mergeCell ref="F131:F133"/>
    <mergeCell ref="H129:H130"/>
    <mergeCell ref="I129:I130"/>
    <mergeCell ref="J129:J130"/>
    <mergeCell ref="G127:G130"/>
    <mergeCell ref="K129:K130"/>
    <mergeCell ref="L129:L130"/>
    <mergeCell ref="L127:L128"/>
    <mergeCell ref="P127:P128"/>
    <mergeCell ref="L112:L117"/>
    <mergeCell ref="P112:P117"/>
    <mergeCell ref="P129:P130"/>
    <mergeCell ref="A129:A130"/>
    <mergeCell ref="C129:C130"/>
    <mergeCell ref="D129:D130"/>
    <mergeCell ref="E129:E130"/>
    <mergeCell ref="F129:F130"/>
    <mergeCell ref="A121:A125"/>
    <mergeCell ref="A127:A128"/>
    <mergeCell ref="C127:C128"/>
    <mergeCell ref="D127:D128"/>
    <mergeCell ref="E127:E128"/>
    <mergeCell ref="F127:F128"/>
    <mergeCell ref="H127:H128"/>
    <mergeCell ref="G112:G117"/>
    <mergeCell ref="H112:H117"/>
    <mergeCell ref="I112:I117"/>
    <mergeCell ref="J112:J117"/>
    <mergeCell ref="K112:K117"/>
    <mergeCell ref="I127:I128"/>
    <mergeCell ref="J127:J128"/>
    <mergeCell ref="K127:K128"/>
    <mergeCell ref="I110:I111"/>
    <mergeCell ref="J110:J111"/>
    <mergeCell ref="K110:K111"/>
    <mergeCell ref="L110:L111"/>
    <mergeCell ref="P110:P111"/>
    <mergeCell ref="A112:A117"/>
    <mergeCell ref="C112:C117"/>
    <mergeCell ref="D112:D117"/>
    <mergeCell ref="E112:E117"/>
    <mergeCell ref="F112:F117"/>
    <mergeCell ref="E108:E109"/>
    <mergeCell ref="L108:L109"/>
    <mergeCell ref="P108:P109"/>
    <mergeCell ref="A110:A111"/>
    <mergeCell ref="C110:C111"/>
    <mergeCell ref="D110:D111"/>
    <mergeCell ref="E110:E111"/>
    <mergeCell ref="F110:F111"/>
    <mergeCell ref="G110:G111"/>
    <mergeCell ref="H110:H111"/>
    <mergeCell ref="A99:A100"/>
    <mergeCell ref="G108:G109"/>
    <mergeCell ref="H108:H109"/>
    <mergeCell ref="I108:I109"/>
    <mergeCell ref="J108:J109"/>
    <mergeCell ref="K108:K109"/>
    <mergeCell ref="A101:A102"/>
    <mergeCell ref="A108:A109"/>
    <mergeCell ref="C108:C109"/>
    <mergeCell ref="D108:D109"/>
    <mergeCell ref="H85:H98"/>
    <mergeCell ref="I85:I98"/>
    <mergeCell ref="F108:F109"/>
    <mergeCell ref="J85:J98"/>
    <mergeCell ref="K85:K98"/>
    <mergeCell ref="L85:L98"/>
    <mergeCell ref="A85:A98"/>
    <mergeCell ref="C85:C98"/>
    <mergeCell ref="D85:D98"/>
    <mergeCell ref="E85:E98"/>
    <mergeCell ref="F85:F98"/>
    <mergeCell ref="G85:G98"/>
    <mergeCell ref="J83:J84"/>
    <mergeCell ref="K83:K84"/>
    <mergeCell ref="J81:J82"/>
    <mergeCell ref="K81:K82"/>
    <mergeCell ref="L83:L84"/>
    <mergeCell ref="P83:P84"/>
    <mergeCell ref="L81:L82"/>
    <mergeCell ref="P81:P82"/>
    <mergeCell ref="A83:A84"/>
    <mergeCell ref="C83:C84"/>
    <mergeCell ref="D83:D84"/>
    <mergeCell ref="E83:E84"/>
    <mergeCell ref="F83:F84"/>
    <mergeCell ref="G83:G84"/>
    <mergeCell ref="H83:H84"/>
    <mergeCell ref="I83:I84"/>
    <mergeCell ref="L64:L71"/>
    <mergeCell ref="P64:P71"/>
    <mergeCell ref="A81:A82"/>
    <mergeCell ref="C81:C82"/>
    <mergeCell ref="D81:D82"/>
    <mergeCell ref="E81:E82"/>
    <mergeCell ref="F81:F82"/>
    <mergeCell ref="G81:G82"/>
    <mergeCell ref="K62:K63"/>
    <mergeCell ref="G62:G63"/>
    <mergeCell ref="H62:H63"/>
    <mergeCell ref="I62:I63"/>
    <mergeCell ref="H81:H82"/>
    <mergeCell ref="I81:I82"/>
    <mergeCell ref="G64:G71"/>
    <mergeCell ref="H64:H71"/>
    <mergeCell ref="I64:I71"/>
    <mergeCell ref="J64:J71"/>
    <mergeCell ref="A64:A73"/>
    <mergeCell ref="C64:C71"/>
    <mergeCell ref="D64:D71"/>
    <mergeCell ref="E64:E71"/>
    <mergeCell ref="F64:F71"/>
    <mergeCell ref="K64:K71"/>
    <mergeCell ref="L60:L61"/>
    <mergeCell ref="P60:P61"/>
    <mergeCell ref="A62:A63"/>
    <mergeCell ref="C62:C63"/>
    <mergeCell ref="D62:D63"/>
    <mergeCell ref="E62:E63"/>
    <mergeCell ref="F62:F63"/>
    <mergeCell ref="L62:L63"/>
    <mergeCell ref="P62:P63"/>
    <mergeCell ref="J62:J63"/>
    <mergeCell ref="K60:K61"/>
    <mergeCell ref="A54:A58"/>
    <mergeCell ref="A60:A61"/>
    <mergeCell ref="C60:C61"/>
    <mergeCell ref="D60:D61"/>
    <mergeCell ref="E60:E61"/>
    <mergeCell ref="G42:G48"/>
    <mergeCell ref="H42:H48"/>
    <mergeCell ref="I42:I48"/>
    <mergeCell ref="F60:F61"/>
    <mergeCell ref="J42:J48"/>
    <mergeCell ref="A50:A52"/>
    <mergeCell ref="G60:G61"/>
    <mergeCell ref="H60:H61"/>
    <mergeCell ref="I60:I61"/>
    <mergeCell ref="J60:J61"/>
    <mergeCell ref="K40:K41"/>
    <mergeCell ref="J38:J39"/>
    <mergeCell ref="K38:K39"/>
    <mergeCell ref="L40:L41"/>
    <mergeCell ref="P40:P41"/>
    <mergeCell ref="A42:A48"/>
    <mergeCell ref="C42:C48"/>
    <mergeCell ref="D42:D48"/>
    <mergeCell ref="E42:E48"/>
    <mergeCell ref="F42:F48"/>
    <mergeCell ref="P38:P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P30:P31"/>
    <mergeCell ref="A38:A39"/>
    <mergeCell ref="C38:C39"/>
    <mergeCell ref="D38:D39"/>
    <mergeCell ref="E38:E39"/>
    <mergeCell ref="F38:F39"/>
    <mergeCell ref="G38:G39"/>
    <mergeCell ref="H38:H39"/>
    <mergeCell ref="I38:I39"/>
    <mergeCell ref="L38:L39"/>
    <mergeCell ref="H30:H31"/>
    <mergeCell ref="I30:I31"/>
    <mergeCell ref="J30:J31"/>
    <mergeCell ref="K30:K31"/>
    <mergeCell ref="K22:K26"/>
    <mergeCell ref="L30:L31"/>
    <mergeCell ref="H22:H26"/>
    <mergeCell ref="I22:I26"/>
    <mergeCell ref="J22:J26"/>
    <mergeCell ref="L22:L26"/>
    <mergeCell ref="A30:A35"/>
    <mergeCell ref="C30:C31"/>
    <mergeCell ref="D30:D31"/>
    <mergeCell ref="E30:E31"/>
    <mergeCell ref="F30:F31"/>
    <mergeCell ref="G30:G31"/>
    <mergeCell ref="P22:P26"/>
    <mergeCell ref="A27:A29"/>
    <mergeCell ref="A22:A26"/>
    <mergeCell ref="C22:C26"/>
    <mergeCell ref="D22:D26"/>
    <mergeCell ref="E22:E26"/>
    <mergeCell ref="F22:F26"/>
    <mergeCell ref="G22:G26"/>
    <mergeCell ref="A20:A21"/>
    <mergeCell ref="C20:C21"/>
    <mergeCell ref="D20:D21"/>
    <mergeCell ref="E20:E21"/>
    <mergeCell ref="F20:F21"/>
    <mergeCell ref="P20:P21"/>
    <mergeCell ref="L18:L19"/>
    <mergeCell ref="P18:P19"/>
    <mergeCell ref="H20:H21"/>
    <mergeCell ref="I20:I21"/>
    <mergeCell ref="J20:J21"/>
    <mergeCell ref="K20:K21"/>
    <mergeCell ref="L20:L21"/>
    <mergeCell ref="G18:G19"/>
    <mergeCell ref="H18:H19"/>
    <mergeCell ref="G20:G21"/>
    <mergeCell ref="I18:I19"/>
    <mergeCell ref="J18:J19"/>
    <mergeCell ref="K18:K19"/>
    <mergeCell ref="A13:A17"/>
    <mergeCell ref="A18:A19"/>
    <mergeCell ref="C18:C19"/>
    <mergeCell ref="D18:D19"/>
    <mergeCell ref="E18:E19"/>
    <mergeCell ref="F18:F19"/>
    <mergeCell ref="J9:J10"/>
    <mergeCell ref="K9:K10"/>
    <mergeCell ref="L9:L10"/>
    <mergeCell ref="P9:P10"/>
    <mergeCell ref="H11:H12"/>
    <mergeCell ref="I11:I12"/>
    <mergeCell ref="J11:J12"/>
    <mergeCell ref="K11:K12"/>
    <mergeCell ref="L11:L12"/>
    <mergeCell ref="P11:P12"/>
    <mergeCell ref="H6:J6"/>
    <mergeCell ref="K6:P6"/>
    <mergeCell ref="A9:A10"/>
    <mergeCell ref="C9:C10"/>
    <mergeCell ref="D9:D10"/>
    <mergeCell ref="E9:E10"/>
    <mergeCell ref="F9:F10"/>
    <mergeCell ref="G9:G10"/>
    <mergeCell ref="H9:H10"/>
    <mergeCell ref="I9:I10"/>
    <mergeCell ref="K1:P1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47" r:id="rId1"/>
  <rowBreaks count="3" manualBreakCount="3">
    <brk id="37" max="255" man="1"/>
    <brk id="80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view="pageBreakPreview" zoomScale="70" zoomScaleNormal="70" zoomScaleSheetLayoutView="70" zoomScalePageLayoutView="0" workbookViewId="0" topLeftCell="A2">
      <pane xSplit="2" ySplit="7" topLeftCell="D42" activePane="bottomRight" state="frozen"/>
      <selection pane="topLeft" activeCell="A2" sqref="A2"/>
      <selection pane="topRight" activeCell="C2" sqref="C2"/>
      <selection pane="bottomLeft" activeCell="A9" sqref="A9"/>
      <selection pane="bottomRight" activeCell="K146" sqref="K146"/>
    </sheetView>
  </sheetViews>
  <sheetFormatPr defaultColWidth="8.8515625" defaultRowHeight="12.75"/>
  <cols>
    <col min="1" max="1" width="9.140625" style="1" customWidth="1"/>
    <col min="2" max="2" width="38.57421875" style="96" customWidth="1"/>
    <col min="3" max="3" width="10.57421875" style="1" customWidth="1"/>
    <col min="4" max="4" width="10.57421875" style="97" customWidth="1"/>
    <col min="5" max="5" width="30.00390625" style="99" customWidth="1"/>
    <col min="6" max="6" width="10.28125" style="99" customWidth="1"/>
    <col min="7" max="7" width="21.421875" style="99" customWidth="1"/>
    <col min="8" max="8" width="11.00390625" style="99" customWidth="1"/>
    <col min="9" max="9" width="12.57421875" style="99" customWidth="1"/>
    <col min="10" max="10" width="9.57421875" style="99" customWidth="1"/>
    <col min="11" max="15" width="15.8515625" style="99" customWidth="1"/>
    <col min="16" max="16" width="15.57421875" style="100" customWidth="1"/>
    <col min="17" max="17" width="8.8515625" style="99" customWidth="1"/>
    <col min="18" max="16384" width="8.8515625" style="99" customWidth="1"/>
  </cols>
  <sheetData>
    <row r="1" spans="5:16" ht="87.75" customHeight="1" hidden="1">
      <c r="E1" s="98"/>
      <c r="K1" s="361"/>
      <c r="L1" s="361"/>
      <c r="M1" s="361"/>
      <c r="N1" s="361"/>
      <c r="O1" s="361"/>
      <c r="P1" s="361"/>
    </row>
    <row r="2" spans="5:16" ht="20.25" customHeight="1">
      <c r="E2" s="98"/>
      <c r="H2" s="428" t="s">
        <v>155</v>
      </c>
      <c r="I2" s="428"/>
      <c r="J2" s="428"/>
      <c r="K2" s="428"/>
      <c r="L2" s="428"/>
      <c r="M2" s="428"/>
      <c r="N2" s="428"/>
      <c r="O2" s="428"/>
      <c r="P2" s="428"/>
    </row>
    <row r="3" spans="1:16" ht="18" customHeight="1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8" customHeight="1">
      <c r="A4" s="362" t="s">
        <v>142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ht="3" customHeight="1"/>
    <row r="6" spans="1:16" s="102" customFormat="1" ht="36.75" customHeight="1">
      <c r="A6" s="363" t="s">
        <v>0</v>
      </c>
      <c r="B6" s="363" t="s">
        <v>154</v>
      </c>
      <c r="C6" s="363" t="s">
        <v>1</v>
      </c>
      <c r="D6" s="363" t="s">
        <v>2</v>
      </c>
      <c r="E6" s="363" t="s">
        <v>3</v>
      </c>
      <c r="F6" s="363" t="s">
        <v>4</v>
      </c>
      <c r="G6" s="363" t="s">
        <v>5</v>
      </c>
      <c r="H6" s="363" t="s">
        <v>6</v>
      </c>
      <c r="I6" s="363"/>
      <c r="J6" s="363"/>
      <c r="K6" s="364" t="s">
        <v>141</v>
      </c>
      <c r="L6" s="364"/>
      <c r="M6" s="364"/>
      <c r="N6" s="364"/>
      <c r="O6" s="364"/>
      <c r="P6" s="364"/>
    </row>
    <row r="7" spans="1:16" s="102" customFormat="1" ht="93.75">
      <c r="A7" s="363"/>
      <c r="B7" s="363"/>
      <c r="C7" s="363"/>
      <c r="D7" s="363"/>
      <c r="E7" s="363"/>
      <c r="F7" s="363"/>
      <c r="G7" s="363"/>
      <c r="H7" s="90" t="s">
        <v>7</v>
      </c>
      <c r="I7" s="90" t="s">
        <v>8</v>
      </c>
      <c r="J7" s="90" t="s">
        <v>9</v>
      </c>
      <c r="K7" s="101">
        <v>2018</v>
      </c>
      <c r="L7" s="101">
        <v>2019</v>
      </c>
      <c r="M7" s="101">
        <v>2020</v>
      </c>
      <c r="N7" s="101">
        <v>2021</v>
      </c>
      <c r="O7" s="101">
        <v>2022</v>
      </c>
      <c r="P7" s="53" t="s">
        <v>10</v>
      </c>
    </row>
    <row r="8" spans="1:16" s="104" customFormat="1" ht="18.75">
      <c r="A8" s="2" t="s">
        <v>11</v>
      </c>
      <c r="B8" s="90" t="s">
        <v>12</v>
      </c>
      <c r="C8" s="2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  <c r="I8" s="90" t="s">
        <v>19</v>
      </c>
      <c r="J8" s="90" t="s">
        <v>20</v>
      </c>
      <c r="K8" s="101" t="s">
        <v>146</v>
      </c>
      <c r="L8" s="101" t="s">
        <v>147</v>
      </c>
      <c r="M8" s="101" t="s">
        <v>148</v>
      </c>
      <c r="N8" s="101" t="s">
        <v>149</v>
      </c>
      <c r="O8" s="101" t="s">
        <v>150</v>
      </c>
      <c r="P8" s="103" t="s">
        <v>21</v>
      </c>
    </row>
    <row r="9" spans="1:16" s="104" customFormat="1" ht="18.75">
      <c r="A9" s="365">
        <v>1</v>
      </c>
      <c r="B9" s="255" t="s">
        <v>105</v>
      </c>
      <c r="C9" s="435"/>
      <c r="D9" s="437">
        <v>1</v>
      </c>
      <c r="E9" s="437"/>
      <c r="F9" s="437" t="s">
        <v>143</v>
      </c>
      <c r="G9" s="439" t="s">
        <v>64</v>
      </c>
      <c r="H9" s="437"/>
      <c r="I9" s="437"/>
      <c r="J9" s="437"/>
      <c r="K9" s="441"/>
      <c r="L9" s="441"/>
      <c r="M9" s="256"/>
      <c r="N9" s="256"/>
      <c r="O9" s="256"/>
      <c r="P9" s="443"/>
    </row>
    <row r="10" spans="1:16" s="104" customFormat="1" ht="69.75" customHeight="1">
      <c r="A10" s="366"/>
      <c r="B10" s="257" t="s">
        <v>145</v>
      </c>
      <c r="C10" s="436"/>
      <c r="D10" s="438"/>
      <c r="E10" s="438"/>
      <c r="F10" s="438"/>
      <c r="G10" s="440"/>
      <c r="H10" s="438"/>
      <c r="I10" s="438"/>
      <c r="J10" s="438"/>
      <c r="K10" s="442"/>
      <c r="L10" s="442"/>
      <c r="M10" s="258"/>
      <c r="N10" s="258"/>
      <c r="O10" s="258"/>
      <c r="P10" s="444"/>
    </row>
    <row r="11" spans="1:16" s="104" customFormat="1" ht="15" customHeight="1">
      <c r="A11" s="91"/>
      <c r="B11" s="259" t="s">
        <v>25</v>
      </c>
      <c r="C11" s="260"/>
      <c r="D11" s="261"/>
      <c r="E11" s="261"/>
      <c r="F11" s="261"/>
      <c r="G11" s="261"/>
      <c r="H11" s="437"/>
      <c r="I11" s="437"/>
      <c r="J11" s="437"/>
      <c r="K11" s="441"/>
      <c r="L11" s="441"/>
      <c r="M11" s="256"/>
      <c r="N11" s="256"/>
      <c r="O11" s="256"/>
      <c r="P11" s="443"/>
    </row>
    <row r="12" spans="1:16" s="104" customFormat="1" ht="54.75" customHeight="1">
      <c r="A12" s="91"/>
      <c r="B12" s="119" t="s">
        <v>106</v>
      </c>
      <c r="C12" s="260"/>
      <c r="D12" s="261"/>
      <c r="E12" s="261"/>
      <c r="F12" s="261"/>
      <c r="G12" s="261"/>
      <c r="H12" s="438"/>
      <c r="I12" s="438"/>
      <c r="J12" s="438"/>
      <c r="K12" s="442"/>
      <c r="L12" s="442"/>
      <c r="M12" s="258"/>
      <c r="N12" s="258"/>
      <c r="O12" s="258"/>
      <c r="P12" s="444"/>
    </row>
    <row r="13" spans="1:16" s="104" customFormat="1" ht="17.25" customHeight="1">
      <c r="A13" s="376"/>
      <c r="B13" s="124" t="s">
        <v>31</v>
      </c>
      <c r="C13" s="262"/>
      <c r="D13" s="263"/>
      <c r="E13" s="263"/>
      <c r="F13" s="263"/>
      <c r="G13" s="263"/>
      <c r="H13" s="264"/>
      <c r="I13" s="264"/>
      <c r="J13" s="264"/>
      <c r="K13" s="265">
        <f>K15+K16</f>
        <v>29876400</v>
      </c>
      <c r="L13" s="265">
        <f>L15+L16+L14</f>
        <v>47306157</v>
      </c>
      <c r="M13" s="265">
        <f>M15+M16</f>
        <v>36251600</v>
      </c>
      <c r="N13" s="265">
        <f>N15+N16</f>
        <v>63668526</v>
      </c>
      <c r="O13" s="265">
        <f>O15+O16</f>
        <v>69996448</v>
      </c>
      <c r="P13" s="265">
        <f>SUM(K13:O13)</f>
        <v>247099131</v>
      </c>
    </row>
    <row r="14" spans="1:16" s="104" customFormat="1" ht="14.25" customHeight="1">
      <c r="A14" s="376"/>
      <c r="B14" s="117" t="s">
        <v>27</v>
      </c>
      <c r="C14" s="266" t="s">
        <v>52</v>
      </c>
      <c r="D14" s="263"/>
      <c r="E14" s="263"/>
      <c r="F14" s="263"/>
      <c r="G14" s="263"/>
      <c r="H14" s="264"/>
      <c r="I14" s="264"/>
      <c r="J14" s="264"/>
      <c r="K14" s="256"/>
      <c r="L14" s="312">
        <f>L33+L56+L77+L104+L139</f>
        <v>6927607</v>
      </c>
      <c r="M14" s="256"/>
      <c r="N14" s="256"/>
      <c r="O14" s="256"/>
      <c r="P14" s="265">
        <f>SUM(K14:O14)</f>
        <v>6927607</v>
      </c>
    </row>
    <row r="15" spans="1:16" s="104" customFormat="1" ht="14.25" customHeight="1">
      <c r="A15" s="376"/>
      <c r="B15" s="117" t="s">
        <v>28</v>
      </c>
      <c r="C15" s="266" t="s">
        <v>52</v>
      </c>
      <c r="D15" s="263"/>
      <c r="E15" s="263"/>
      <c r="F15" s="263"/>
      <c r="G15" s="263"/>
      <c r="H15" s="264"/>
      <c r="I15" s="264"/>
      <c r="J15" s="264"/>
      <c r="K15" s="265">
        <f>K34+K57+K78+K105+K124+K163</f>
        <v>29005400</v>
      </c>
      <c r="L15" s="265">
        <f>L34+L57+L78+L105+L124+L148</f>
        <v>39179750</v>
      </c>
      <c r="M15" s="265">
        <f>M34+M57+M78+M105+M124+M148</f>
        <v>34991600</v>
      </c>
      <c r="N15" s="265">
        <f>N34+N57+N78+N105+N124+N148</f>
        <v>62583051</v>
      </c>
      <c r="O15" s="265">
        <f>O34+O57+O78+O105+O124+O148</f>
        <v>68841425</v>
      </c>
      <c r="P15" s="307">
        <f>SUM(K15:O15)</f>
        <v>234601226</v>
      </c>
    </row>
    <row r="16" spans="1:16" s="104" customFormat="1" ht="14.25" customHeight="1">
      <c r="A16" s="376"/>
      <c r="B16" s="120" t="s">
        <v>125</v>
      </c>
      <c r="C16" s="266" t="s">
        <v>52</v>
      </c>
      <c r="D16" s="263"/>
      <c r="E16" s="263"/>
      <c r="F16" s="263"/>
      <c r="G16" s="263"/>
      <c r="H16" s="264"/>
      <c r="I16" s="264"/>
      <c r="J16" s="264"/>
      <c r="K16" s="265">
        <f>K35+K58+K79+K106</f>
        <v>871000</v>
      </c>
      <c r="L16" s="265">
        <f>L35+L58+L79+L106</f>
        <v>1198800</v>
      </c>
      <c r="M16" s="265">
        <f>M35+M58+M79+M106</f>
        <v>1260000</v>
      </c>
      <c r="N16" s="265">
        <f>N35+N58+N79+N106</f>
        <v>1085475</v>
      </c>
      <c r="O16" s="265">
        <f>O35+O58+O79+O106</f>
        <v>1155023</v>
      </c>
      <c r="P16" s="307">
        <f>SUM(K16:O16)</f>
        <v>5570298</v>
      </c>
    </row>
    <row r="17" spans="1:16" s="104" customFormat="1" ht="14.25" customHeight="1">
      <c r="A17" s="376"/>
      <c r="B17" s="124" t="s">
        <v>49</v>
      </c>
      <c r="C17" s="267" t="s">
        <v>52</v>
      </c>
      <c r="D17" s="261"/>
      <c r="E17" s="261"/>
      <c r="F17" s="261"/>
      <c r="G17" s="261"/>
      <c r="H17" s="264"/>
      <c r="I17" s="264"/>
      <c r="J17" s="264"/>
      <c r="K17" s="268">
        <f aca="true" t="shared" si="0" ref="K17:P17">K13</f>
        <v>29876400</v>
      </c>
      <c r="L17" s="268">
        <f>L13</f>
        <v>47306157</v>
      </c>
      <c r="M17" s="268">
        <f t="shared" si="0"/>
        <v>36251600</v>
      </c>
      <c r="N17" s="268">
        <f t="shared" si="0"/>
        <v>63668526</v>
      </c>
      <c r="O17" s="268">
        <f t="shared" si="0"/>
        <v>69996448</v>
      </c>
      <c r="P17" s="308">
        <f t="shared" si="0"/>
        <v>247099131</v>
      </c>
    </row>
    <row r="18" spans="1:16" ht="18.75">
      <c r="A18" s="377" t="s">
        <v>107</v>
      </c>
      <c r="B18" s="257" t="s">
        <v>24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32"/>
      <c r="N18" s="132"/>
      <c r="O18" s="132"/>
      <c r="P18" s="445"/>
    </row>
    <row r="19" spans="1:16" ht="17.25" customHeight="1">
      <c r="A19" s="378"/>
      <c r="B19" s="269" t="s">
        <v>153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270"/>
      <c r="N19" s="270"/>
      <c r="O19" s="270"/>
      <c r="P19" s="436"/>
    </row>
    <row r="20" spans="1:16" ht="15.75" customHeight="1">
      <c r="A20" s="379"/>
      <c r="B20" s="124" t="s">
        <v>25</v>
      </c>
      <c r="C20" s="446"/>
      <c r="D20" s="446"/>
      <c r="E20" s="446"/>
      <c r="F20" s="446"/>
      <c r="G20" s="446" t="s">
        <v>151</v>
      </c>
      <c r="H20" s="446"/>
      <c r="I20" s="446"/>
      <c r="J20" s="446"/>
      <c r="K20" s="446"/>
      <c r="L20" s="446"/>
      <c r="M20" s="122"/>
      <c r="N20" s="122"/>
      <c r="O20" s="122"/>
      <c r="P20" s="449"/>
    </row>
    <row r="21" spans="1:16" ht="52.5" customHeight="1">
      <c r="A21" s="380"/>
      <c r="B21" s="117" t="s">
        <v>23</v>
      </c>
      <c r="C21" s="436"/>
      <c r="D21" s="447"/>
      <c r="E21" s="436"/>
      <c r="F21" s="447"/>
      <c r="G21" s="448"/>
      <c r="H21" s="447"/>
      <c r="I21" s="447"/>
      <c r="J21" s="447"/>
      <c r="K21" s="447"/>
      <c r="L21" s="447"/>
      <c r="M21" s="271"/>
      <c r="N21" s="271"/>
      <c r="O21" s="271"/>
      <c r="P21" s="447"/>
    </row>
    <row r="22" spans="1:16" ht="12.75">
      <c r="A22" s="370"/>
      <c r="B22" s="272" t="s">
        <v>22</v>
      </c>
      <c r="C22" s="446"/>
      <c r="D22" s="451">
        <v>0.3</v>
      </c>
      <c r="E22" s="446"/>
      <c r="F22" s="446"/>
      <c r="G22" s="454"/>
      <c r="H22" s="454"/>
      <c r="I22" s="454"/>
      <c r="J22" s="454"/>
      <c r="K22" s="454"/>
      <c r="L22" s="454"/>
      <c r="M22" s="133"/>
      <c r="N22" s="133"/>
      <c r="O22" s="133"/>
      <c r="P22" s="457"/>
    </row>
    <row r="23" spans="1:16" ht="25.5">
      <c r="A23" s="386"/>
      <c r="B23" s="117" t="s">
        <v>69</v>
      </c>
      <c r="C23" s="450"/>
      <c r="D23" s="452"/>
      <c r="E23" s="453"/>
      <c r="F23" s="453"/>
      <c r="G23" s="455"/>
      <c r="H23" s="453"/>
      <c r="I23" s="453"/>
      <c r="J23" s="453"/>
      <c r="K23" s="453"/>
      <c r="L23" s="453"/>
      <c r="M23" s="273"/>
      <c r="N23" s="273"/>
      <c r="O23" s="273"/>
      <c r="P23" s="453"/>
    </row>
    <row r="24" spans="1:16" ht="28.5" customHeight="1">
      <c r="A24" s="386"/>
      <c r="B24" s="117" t="s">
        <v>71</v>
      </c>
      <c r="C24" s="450"/>
      <c r="D24" s="452"/>
      <c r="E24" s="453"/>
      <c r="F24" s="453"/>
      <c r="G24" s="455"/>
      <c r="H24" s="453"/>
      <c r="I24" s="453"/>
      <c r="J24" s="453"/>
      <c r="K24" s="453"/>
      <c r="L24" s="453"/>
      <c r="M24" s="273"/>
      <c r="N24" s="273"/>
      <c r="O24" s="273"/>
      <c r="P24" s="453"/>
    </row>
    <row r="25" spans="1:16" ht="15.75" customHeight="1">
      <c r="A25" s="386"/>
      <c r="B25" s="117" t="s">
        <v>74</v>
      </c>
      <c r="C25" s="450"/>
      <c r="D25" s="452"/>
      <c r="E25" s="453"/>
      <c r="F25" s="453"/>
      <c r="G25" s="455"/>
      <c r="H25" s="453"/>
      <c r="I25" s="453"/>
      <c r="J25" s="453"/>
      <c r="K25" s="453"/>
      <c r="L25" s="453"/>
      <c r="M25" s="273"/>
      <c r="N25" s="273"/>
      <c r="O25" s="273"/>
      <c r="P25" s="453"/>
    </row>
    <row r="26" spans="1:16" ht="26.25" customHeight="1">
      <c r="A26" s="380"/>
      <c r="B26" s="120" t="s">
        <v>70</v>
      </c>
      <c r="C26" s="436"/>
      <c r="D26" s="442"/>
      <c r="E26" s="447"/>
      <c r="F26" s="447"/>
      <c r="G26" s="456"/>
      <c r="H26" s="447"/>
      <c r="I26" s="447"/>
      <c r="J26" s="447"/>
      <c r="K26" s="447"/>
      <c r="L26" s="447"/>
      <c r="M26" s="271"/>
      <c r="N26" s="271"/>
      <c r="O26" s="271"/>
      <c r="P26" s="447"/>
    </row>
    <row r="27" spans="1:16" ht="12.75">
      <c r="A27" s="370"/>
      <c r="B27" s="119" t="s">
        <v>26</v>
      </c>
      <c r="C27" s="11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6"/>
    </row>
    <row r="28" spans="1:16" ht="25.5">
      <c r="A28" s="386"/>
      <c r="B28" s="117" t="s">
        <v>72</v>
      </c>
      <c r="C28" s="118" t="s">
        <v>50</v>
      </c>
      <c r="D28" s="129"/>
      <c r="E28" s="129" t="s">
        <v>53</v>
      </c>
      <c r="F28" s="129" t="s">
        <v>143</v>
      </c>
      <c r="G28" s="129"/>
      <c r="H28" s="129"/>
      <c r="I28" s="129"/>
      <c r="J28" s="129"/>
      <c r="K28" s="131">
        <v>6888</v>
      </c>
      <c r="L28" s="131">
        <v>6888</v>
      </c>
      <c r="M28" s="131">
        <v>6888</v>
      </c>
      <c r="N28" s="131">
        <v>6888</v>
      </c>
      <c r="O28" s="131">
        <v>6888</v>
      </c>
      <c r="P28" s="127">
        <f>SUM(K28:O28)</f>
        <v>34440</v>
      </c>
    </row>
    <row r="29" spans="1:16" ht="26.25" customHeight="1">
      <c r="A29" s="380"/>
      <c r="B29" s="117" t="s">
        <v>73</v>
      </c>
      <c r="C29" s="118" t="s">
        <v>51</v>
      </c>
      <c r="D29" s="129"/>
      <c r="E29" s="129" t="s">
        <v>53</v>
      </c>
      <c r="F29" s="129" t="s">
        <v>143</v>
      </c>
      <c r="G29" s="129"/>
      <c r="H29" s="129"/>
      <c r="I29" s="129"/>
      <c r="J29" s="129"/>
      <c r="K29" s="131">
        <v>162617</v>
      </c>
      <c r="L29" s="131">
        <v>162617</v>
      </c>
      <c r="M29" s="131">
        <v>162617</v>
      </c>
      <c r="N29" s="131">
        <v>162617</v>
      </c>
      <c r="O29" s="131">
        <v>162617</v>
      </c>
      <c r="P29" s="127">
        <f>SUM(K29:O29)</f>
        <v>813085</v>
      </c>
    </row>
    <row r="30" spans="1:16" ht="12.75">
      <c r="A30" s="393" t="s">
        <v>108</v>
      </c>
      <c r="B30" s="119" t="s">
        <v>32</v>
      </c>
      <c r="C30" s="446"/>
      <c r="D30" s="446">
        <v>0.3</v>
      </c>
      <c r="E30" s="446"/>
      <c r="F30" s="446"/>
      <c r="G30" s="446"/>
      <c r="H30" s="446"/>
      <c r="I30" s="446"/>
      <c r="J30" s="446"/>
      <c r="K30" s="446"/>
      <c r="L30" s="446"/>
      <c r="M30" s="122"/>
      <c r="N30" s="122"/>
      <c r="O30" s="122"/>
      <c r="P30" s="449"/>
    </row>
    <row r="31" spans="1:16" ht="25.5">
      <c r="A31" s="394"/>
      <c r="B31" s="117" t="s">
        <v>119</v>
      </c>
      <c r="C31" s="436"/>
      <c r="D31" s="447"/>
      <c r="E31" s="436"/>
      <c r="F31" s="436"/>
      <c r="G31" s="458"/>
      <c r="H31" s="459"/>
      <c r="I31" s="459"/>
      <c r="J31" s="459"/>
      <c r="K31" s="459"/>
      <c r="L31" s="459"/>
      <c r="M31" s="123"/>
      <c r="N31" s="123"/>
      <c r="O31" s="123"/>
      <c r="P31" s="459"/>
    </row>
    <row r="32" spans="1:16" ht="13.5" customHeight="1">
      <c r="A32" s="394"/>
      <c r="B32" s="124" t="s">
        <v>31</v>
      </c>
      <c r="C32" s="125" t="s">
        <v>52</v>
      </c>
      <c r="D32" s="126"/>
      <c r="E32" s="125"/>
      <c r="F32" s="121"/>
      <c r="G32" s="124"/>
      <c r="H32" s="126"/>
      <c r="I32" s="126"/>
      <c r="J32" s="126"/>
      <c r="K32" s="127">
        <f aca="true" t="shared" si="1" ref="K32:P32">K34+K35</f>
        <v>7398000</v>
      </c>
      <c r="L32" s="127">
        <f>L34+L35+L33</f>
        <v>12171600</v>
      </c>
      <c r="M32" s="127">
        <f t="shared" si="1"/>
        <v>10369100</v>
      </c>
      <c r="N32" s="127">
        <f t="shared" si="1"/>
        <v>15161892</v>
      </c>
      <c r="O32" s="127">
        <f t="shared" si="1"/>
        <v>16678081</v>
      </c>
      <c r="P32" s="127">
        <f t="shared" si="1"/>
        <v>59326473</v>
      </c>
    </row>
    <row r="33" spans="1:16" ht="12.75">
      <c r="A33" s="394"/>
      <c r="B33" s="117" t="s">
        <v>27</v>
      </c>
      <c r="C33" s="128" t="s">
        <v>52</v>
      </c>
      <c r="D33" s="129"/>
      <c r="E33" s="128"/>
      <c r="F33" s="118"/>
      <c r="G33" s="120"/>
      <c r="H33" s="129"/>
      <c r="I33" s="129"/>
      <c r="J33" s="129"/>
      <c r="K33" s="129"/>
      <c r="L33" s="129">
        <v>2452200</v>
      </c>
      <c r="M33" s="129"/>
      <c r="N33" s="129"/>
      <c r="O33" s="129"/>
      <c r="P33" s="126"/>
    </row>
    <row r="34" spans="1:16" ht="12.75">
      <c r="A34" s="394"/>
      <c r="B34" s="117" t="s">
        <v>28</v>
      </c>
      <c r="C34" s="128" t="s">
        <v>52</v>
      </c>
      <c r="D34" s="129"/>
      <c r="E34" s="128"/>
      <c r="F34" s="118"/>
      <c r="G34" s="120"/>
      <c r="H34" s="130" t="s">
        <v>54</v>
      </c>
      <c r="I34" s="130" t="s">
        <v>130</v>
      </c>
      <c r="J34" s="129">
        <v>611</v>
      </c>
      <c r="K34" s="131">
        <v>7248000</v>
      </c>
      <c r="L34" s="131">
        <v>9427500</v>
      </c>
      <c r="M34" s="131">
        <v>9969100</v>
      </c>
      <c r="N34" s="131">
        <v>14859392</v>
      </c>
      <c r="O34" s="131">
        <v>16345331</v>
      </c>
      <c r="P34" s="127">
        <f>SUM(K34:O34)</f>
        <v>57849323</v>
      </c>
    </row>
    <row r="35" spans="1:16" ht="12.75">
      <c r="A35" s="395"/>
      <c r="B35" s="120" t="s">
        <v>125</v>
      </c>
      <c r="C35" s="128" t="s">
        <v>52</v>
      </c>
      <c r="D35" s="129"/>
      <c r="E35" s="128"/>
      <c r="F35" s="118"/>
      <c r="G35" s="120"/>
      <c r="H35" s="129"/>
      <c r="I35" s="129"/>
      <c r="J35" s="129"/>
      <c r="K35" s="131">
        <v>150000</v>
      </c>
      <c r="L35" s="131">
        <v>291900</v>
      </c>
      <c r="M35" s="131">
        <v>400000</v>
      </c>
      <c r="N35" s="131">
        <v>302500</v>
      </c>
      <c r="O35" s="131">
        <v>332750</v>
      </c>
      <c r="P35" s="127">
        <f>SUM(K35:O35)</f>
        <v>1477150</v>
      </c>
    </row>
    <row r="36" spans="1:16" ht="12.75">
      <c r="A36" s="36"/>
      <c r="B36" s="120"/>
      <c r="C36" s="128"/>
      <c r="D36" s="129"/>
      <c r="E36" s="128"/>
      <c r="F36" s="118"/>
      <c r="G36" s="120"/>
      <c r="H36" s="129"/>
      <c r="I36" s="129"/>
      <c r="J36" s="129"/>
      <c r="K36" s="131"/>
      <c r="L36" s="131"/>
      <c r="M36" s="131"/>
      <c r="N36" s="131"/>
      <c r="O36" s="131"/>
      <c r="P36" s="127"/>
    </row>
    <row r="37" spans="1:16" ht="20.25" customHeight="1">
      <c r="A37" s="34"/>
      <c r="B37" s="124" t="s">
        <v>29</v>
      </c>
      <c r="C37" s="126" t="s">
        <v>52</v>
      </c>
      <c r="D37" s="126"/>
      <c r="E37" s="126"/>
      <c r="F37" s="121"/>
      <c r="G37" s="124"/>
      <c r="H37" s="126"/>
      <c r="I37" s="126"/>
      <c r="J37" s="126"/>
      <c r="K37" s="127">
        <f aca="true" t="shared" si="2" ref="K37:P37">K32</f>
        <v>7398000</v>
      </c>
      <c r="L37" s="127">
        <f>L32</f>
        <v>12171600</v>
      </c>
      <c r="M37" s="127">
        <f t="shared" si="2"/>
        <v>10369100</v>
      </c>
      <c r="N37" s="127">
        <f t="shared" si="2"/>
        <v>15161892</v>
      </c>
      <c r="O37" s="127">
        <f t="shared" si="2"/>
        <v>16678081</v>
      </c>
      <c r="P37" s="127">
        <f t="shared" si="2"/>
        <v>59326473</v>
      </c>
    </row>
    <row r="38" spans="1:16" ht="20.25" customHeight="1">
      <c r="A38" s="377" t="s">
        <v>109</v>
      </c>
      <c r="B38" s="145" t="s">
        <v>24</v>
      </c>
      <c r="C38" s="460"/>
      <c r="D38" s="462"/>
      <c r="E38" s="460"/>
      <c r="F38" s="462"/>
      <c r="G38" s="462"/>
      <c r="H38" s="462"/>
      <c r="I38" s="462"/>
      <c r="J38" s="462"/>
      <c r="K38" s="460"/>
      <c r="L38" s="460"/>
      <c r="M38" s="146"/>
      <c r="N38" s="146"/>
      <c r="O38" s="146"/>
      <c r="P38" s="465"/>
    </row>
    <row r="39" spans="1:16" ht="36" customHeight="1">
      <c r="A39" s="378"/>
      <c r="B39" s="145" t="s">
        <v>30</v>
      </c>
      <c r="C39" s="461"/>
      <c r="D39" s="463"/>
      <c r="E39" s="463"/>
      <c r="F39" s="463"/>
      <c r="G39" s="463"/>
      <c r="H39" s="464"/>
      <c r="I39" s="464"/>
      <c r="J39" s="464"/>
      <c r="K39" s="464"/>
      <c r="L39" s="464"/>
      <c r="M39" s="147"/>
      <c r="N39" s="147"/>
      <c r="O39" s="147"/>
      <c r="P39" s="464"/>
    </row>
    <row r="40" spans="1:16" ht="12.75">
      <c r="A40" s="370"/>
      <c r="B40" s="148" t="s">
        <v>25</v>
      </c>
      <c r="C40" s="460"/>
      <c r="D40" s="462"/>
      <c r="E40" s="460"/>
      <c r="F40" s="462"/>
      <c r="G40" s="460" t="s">
        <v>55</v>
      </c>
      <c r="H40" s="462"/>
      <c r="I40" s="462"/>
      <c r="J40" s="462"/>
      <c r="K40" s="462"/>
      <c r="L40" s="462"/>
      <c r="M40" s="149"/>
      <c r="N40" s="149"/>
      <c r="O40" s="149"/>
      <c r="P40" s="465"/>
    </row>
    <row r="41" spans="1:16" ht="65.25" customHeight="1">
      <c r="A41" s="380"/>
      <c r="B41" s="150" t="s">
        <v>33</v>
      </c>
      <c r="C41" s="461"/>
      <c r="D41" s="463"/>
      <c r="E41" s="461"/>
      <c r="F41" s="463"/>
      <c r="G41" s="466"/>
      <c r="H41" s="464"/>
      <c r="I41" s="464"/>
      <c r="J41" s="464"/>
      <c r="K41" s="464"/>
      <c r="L41" s="464"/>
      <c r="M41" s="147"/>
      <c r="N41" s="147"/>
      <c r="O41" s="147"/>
      <c r="P41" s="464"/>
    </row>
    <row r="42" spans="1:16" ht="12.75">
      <c r="A42" s="370"/>
      <c r="B42" s="148" t="s">
        <v>22</v>
      </c>
      <c r="C42" s="462"/>
      <c r="D42" s="468">
        <v>0.2</v>
      </c>
      <c r="E42" s="462"/>
      <c r="F42" s="460"/>
      <c r="G42" s="471"/>
      <c r="H42" s="474"/>
      <c r="I42" s="474"/>
      <c r="J42" s="474"/>
      <c r="K42" s="151"/>
      <c r="L42" s="151"/>
      <c r="M42" s="152"/>
      <c r="N42" s="152"/>
      <c r="O42" s="152"/>
      <c r="P42" s="153"/>
    </row>
    <row r="43" spans="1:16" ht="38.25" customHeight="1">
      <c r="A43" s="386"/>
      <c r="B43" s="150" t="s">
        <v>75</v>
      </c>
      <c r="C43" s="467"/>
      <c r="D43" s="469"/>
      <c r="E43" s="467"/>
      <c r="F43" s="467"/>
      <c r="G43" s="472"/>
      <c r="H43" s="475"/>
      <c r="I43" s="475"/>
      <c r="J43" s="475"/>
      <c r="K43" s="154"/>
      <c r="L43" s="154"/>
      <c r="M43" s="155"/>
      <c r="N43" s="155"/>
      <c r="O43" s="155"/>
      <c r="P43" s="154"/>
    </row>
    <row r="44" spans="1:16" ht="25.5">
      <c r="A44" s="386"/>
      <c r="B44" s="150" t="s">
        <v>76</v>
      </c>
      <c r="C44" s="467"/>
      <c r="D44" s="469"/>
      <c r="E44" s="467"/>
      <c r="F44" s="467"/>
      <c r="G44" s="472"/>
      <c r="H44" s="475"/>
      <c r="I44" s="475"/>
      <c r="J44" s="475"/>
      <c r="K44" s="156">
        <v>100000</v>
      </c>
      <c r="L44" s="156">
        <v>110000</v>
      </c>
      <c r="M44" s="157">
        <v>121000</v>
      </c>
      <c r="N44" s="157">
        <v>131769</v>
      </c>
      <c r="O44" s="157">
        <v>146410</v>
      </c>
      <c r="P44" s="156">
        <f>SUM(K44:O44)</f>
        <v>609179</v>
      </c>
    </row>
    <row r="45" spans="1:16" ht="38.25">
      <c r="A45" s="386"/>
      <c r="B45" s="150" t="s">
        <v>77</v>
      </c>
      <c r="C45" s="467"/>
      <c r="D45" s="469"/>
      <c r="E45" s="467"/>
      <c r="F45" s="467"/>
      <c r="G45" s="472"/>
      <c r="H45" s="475"/>
      <c r="I45" s="475"/>
      <c r="J45" s="475"/>
      <c r="K45" s="154"/>
      <c r="L45" s="154"/>
      <c r="M45" s="155"/>
      <c r="N45" s="155"/>
      <c r="O45" s="155"/>
      <c r="P45" s="154"/>
    </row>
    <row r="46" spans="1:16" ht="27" customHeight="1">
      <c r="A46" s="386"/>
      <c r="B46" s="150" t="s">
        <v>78</v>
      </c>
      <c r="C46" s="467"/>
      <c r="D46" s="469"/>
      <c r="E46" s="467"/>
      <c r="F46" s="467"/>
      <c r="G46" s="472"/>
      <c r="H46" s="475"/>
      <c r="I46" s="475"/>
      <c r="J46" s="475"/>
      <c r="K46" s="154"/>
      <c r="L46" s="154"/>
      <c r="M46" s="155"/>
      <c r="N46" s="155"/>
      <c r="O46" s="155"/>
      <c r="P46" s="154"/>
    </row>
    <row r="47" spans="1:16" ht="26.25" customHeight="1">
      <c r="A47" s="386"/>
      <c r="B47" s="150" t="s">
        <v>79</v>
      </c>
      <c r="C47" s="467"/>
      <c r="D47" s="469"/>
      <c r="E47" s="467"/>
      <c r="F47" s="467"/>
      <c r="G47" s="472"/>
      <c r="H47" s="475"/>
      <c r="I47" s="475"/>
      <c r="J47" s="475"/>
      <c r="K47" s="154"/>
      <c r="L47" s="154"/>
      <c r="M47" s="155"/>
      <c r="N47" s="155"/>
      <c r="O47" s="155"/>
      <c r="P47" s="154"/>
    </row>
    <row r="48" spans="1:16" ht="51">
      <c r="A48" s="380"/>
      <c r="B48" s="150" t="s">
        <v>80</v>
      </c>
      <c r="C48" s="463"/>
      <c r="D48" s="470"/>
      <c r="E48" s="463"/>
      <c r="F48" s="463"/>
      <c r="G48" s="473"/>
      <c r="H48" s="464"/>
      <c r="I48" s="464"/>
      <c r="J48" s="464"/>
      <c r="K48" s="158"/>
      <c r="L48" s="158"/>
      <c r="M48" s="147"/>
      <c r="N48" s="147"/>
      <c r="O48" s="147"/>
      <c r="P48" s="158"/>
    </row>
    <row r="49" spans="1:16" ht="25.5">
      <c r="A49" s="26"/>
      <c r="B49" s="150" t="s">
        <v>152</v>
      </c>
      <c r="C49" s="159"/>
      <c r="D49" s="160"/>
      <c r="E49" s="159"/>
      <c r="F49" s="159"/>
      <c r="G49" s="161"/>
      <c r="H49" s="147"/>
      <c r="I49" s="147"/>
      <c r="J49" s="147"/>
      <c r="K49" s="162">
        <v>250000</v>
      </c>
      <c r="L49" s="162">
        <v>275000</v>
      </c>
      <c r="M49" s="163">
        <v>302500</v>
      </c>
      <c r="N49" s="163">
        <v>332750</v>
      </c>
      <c r="O49" s="163">
        <v>366025</v>
      </c>
      <c r="P49" s="163">
        <f>SUM(K49:O49)</f>
        <v>1526275</v>
      </c>
    </row>
    <row r="50" spans="1:16" ht="12.75">
      <c r="A50" s="370"/>
      <c r="B50" s="148" t="s">
        <v>26</v>
      </c>
      <c r="C50" s="164"/>
      <c r="D50" s="164"/>
      <c r="E50" s="164"/>
      <c r="F50" s="165"/>
      <c r="G50" s="150"/>
      <c r="H50" s="166"/>
      <c r="I50" s="166"/>
      <c r="J50" s="166"/>
      <c r="K50" s="166"/>
      <c r="L50" s="166"/>
      <c r="M50" s="166"/>
      <c r="N50" s="166"/>
      <c r="O50" s="166"/>
      <c r="P50" s="167"/>
    </row>
    <row r="51" spans="1:16" s="107" customFormat="1" ht="38.25">
      <c r="A51" s="386"/>
      <c r="B51" s="168" t="s">
        <v>34</v>
      </c>
      <c r="C51" s="165" t="s">
        <v>51</v>
      </c>
      <c r="D51" s="164"/>
      <c r="E51" s="165" t="s">
        <v>53</v>
      </c>
      <c r="F51" s="164" t="s">
        <v>143</v>
      </c>
      <c r="G51" s="164"/>
      <c r="H51" s="164"/>
      <c r="I51" s="164"/>
      <c r="J51" s="164"/>
      <c r="K51" s="169">
        <v>2100</v>
      </c>
      <c r="L51" s="169">
        <v>2110</v>
      </c>
      <c r="M51" s="169">
        <v>2110</v>
      </c>
      <c r="N51" s="169">
        <v>2110</v>
      </c>
      <c r="O51" s="169">
        <v>2110</v>
      </c>
      <c r="P51" s="170">
        <f>SUM(K51:O51)</f>
        <v>10540</v>
      </c>
    </row>
    <row r="52" spans="1:16" ht="51" customHeight="1">
      <c r="A52" s="380"/>
      <c r="B52" s="150" t="s">
        <v>35</v>
      </c>
      <c r="C52" s="165" t="s">
        <v>56</v>
      </c>
      <c r="D52" s="164"/>
      <c r="E52" s="165" t="s">
        <v>57</v>
      </c>
      <c r="F52" s="164" t="s">
        <v>143</v>
      </c>
      <c r="G52" s="164"/>
      <c r="H52" s="164"/>
      <c r="I52" s="171"/>
      <c r="J52" s="164"/>
      <c r="K52" s="172">
        <v>55</v>
      </c>
      <c r="L52" s="172">
        <v>60</v>
      </c>
      <c r="M52" s="172">
        <v>60</v>
      </c>
      <c r="N52" s="172">
        <v>60</v>
      </c>
      <c r="O52" s="172">
        <v>60</v>
      </c>
      <c r="P52" s="173"/>
    </row>
    <row r="53" spans="1:16" ht="15" customHeight="1">
      <c r="A53" s="39"/>
      <c r="B53" s="174" t="s">
        <v>37</v>
      </c>
      <c r="C53" s="165"/>
      <c r="D53" s="164">
        <v>0.2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75"/>
    </row>
    <row r="54" spans="1:16" ht="27" customHeight="1">
      <c r="A54" s="393" t="s">
        <v>110</v>
      </c>
      <c r="B54" s="150" t="s">
        <v>120</v>
      </c>
      <c r="C54" s="164"/>
      <c r="D54" s="164"/>
      <c r="E54" s="164"/>
      <c r="F54" s="165"/>
      <c r="G54" s="150"/>
      <c r="H54" s="164"/>
      <c r="I54" s="164"/>
      <c r="J54" s="164"/>
      <c r="K54" s="164"/>
      <c r="L54" s="164"/>
      <c r="M54" s="164"/>
      <c r="N54" s="164"/>
      <c r="O54" s="164"/>
      <c r="P54" s="175"/>
    </row>
    <row r="55" spans="1:16" ht="15.75" customHeight="1">
      <c r="A55" s="405"/>
      <c r="B55" s="176" t="s">
        <v>31</v>
      </c>
      <c r="C55" s="165" t="s">
        <v>52</v>
      </c>
      <c r="D55" s="165"/>
      <c r="E55" s="165"/>
      <c r="F55" s="164"/>
      <c r="G55" s="164"/>
      <c r="H55" s="164"/>
      <c r="I55" s="164"/>
      <c r="J55" s="164"/>
      <c r="K55" s="169">
        <f aca="true" t="shared" si="3" ref="K55:P55">K57+K58</f>
        <v>5250700</v>
      </c>
      <c r="L55" s="169">
        <f>L57+L58+L56</f>
        <v>8253600</v>
      </c>
      <c r="M55" s="169">
        <f t="shared" si="3"/>
        <v>5676057</v>
      </c>
      <c r="N55" s="169">
        <f t="shared" si="3"/>
        <v>13585229</v>
      </c>
      <c r="O55" s="169">
        <f t="shared" si="3"/>
        <v>14943752</v>
      </c>
      <c r="P55" s="169">
        <f t="shared" si="3"/>
        <v>45249238</v>
      </c>
    </row>
    <row r="56" spans="1:16" ht="12.75">
      <c r="A56" s="405"/>
      <c r="B56" s="168" t="s">
        <v>27</v>
      </c>
      <c r="C56" s="165" t="s">
        <v>52</v>
      </c>
      <c r="D56" s="164"/>
      <c r="E56" s="164"/>
      <c r="F56" s="164"/>
      <c r="G56" s="164"/>
      <c r="H56" s="164"/>
      <c r="I56" s="164"/>
      <c r="J56" s="164"/>
      <c r="K56" s="164"/>
      <c r="L56" s="164">
        <v>2460100</v>
      </c>
      <c r="M56" s="164"/>
      <c r="N56" s="164"/>
      <c r="O56" s="164"/>
      <c r="P56" s="175"/>
    </row>
    <row r="57" spans="1:16" ht="12.75">
      <c r="A57" s="405"/>
      <c r="B57" s="168" t="s">
        <v>28</v>
      </c>
      <c r="C57" s="165" t="s">
        <v>52</v>
      </c>
      <c r="D57" s="164"/>
      <c r="E57" s="164"/>
      <c r="F57" s="164"/>
      <c r="G57" s="164"/>
      <c r="H57" s="171" t="s">
        <v>54</v>
      </c>
      <c r="I57" s="171" t="s">
        <v>131</v>
      </c>
      <c r="J57" s="164">
        <v>611</v>
      </c>
      <c r="K57" s="169">
        <v>4950700</v>
      </c>
      <c r="L57" s="169">
        <v>5397800</v>
      </c>
      <c r="M57" s="169">
        <v>5256057</v>
      </c>
      <c r="N57" s="169">
        <v>13216744</v>
      </c>
      <c r="O57" s="169">
        <v>14538419</v>
      </c>
      <c r="P57" s="170">
        <f>SUM(K57:O57)</f>
        <v>43359720</v>
      </c>
    </row>
    <row r="58" spans="1:16" ht="12.75">
      <c r="A58" s="406"/>
      <c r="B58" s="150" t="s">
        <v>125</v>
      </c>
      <c r="C58" s="165" t="s">
        <v>52</v>
      </c>
      <c r="D58" s="177"/>
      <c r="E58" s="165"/>
      <c r="F58" s="165"/>
      <c r="G58" s="150"/>
      <c r="H58" s="164"/>
      <c r="I58" s="164"/>
      <c r="J58" s="164"/>
      <c r="K58" s="169">
        <v>300000</v>
      </c>
      <c r="L58" s="169">
        <v>395700</v>
      </c>
      <c r="M58" s="169">
        <v>420000</v>
      </c>
      <c r="N58" s="169">
        <v>368485</v>
      </c>
      <c r="O58" s="169">
        <v>405333</v>
      </c>
      <c r="P58" s="170">
        <f>SUM(K58:O58)</f>
        <v>1889518</v>
      </c>
    </row>
    <row r="59" spans="1:16" ht="12.75">
      <c r="A59" s="10"/>
      <c r="B59" s="178" t="s">
        <v>29</v>
      </c>
      <c r="C59" s="146" t="s">
        <v>52</v>
      </c>
      <c r="D59" s="149"/>
      <c r="E59" s="149"/>
      <c r="F59" s="149"/>
      <c r="G59" s="149"/>
      <c r="H59" s="179"/>
      <c r="I59" s="179"/>
      <c r="J59" s="179"/>
      <c r="K59" s="180">
        <f aca="true" t="shared" si="4" ref="K59:P59">K55</f>
        <v>5250700</v>
      </c>
      <c r="L59" s="180">
        <f>L55</f>
        <v>8253600</v>
      </c>
      <c r="M59" s="180">
        <f t="shared" si="4"/>
        <v>5676057</v>
      </c>
      <c r="N59" s="180">
        <f t="shared" si="4"/>
        <v>13585229</v>
      </c>
      <c r="O59" s="180">
        <f t="shared" si="4"/>
        <v>14943752</v>
      </c>
      <c r="P59" s="180">
        <f t="shared" si="4"/>
        <v>45249238</v>
      </c>
    </row>
    <row r="60" spans="1:16" s="109" customFormat="1" ht="18.75">
      <c r="A60" s="365" t="s">
        <v>111</v>
      </c>
      <c r="B60" s="134" t="s">
        <v>24</v>
      </c>
      <c r="C60" s="476"/>
      <c r="D60" s="476"/>
      <c r="E60" s="476"/>
      <c r="F60" s="480"/>
      <c r="G60" s="476"/>
      <c r="H60" s="476"/>
      <c r="I60" s="476"/>
      <c r="J60" s="476"/>
      <c r="K60" s="482"/>
      <c r="L60" s="482"/>
      <c r="M60" s="181"/>
      <c r="N60" s="181"/>
      <c r="O60" s="181"/>
      <c r="P60" s="482"/>
    </row>
    <row r="61" spans="1:16" s="104" customFormat="1" ht="18.75">
      <c r="A61" s="407"/>
      <c r="B61" s="134" t="s">
        <v>38</v>
      </c>
      <c r="C61" s="477"/>
      <c r="D61" s="478"/>
      <c r="E61" s="479"/>
      <c r="F61" s="479"/>
      <c r="G61" s="479"/>
      <c r="H61" s="481"/>
      <c r="I61" s="481"/>
      <c r="J61" s="481"/>
      <c r="K61" s="481"/>
      <c r="L61" s="481"/>
      <c r="M61" s="182"/>
      <c r="N61" s="182"/>
      <c r="O61" s="182"/>
      <c r="P61" s="481"/>
    </row>
    <row r="62" spans="1:16" s="104" customFormat="1" ht="12.75">
      <c r="A62" s="370"/>
      <c r="B62" s="183" t="s">
        <v>25</v>
      </c>
      <c r="C62" s="483"/>
      <c r="D62" s="485"/>
      <c r="E62" s="487"/>
      <c r="F62" s="487"/>
      <c r="G62" s="483" t="s">
        <v>59</v>
      </c>
      <c r="H62" s="490"/>
      <c r="I62" s="490"/>
      <c r="J62" s="490"/>
      <c r="K62" s="490"/>
      <c r="L62" s="490"/>
      <c r="M62" s="136"/>
      <c r="N62" s="136"/>
      <c r="O62" s="136"/>
      <c r="P62" s="492"/>
    </row>
    <row r="63" spans="1:16" s="104" customFormat="1" ht="51">
      <c r="A63" s="380"/>
      <c r="B63" s="141" t="s">
        <v>39</v>
      </c>
      <c r="C63" s="484"/>
      <c r="D63" s="486"/>
      <c r="E63" s="488"/>
      <c r="F63" s="488"/>
      <c r="G63" s="489"/>
      <c r="H63" s="491"/>
      <c r="I63" s="491"/>
      <c r="J63" s="491"/>
      <c r="K63" s="491"/>
      <c r="L63" s="491"/>
      <c r="M63" s="135"/>
      <c r="N63" s="135"/>
      <c r="O63" s="135"/>
      <c r="P63" s="491"/>
    </row>
    <row r="64" spans="1:16" s="104" customFormat="1" ht="12.75">
      <c r="A64" s="370"/>
      <c r="B64" s="183" t="s">
        <v>22</v>
      </c>
      <c r="C64" s="483"/>
      <c r="D64" s="494">
        <v>0.05</v>
      </c>
      <c r="E64" s="487"/>
      <c r="F64" s="487"/>
      <c r="G64" s="487"/>
      <c r="H64" s="490"/>
      <c r="I64" s="490"/>
      <c r="J64" s="490"/>
      <c r="K64" s="490"/>
      <c r="L64" s="490"/>
      <c r="M64" s="136"/>
      <c r="N64" s="136"/>
      <c r="O64" s="136"/>
      <c r="P64" s="492"/>
    </row>
    <row r="65" spans="1:16" s="104" customFormat="1" ht="38.25">
      <c r="A65" s="386"/>
      <c r="B65" s="141" t="s">
        <v>81</v>
      </c>
      <c r="C65" s="493"/>
      <c r="D65" s="495"/>
      <c r="E65" s="497"/>
      <c r="F65" s="497"/>
      <c r="G65" s="497"/>
      <c r="H65" s="498"/>
      <c r="I65" s="498"/>
      <c r="J65" s="498"/>
      <c r="K65" s="498"/>
      <c r="L65" s="498"/>
      <c r="M65" s="138"/>
      <c r="N65" s="138"/>
      <c r="O65" s="138"/>
      <c r="P65" s="498"/>
    </row>
    <row r="66" spans="1:16" s="104" customFormat="1" ht="51.75" customHeight="1">
      <c r="A66" s="386"/>
      <c r="B66" s="141" t="s">
        <v>82</v>
      </c>
      <c r="C66" s="493"/>
      <c r="D66" s="495"/>
      <c r="E66" s="497"/>
      <c r="F66" s="497"/>
      <c r="G66" s="497"/>
      <c r="H66" s="498"/>
      <c r="I66" s="498"/>
      <c r="J66" s="498"/>
      <c r="K66" s="498"/>
      <c r="L66" s="498"/>
      <c r="M66" s="138"/>
      <c r="N66" s="138"/>
      <c r="O66" s="138"/>
      <c r="P66" s="498"/>
    </row>
    <row r="67" spans="1:16" ht="51">
      <c r="A67" s="386"/>
      <c r="B67" s="141" t="s">
        <v>83</v>
      </c>
      <c r="C67" s="493"/>
      <c r="D67" s="495"/>
      <c r="E67" s="497"/>
      <c r="F67" s="497"/>
      <c r="G67" s="497"/>
      <c r="H67" s="498"/>
      <c r="I67" s="498"/>
      <c r="J67" s="498"/>
      <c r="K67" s="498"/>
      <c r="L67" s="498"/>
      <c r="M67" s="138"/>
      <c r="N67" s="138"/>
      <c r="O67" s="138"/>
      <c r="P67" s="498"/>
    </row>
    <row r="68" spans="1:16" ht="39" customHeight="1">
      <c r="A68" s="386"/>
      <c r="B68" s="141" t="s">
        <v>126</v>
      </c>
      <c r="C68" s="493"/>
      <c r="D68" s="495"/>
      <c r="E68" s="497"/>
      <c r="F68" s="497"/>
      <c r="G68" s="497"/>
      <c r="H68" s="498"/>
      <c r="I68" s="498"/>
      <c r="J68" s="498"/>
      <c r="K68" s="498"/>
      <c r="L68" s="498"/>
      <c r="M68" s="138"/>
      <c r="N68" s="138"/>
      <c r="O68" s="138"/>
      <c r="P68" s="498"/>
    </row>
    <row r="69" spans="1:16" ht="12.75">
      <c r="A69" s="386"/>
      <c r="B69" s="141" t="s">
        <v>84</v>
      </c>
      <c r="C69" s="493"/>
      <c r="D69" s="495"/>
      <c r="E69" s="497"/>
      <c r="F69" s="497"/>
      <c r="G69" s="497"/>
      <c r="H69" s="498"/>
      <c r="I69" s="498"/>
      <c r="J69" s="498"/>
      <c r="K69" s="498"/>
      <c r="L69" s="498"/>
      <c r="M69" s="138"/>
      <c r="N69" s="138"/>
      <c r="O69" s="138"/>
      <c r="P69" s="498"/>
    </row>
    <row r="70" spans="1:16" ht="25.5">
      <c r="A70" s="386"/>
      <c r="B70" s="141" t="s">
        <v>85</v>
      </c>
      <c r="C70" s="493"/>
      <c r="D70" s="495"/>
      <c r="E70" s="497"/>
      <c r="F70" s="497"/>
      <c r="G70" s="497"/>
      <c r="H70" s="498"/>
      <c r="I70" s="498"/>
      <c r="J70" s="498"/>
      <c r="K70" s="498"/>
      <c r="L70" s="498"/>
      <c r="M70" s="138"/>
      <c r="N70" s="138"/>
      <c r="O70" s="138"/>
      <c r="P70" s="498"/>
    </row>
    <row r="71" spans="1:16" ht="38.25">
      <c r="A71" s="386"/>
      <c r="B71" s="141" t="s">
        <v>86</v>
      </c>
      <c r="C71" s="484"/>
      <c r="D71" s="496"/>
      <c r="E71" s="488"/>
      <c r="F71" s="488"/>
      <c r="G71" s="488"/>
      <c r="H71" s="491"/>
      <c r="I71" s="491"/>
      <c r="J71" s="491"/>
      <c r="K71" s="491"/>
      <c r="L71" s="491"/>
      <c r="M71" s="135"/>
      <c r="N71" s="135"/>
      <c r="O71" s="135"/>
      <c r="P71" s="491"/>
    </row>
    <row r="72" spans="1:16" ht="12.75">
      <c r="A72" s="386"/>
      <c r="B72" s="183" t="s">
        <v>26</v>
      </c>
      <c r="C72" s="140"/>
      <c r="D72" s="184"/>
      <c r="E72" s="185"/>
      <c r="F72" s="185"/>
      <c r="G72" s="185"/>
      <c r="H72" s="139"/>
      <c r="I72" s="139"/>
      <c r="J72" s="139"/>
      <c r="K72" s="139"/>
      <c r="L72" s="139"/>
      <c r="M72" s="139"/>
      <c r="N72" s="139"/>
      <c r="O72" s="139"/>
      <c r="P72" s="186"/>
    </row>
    <row r="73" spans="1:16" ht="12.75">
      <c r="A73" s="380"/>
      <c r="B73" s="141" t="s">
        <v>40</v>
      </c>
      <c r="C73" s="140" t="s">
        <v>51</v>
      </c>
      <c r="D73" s="184"/>
      <c r="E73" s="139" t="s">
        <v>53</v>
      </c>
      <c r="F73" s="139" t="s">
        <v>144</v>
      </c>
      <c r="G73" s="185"/>
      <c r="H73" s="139"/>
      <c r="I73" s="139"/>
      <c r="J73" s="139"/>
      <c r="K73" s="142">
        <v>2050</v>
      </c>
      <c r="L73" s="142">
        <v>2050</v>
      </c>
      <c r="M73" s="142">
        <v>2050</v>
      </c>
      <c r="N73" s="142">
        <v>2050</v>
      </c>
      <c r="O73" s="142">
        <v>2050</v>
      </c>
      <c r="P73" s="143">
        <f>SUM(K73:O73)</f>
        <v>10250</v>
      </c>
    </row>
    <row r="74" spans="1:16" ht="12.75">
      <c r="A74" s="45"/>
      <c r="B74" s="183" t="s">
        <v>37</v>
      </c>
      <c r="C74" s="140"/>
      <c r="D74" s="184"/>
      <c r="E74" s="185"/>
      <c r="F74" s="185"/>
      <c r="G74" s="185"/>
      <c r="H74" s="139"/>
      <c r="I74" s="139"/>
      <c r="J74" s="139"/>
      <c r="K74" s="139"/>
      <c r="L74" s="139"/>
      <c r="M74" s="139"/>
      <c r="N74" s="139"/>
      <c r="O74" s="139"/>
      <c r="P74" s="186"/>
    </row>
    <row r="75" spans="1:16" ht="25.5">
      <c r="A75" s="46" t="s">
        <v>112</v>
      </c>
      <c r="B75" s="141" t="s">
        <v>121</v>
      </c>
      <c r="C75" s="140"/>
      <c r="D75" s="187">
        <v>0.05</v>
      </c>
      <c r="E75" s="185"/>
      <c r="F75" s="185"/>
      <c r="G75" s="185"/>
      <c r="H75" s="139"/>
      <c r="I75" s="139"/>
      <c r="J75" s="139"/>
      <c r="K75" s="139"/>
      <c r="L75" s="139"/>
      <c r="M75" s="139"/>
      <c r="N75" s="139"/>
      <c r="O75" s="139"/>
      <c r="P75" s="186"/>
    </row>
    <row r="76" spans="1:16" ht="15.75" customHeight="1">
      <c r="A76" s="26"/>
      <c r="B76" s="183" t="s">
        <v>31</v>
      </c>
      <c r="C76" s="188" t="s">
        <v>52</v>
      </c>
      <c r="D76" s="189"/>
      <c r="E76" s="190"/>
      <c r="F76" s="190"/>
      <c r="G76" s="190"/>
      <c r="H76" s="186"/>
      <c r="I76" s="186"/>
      <c r="J76" s="186"/>
      <c r="K76" s="143">
        <f aca="true" t="shared" si="5" ref="K76:P76">K78+K79</f>
        <v>1440900</v>
      </c>
      <c r="L76" s="143">
        <f>L78+L79+L77</f>
        <v>1916600</v>
      </c>
      <c r="M76" s="143">
        <f t="shared" si="5"/>
        <v>1411778</v>
      </c>
      <c r="N76" s="143">
        <f t="shared" si="5"/>
        <v>3771122</v>
      </c>
      <c r="O76" s="143">
        <f t="shared" si="5"/>
        <v>4148235</v>
      </c>
      <c r="P76" s="143">
        <f t="shared" si="5"/>
        <v>12168235</v>
      </c>
    </row>
    <row r="77" spans="1:16" ht="12.75">
      <c r="A77" s="26"/>
      <c r="B77" s="141" t="s">
        <v>27</v>
      </c>
      <c r="C77" s="140" t="s">
        <v>52</v>
      </c>
      <c r="D77" s="184"/>
      <c r="E77" s="185"/>
      <c r="F77" s="185"/>
      <c r="G77" s="185"/>
      <c r="H77" s="139"/>
      <c r="I77" s="139"/>
      <c r="J77" s="139"/>
      <c r="K77" s="139"/>
      <c r="L77" s="139">
        <v>520400</v>
      </c>
      <c r="M77" s="139"/>
      <c r="N77" s="139"/>
      <c r="O77" s="139"/>
      <c r="P77" s="186"/>
    </row>
    <row r="78" spans="1:16" ht="12.75">
      <c r="A78" s="26"/>
      <c r="B78" s="141" t="s">
        <v>28</v>
      </c>
      <c r="C78" s="140" t="s">
        <v>52</v>
      </c>
      <c r="D78" s="184"/>
      <c r="E78" s="185"/>
      <c r="F78" s="185"/>
      <c r="G78" s="185"/>
      <c r="H78" s="144" t="s">
        <v>54</v>
      </c>
      <c r="I78" s="144" t="s">
        <v>132</v>
      </c>
      <c r="J78" s="139">
        <v>611</v>
      </c>
      <c r="K78" s="142">
        <v>1419900</v>
      </c>
      <c r="L78" s="142">
        <v>1363600</v>
      </c>
      <c r="M78" s="142">
        <v>1371778</v>
      </c>
      <c r="N78" s="142">
        <v>3746632</v>
      </c>
      <c r="O78" s="142">
        <v>4121295</v>
      </c>
      <c r="P78" s="143">
        <f>SUM(K78:O78)</f>
        <v>12023205</v>
      </c>
    </row>
    <row r="79" spans="1:16" ht="12.75">
      <c r="A79" s="23"/>
      <c r="B79" s="137" t="s">
        <v>125</v>
      </c>
      <c r="C79" s="140" t="s">
        <v>52</v>
      </c>
      <c r="D79" s="184"/>
      <c r="E79" s="185"/>
      <c r="F79" s="185"/>
      <c r="G79" s="185"/>
      <c r="H79" s="139"/>
      <c r="I79" s="139"/>
      <c r="J79" s="139"/>
      <c r="K79" s="142">
        <v>21000</v>
      </c>
      <c r="L79" s="139">
        <v>32600</v>
      </c>
      <c r="M79" s="139">
        <v>40000</v>
      </c>
      <c r="N79" s="139">
        <v>24490</v>
      </c>
      <c r="O79" s="139">
        <v>26940</v>
      </c>
      <c r="P79" s="186">
        <f>SUM(K79:O79)</f>
        <v>145030</v>
      </c>
    </row>
    <row r="80" spans="1:16" ht="12.75">
      <c r="A80" s="3"/>
      <c r="B80" s="183" t="s">
        <v>29</v>
      </c>
      <c r="C80" s="188" t="s">
        <v>52</v>
      </c>
      <c r="D80" s="189"/>
      <c r="E80" s="190"/>
      <c r="F80" s="190"/>
      <c r="G80" s="190"/>
      <c r="H80" s="186"/>
      <c r="I80" s="186"/>
      <c r="J80" s="186"/>
      <c r="K80" s="143">
        <f aca="true" t="shared" si="6" ref="K80:P80">K76</f>
        <v>1440900</v>
      </c>
      <c r="L80" s="143">
        <f>L76</f>
        <v>1916600</v>
      </c>
      <c r="M80" s="143">
        <f t="shared" si="6"/>
        <v>1411778</v>
      </c>
      <c r="N80" s="143">
        <f t="shared" si="6"/>
        <v>3771122</v>
      </c>
      <c r="O80" s="143">
        <f t="shared" si="6"/>
        <v>4148235</v>
      </c>
      <c r="P80" s="143">
        <f t="shared" si="6"/>
        <v>12168235</v>
      </c>
    </row>
    <row r="81" spans="1:16" ht="18.75">
      <c r="A81" s="365" t="s">
        <v>113</v>
      </c>
      <c r="B81" s="191" t="s">
        <v>24</v>
      </c>
      <c r="C81" s="499"/>
      <c r="D81" s="501"/>
      <c r="E81" s="503"/>
      <c r="F81" s="503"/>
      <c r="G81" s="503"/>
      <c r="H81" s="505"/>
      <c r="I81" s="505"/>
      <c r="J81" s="505"/>
      <c r="K81" s="505"/>
      <c r="L81" s="505"/>
      <c r="M81" s="192"/>
      <c r="N81" s="192"/>
      <c r="O81" s="192"/>
      <c r="P81" s="507"/>
    </row>
    <row r="82" spans="1:16" ht="20.25" customHeight="1">
      <c r="A82" s="407"/>
      <c r="B82" s="191" t="s">
        <v>41</v>
      </c>
      <c r="C82" s="500"/>
      <c r="D82" s="502"/>
      <c r="E82" s="504"/>
      <c r="F82" s="504"/>
      <c r="G82" s="504"/>
      <c r="H82" s="506"/>
      <c r="I82" s="506"/>
      <c r="J82" s="506"/>
      <c r="K82" s="506"/>
      <c r="L82" s="506"/>
      <c r="M82" s="193"/>
      <c r="N82" s="193"/>
      <c r="O82" s="193"/>
      <c r="P82" s="506"/>
    </row>
    <row r="83" spans="1:16" ht="12.75">
      <c r="A83" s="370"/>
      <c r="B83" s="194" t="s">
        <v>25</v>
      </c>
      <c r="C83" s="499"/>
      <c r="D83" s="501"/>
      <c r="E83" s="503"/>
      <c r="F83" s="503"/>
      <c r="G83" s="499" t="s">
        <v>124</v>
      </c>
      <c r="H83" s="505"/>
      <c r="I83" s="505"/>
      <c r="J83" s="505"/>
      <c r="K83" s="505"/>
      <c r="L83" s="505"/>
      <c r="M83" s="192"/>
      <c r="N83" s="192"/>
      <c r="O83" s="192"/>
      <c r="P83" s="507"/>
    </row>
    <row r="84" spans="1:16" ht="179.25" customHeight="1">
      <c r="A84" s="380"/>
      <c r="B84" s="195" t="s">
        <v>42</v>
      </c>
      <c r="C84" s="500"/>
      <c r="D84" s="502"/>
      <c r="E84" s="504"/>
      <c r="F84" s="504"/>
      <c r="G84" s="500"/>
      <c r="H84" s="506"/>
      <c r="I84" s="506"/>
      <c r="J84" s="506"/>
      <c r="K84" s="506"/>
      <c r="L84" s="506"/>
      <c r="M84" s="193"/>
      <c r="N84" s="193"/>
      <c r="O84" s="193"/>
      <c r="P84" s="506"/>
    </row>
    <row r="85" spans="1:16" ht="12.75">
      <c r="A85" s="370"/>
      <c r="B85" s="194" t="s">
        <v>22</v>
      </c>
      <c r="C85" s="499"/>
      <c r="D85" s="511">
        <v>0.3</v>
      </c>
      <c r="E85" s="503"/>
      <c r="F85" s="503"/>
      <c r="G85" s="503"/>
      <c r="H85" s="505"/>
      <c r="I85" s="505"/>
      <c r="J85" s="505"/>
      <c r="K85" s="505"/>
      <c r="L85" s="505"/>
      <c r="M85" s="196"/>
      <c r="N85" s="196"/>
      <c r="O85" s="196"/>
      <c r="P85" s="197"/>
    </row>
    <row r="86" spans="1:16" ht="63.75" customHeight="1">
      <c r="A86" s="386"/>
      <c r="B86" s="195" t="s">
        <v>87</v>
      </c>
      <c r="C86" s="510"/>
      <c r="D86" s="512"/>
      <c r="E86" s="514"/>
      <c r="F86" s="514"/>
      <c r="G86" s="514"/>
      <c r="H86" s="508"/>
      <c r="I86" s="508"/>
      <c r="J86" s="508"/>
      <c r="K86" s="508"/>
      <c r="L86" s="508"/>
      <c r="M86" s="198"/>
      <c r="N86" s="198"/>
      <c r="O86" s="198"/>
      <c r="P86" s="198"/>
    </row>
    <row r="87" spans="1:16" ht="38.25">
      <c r="A87" s="386"/>
      <c r="B87" s="195" t="s">
        <v>156</v>
      </c>
      <c r="C87" s="510"/>
      <c r="D87" s="512"/>
      <c r="E87" s="514"/>
      <c r="F87" s="514"/>
      <c r="G87" s="514"/>
      <c r="H87" s="508"/>
      <c r="I87" s="508"/>
      <c r="J87" s="508"/>
      <c r="K87" s="508"/>
      <c r="L87" s="508"/>
      <c r="M87" s="198">
        <v>100000</v>
      </c>
      <c r="N87" s="198">
        <v>100000</v>
      </c>
      <c r="O87" s="198">
        <v>100000</v>
      </c>
      <c r="P87" s="198">
        <v>300000</v>
      </c>
    </row>
    <row r="88" spans="1:16" ht="38.25">
      <c r="A88" s="386"/>
      <c r="B88" s="195" t="s">
        <v>88</v>
      </c>
      <c r="C88" s="510"/>
      <c r="D88" s="512"/>
      <c r="E88" s="514"/>
      <c r="F88" s="514"/>
      <c r="G88" s="514"/>
      <c r="H88" s="508"/>
      <c r="I88" s="508"/>
      <c r="J88" s="508"/>
      <c r="K88" s="508"/>
      <c r="L88" s="508"/>
      <c r="M88" s="198"/>
      <c r="N88" s="198"/>
      <c r="O88" s="198"/>
      <c r="P88" s="198"/>
    </row>
    <row r="89" spans="1:16" ht="25.5">
      <c r="A89" s="386"/>
      <c r="B89" s="195" t="s">
        <v>157</v>
      </c>
      <c r="C89" s="510"/>
      <c r="D89" s="512"/>
      <c r="E89" s="514"/>
      <c r="F89" s="514"/>
      <c r="G89" s="514"/>
      <c r="H89" s="508"/>
      <c r="I89" s="508"/>
      <c r="J89" s="508"/>
      <c r="K89" s="508"/>
      <c r="L89" s="508"/>
      <c r="M89" s="198"/>
      <c r="N89" s="198"/>
      <c r="O89" s="198"/>
      <c r="P89" s="198"/>
    </row>
    <row r="90" spans="1:16" ht="25.5">
      <c r="A90" s="386"/>
      <c r="B90" s="195" t="s">
        <v>90</v>
      </c>
      <c r="C90" s="510"/>
      <c r="D90" s="512"/>
      <c r="E90" s="514"/>
      <c r="F90" s="514"/>
      <c r="G90" s="514"/>
      <c r="H90" s="508"/>
      <c r="I90" s="508"/>
      <c r="J90" s="508"/>
      <c r="K90" s="508"/>
      <c r="L90" s="508"/>
      <c r="M90" s="198"/>
      <c r="N90" s="198"/>
      <c r="O90" s="198"/>
      <c r="P90" s="198"/>
    </row>
    <row r="91" spans="1:16" ht="12.75">
      <c r="A91" s="386"/>
      <c r="B91" s="195" t="s">
        <v>91</v>
      </c>
      <c r="C91" s="510"/>
      <c r="D91" s="512"/>
      <c r="E91" s="514"/>
      <c r="F91" s="514"/>
      <c r="G91" s="514"/>
      <c r="H91" s="508"/>
      <c r="I91" s="508"/>
      <c r="J91" s="508"/>
      <c r="K91" s="508"/>
      <c r="L91" s="508"/>
      <c r="M91" s="198"/>
      <c r="N91" s="198"/>
      <c r="O91" s="198"/>
      <c r="P91" s="198"/>
    </row>
    <row r="92" spans="1:16" ht="25.5">
      <c r="A92" s="386"/>
      <c r="B92" s="195" t="s">
        <v>92</v>
      </c>
      <c r="C92" s="510"/>
      <c r="D92" s="512"/>
      <c r="E92" s="514"/>
      <c r="F92" s="514"/>
      <c r="G92" s="514"/>
      <c r="H92" s="508"/>
      <c r="I92" s="508"/>
      <c r="J92" s="508"/>
      <c r="K92" s="508"/>
      <c r="L92" s="508"/>
      <c r="M92" s="198"/>
      <c r="N92" s="198"/>
      <c r="O92" s="198"/>
      <c r="P92" s="198"/>
    </row>
    <row r="93" spans="1:16" ht="25.5">
      <c r="A93" s="386"/>
      <c r="B93" s="195" t="s">
        <v>93</v>
      </c>
      <c r="C93" s="510"/>
      <c r="D93" s="512"/>
      <c r="E93" s="514"/>
      <c r="F93" s="514"/>
      <c r="G93" s="514"/>
      <c r="H93" s="508"/>
      <c r="I93" s="508"/>
      <c r="J93" s="508"/>
      <c r="K93" s="508"/>
      <c r="L93" s="508"/>
      <c r="M93" s="198"/>
      <c r="N93" s="198"/>
      <c r="O93" s="198"/>
      <c r="P93" s="198"/>
    </row>
    <row r="94" spans="1:16" ht="38.25">
      <c r="A94" s="386"/>
      <c r="B94" s="199" t="s">
        <v>94</v>
      </c>
      <c r="C94" s="510"/>
      <c r="D94" s="512"/>
      <c r="E94" s="514"/>
      <c r="F94" s="514"/>
      <c r="G94" s="514"/>
      <c r="H94" s="508"/>
      <c r="I94" s="508"/>
      <c r="J94" s="508"/>
      <c r="K94" s="508"/>
      <c r="L94" s="508"/>
      <c r="M94" s="198"/>
      <c r="N94" s="198"/>
      <c r="O94" s="198"/>
      <c r="P94" s="198"/>
    </row>
    <row r="95" spans="1:16" ht="63.75">
      <c r="A95" s="386"/>
      <c r="B95" s="199" t="s">
        <v>127</v>
      </c>
      <c r="C95" s="510"/>
      <c r="D95" s="512"/>
      <c r="E95" s="514"/>
      <c r="F95" s="514"/>
      <c r="G95" s="514"/>
      <c r="H95" s="508"/>
      <c r="I95" s="508"/>
      <c r="J95" s="508"/>
      <c r="K95" s="508"/>
      <c r="L95" s="508"/>
      <c r="M95" s="198"/>
      <c r="N95" s="198"/>
      <c r="O95" s="198"/>
      <c r="P95" s="198"/>
    </row>
    <row r="96" spans="1:16" ht="51">
      <c r="A96" s="386"/>
      <c r="B96" s="199" t="s">
        <v>128</v>
      </c>
      <c r="C96" s="510"/>
      <c r="D96" s="512"/>
      <c r="E96" s="514"/>
      <c r="F96" s="514"/>
      <c r="G96" s="514"/>
      <c r="H96" s="508"/>
      <c r="I96" s="508"/>
      <c r="J96" s="508"/>
      <c r="K96" s="508"/>
      <c r="L96" s="508"/>
      <c r="M96" s="198"/>
      <c r="N96" s="198"/>
      <c r="O96" s="198"/>
      <c r="P96" s="198"/>
    </row>
    <row r="97" spans="1:16" ht="54.75" customHeight="1">
      <c r="A97" s="386"/>
      <c r="B97" s="199" t="s">
        <v>95</v>
      </c>
      <c r="C97" s="510"/>
      <c r="D97" s="512"/>
      <c r="E97" s="514"/>
      <c r="F97" s="514"/>
      <c r="G97" s="514"/>
      <c r="H97" s="508"/>
      <c r="I97" s="508"/>
      <c r="J97" s="508"/>
      <c r="K97" s="508"/>
      <c r="L97" s="508"/>
      <c r="M97" s="198"/>
      <c r="N97" s="198"/>
      <c r="O97" s="198"/>
      <c r="P97" s="198"/>
    </row>
    <row r="98" spans="1:16" ht="38.25">
      <c r="A98" s="380"/>
      <c r="B98" s="199" t="s">
        <v>96</v>
      </c>
      <c r="C98" s="500"/>
      <c r="D98" s="513"/>
      <c r="E98" s="515"/>
      <c r="F98" s="515"/>
      <c r="G98" s="515"/>
      <c r="H98" s="509"/>
      <c r="I98" s="509"/>
      <c r="J98" s="509"/>
      <c r="K98" s="509"/>
      <c r="L98" s="509"/>
      <c r="M98" s="198"/>
      <c r="N98" s="198"/>
      <c r="O98" s="198"/>
      <c r="P98" s="198"/>
    </row>
    <row r="99" spans="1:16" ht="12.75">
      <c r="A99" s="370"/>
      <c r="B99" s="200" t="s">
        <v>26</v>
      </c>
      <c r="C99" s="201"/>
      <c r="D99" s="202"/>
      <c r="E99" s="203"/>
      <c r="F99" s="204" t="s">
        <v>143</v>
      </c>
      <c r="G99" s="203"/>
      <c r="H99" s="203"/>
      <c r="I99" s="203"/>
      <c r="J99" s="203"/>
      <c r="K99" s="203"/>
      <c r="L99" s="203"/>
      <c r="M99" s="203"/>
      <c r="N99" s="203"/>
      <c r="O99" s="203"/>
      <c r="P99" s="205"/>
    </row>
    <row r="100" spans="1:16" ht="63.75">
      <c r="A100" s="380"/>
      <c r="B100" s="195" t="s">
        <v>45</v>
      </c>
      <c r="C100" s="201" t="s">
        <v>56</v>
      </c>
      <c r="D100" s="202"/>
      <c r="E100" s="201" t="s">
        <v>60</v>
      </c>
      <c r="F100" s="203"/>
      <c r="G100" s="203"/>
      <c r="H100" s="203"/>
      <c r="I100" s="203"/>
      <c r="J100" s="203"/>
      <c r="K100" s="206">
        <v>4.8</v>
      </c>
      <c r="L100" s="206">
        <v>5</v>
      </c>
      <c r="M100" s="206">
        <v>5</v>
      </c>
      <c r="N100" s="206">
        <v>5</v>
      </c>
      <c r="O100" s="206">
        <v>5</v>
      </c>
      <c r="P100" s="207"/>
    </row>
    <row r="101" spans="1:16" ht="18.75">
      <c r="A101" s="393" t="s">
        <v>114</v>
      </c>
      <c r="B101" s="200" t="s">
        <v>36</v>
      </c>
      <c r="C101" s="208"/>
      <c r="D101" s="209">
        <v>0.3</v>
      </c>
      <c r="E101" s="210"/>
      <c r="F101" s="210"/>
      <c r="G101" s="210"/>
      <c r="H101" s="203"/>
      <c r="I101" s="203"/>
      <c r="J101" s="203"/>
      <c r="K101" s="203"/>
      <c r="L101" s="203"/>
      <c r="M101" s="203"/>
      <c r="N101" s="203"/>
      <c r="O101" s="203"/>
      <c r="P101" s="205"/>
    </row>
    <row r="102" spans="1:16" ht="30.75" customHeight="1">
      <c r="A102" s="394"/>
      <c r="B102" s="195" t="s">
        <v>122</v>
      </c>
      <c r="C102" s="208"/>
      <c r="D102" s="211"/>
      <c r="E102" s="210"/>
      <c r="F102" s="210"/>
      <c r="G102" s="201"/>
      <c r="H102" s="203"/>
      <c r="I102" s="203"/>
      <c r="J102" s="203"/>
      <c r="K102" s="203"/>
      <c r="L102" s="203"/>
      <c r="M102" s="203"/>
      <c r="N102" s="203"/>
      <c r="O102" s="203"/>
      <c r="P102" s="205"/>
    </row>
    <row r="103" spans="1:16" ht="14.25" customHeight="1">
      <c r="A103" s="46"/>
      <c r="B103" s="194" t="s">
        <v>31</v>
      </c>
      <c r="C103" s="201" t="s">
        <v>52</v>
      </c>
      <c r="D103" s="211"/>
      <c r="E103" s="210"/>
      <c r="F103" s="210"/>
      <c r="G103" s="210"/>
      <c r="H103" s="203"/>
      <c r="I103" s="203"/>
      <c r="J103" s="203"/>
      <c r="K103" s="212">
        <f aca="true" t="shared" si="7" ref="K103:P103">K105+K106</f>
        <v>12075800</v>
      </c>
      <c r="L103" s="212">
        <f>L105+L106+L104</f>
        <v>19067800</v>
      </c>
      <c r="M103" s="212">
        <f t="shared" si="7"/>
        <v>13831900</v>
      </c>
      <c r="N103" s="212">
        <f t="shared" si="7"/>
        <v>23991408</v>
      </c>
      <c r="O103" s="212">
        <f t="shared" si="7"/>
        <v>26351550</v>
      </c>
      <c r="P103" s="212">
        <f t="shared" si="7"/>
        <v>95226858</v>
      </c>
    </row>
    <row r="104" spans="1:16" ht="12" customHeight="1">
      <c r="A104" s="46"/>
      <c r="B104" s="195" t="s">
        <v>27</v>
      </c>
      <c r="C104" s="201" t="s">
        <v>52</v>
      </c>
      <c r="D104" s="211"/>
      <c r="E104" s="210"/>
      <c r="F104" s="210"/>
      <c r="G104" s="210"/>
      <c r="H104" s="213" t="s">
        <v>133</v>
      </c>
      <c r="I104" s="213" t="s">
        <v>135</v>
      </c>
      <c r="J104" s="213" t="s">
        <v>58</v>
      </c>
      <c r="K104" s="214"/>
      <c r="L104" s="213" t="s">
        <v>158</v>
      </c>
      <c r="M104" s="214"/>
      <c r="N104" s="214"/>
      <c r="O104" s="214"/>
      <c r="P104" s="215"/>
    </row>
    <row r="105" spans="1:16" ht="12.75" customHeight="1">
      <c r="A105" s="46"/>
      <c r="B105" s="195" t="s">
        <v>28</v>
      </c>
      <c r="C105" s="201" t="s">
        <v>52</v>
      </c>
      <c r="D105" s="211"/>
      <c r="E105" s="210"/>
      <c r="F105" s="210"/>
      <c r="G105" s="210"/>
      <c r="H105" s="213" t="s">
        <v>133</v>
      </c>
      <c r="I105" s="213" t="s">
        <v>134</v>
      </c>
      <c r="J105" s="213" t="s">
        <v>58</v>
      </c>
      <c r="K105" s="216">
        <v>11675800</v>
      </c>
      <c r="L105" s="216">
        <v>18497600</v>
      </c>
      <c r="M105" s="216">
        <v>13431900</v>
      </c>
      <c r="N105" s="216">
        <v>23601408</v>
      </c>
      <c r="O105" s="216">
        <v>25961550</v>
      </c>
      <c r="P105" s="212">
        <f>SUM(K105:O105)</f>
        <v>93168258</v>
      </c>
    </row>
    <row r="106" spans="1:16" ht="12.75" customHeight="1">
      <c r="A106" s="46"/>
      <c r="B106" s="217" t="s">
        <v>125</v>
      </c>
      <c r="C106" s="201" t="s">
        <v>52</v>
      </c>
      <c r="D106" s="211"/>
      <c r="E106" s="210"/>
      <c r="F106" s="210"/>
      <c r="G106" s="210"/>
      <c r="H106" s="214"/>
      <c r="I106" s="214"/>
      <c r="J106" s="214"/>
      <c r="K106" s="216">
        <v>400000</v>
      </c>
      <c r="L106" s="216">
        <v>478600</v>
      </c>
      <c r="M106" s="216">
        <v>400000</v>
      </c>
      <c r="N106" s="216">
        <v>390000</v>
      </c>
      <c r="O106" s="216">
        <v>390000</v>
      </c>
      <c r="P106" s="212">
        <f>SUM(K106:O106)</f>
        <v>2058600</v>
      </c>
    </row>
    <row r="107" spans="1:16" ht="15.75" customHeight="1">
      <c r="A107" s="2"/>
      <c r="B107" s="200" t="s">
        <v>29</v>
      </c>
      <c r="C107" s="218" t="s">
        <v>52</v>
      </c>
      <c r="D107" s="219"/>
      <c r="E107" s="220"/>
      <c r="F107" s="220"/>
      <c r="G107" s="220"/>
      <c r="H107" s="205"/>
      <c r="I107" s="205"/>
      <c r="J107" s="205"/>
      <c r="K107" s="212">
        <f aca="true" t="shared" si="8" ref="K107:P107">K103</f>
        <v>12075800</v>
      </c>
      <c r="L107" s="212">
        <f>L103</f>
        <v>19067800</v>
      </c>
      <c r="M107" s="212">
        <f t="shared" si="8"/>
        <v>13831900</v>
      </c>
      <c r="N107" s="212">
        <f t="shared" si="8"/>
        <v>23991408</v>
      </c>
      <c r="O107" s="212">
        <f t="shared" si="8"/>
        <v>26351550</v>
      </c>
      <c r="P107" s="212">
        <f t="shared" si="8"/>
        <v>95226858</v>
      </c>
    </row>
    <row r="108" spans="1:16" ht="18.75">
      <c r="A108" s="365" t="s">
        <v>115</v>
      </c>
      <c r="B108" s="221" t="s">
        <v>24</v>
      </c>
      <c r="C108" s="518"/>
      <c r="D108" s="520"/>
      <c r="E108" s="522"/>
      <c r="F108" s="522"/>
      <c r="G108" s="522"/>
      <c r="H108" s="516"/>
      <c r="I108" s="516"/>
      <c r="J108" s="516"/>
      <c r="K108" s="516"/>
      <c r="L108" s="516"/>
      <c r="M108" s="222"/>
      <c r="N108" s="222"/>
      <c r="O108" s="222"/>
      <c r="P108" s="525"/>
    </row>
    <row r="109" spans="1:16" ht="15" customHeight="1">
      <c r="A109" s="406"/>
      <c r="B109" s="221" t="s">
        <v>43</v>
      </c>
      <c r="C109" s="519"/>
      <c r="D109" s="521"/>
      <c r="E109" s="523"/>
      <c r="F109" s="523"/>
      <c r="G109" s="523"/>
      <c r="H109" s="517"/>
      <c r="I109" s="517"/>
      <c r="J109" s="517"/>
      <c r="K109" s="517"/>
      <c r="L109" s="517"/>
      <c r="M109" s="223"/>
      <c r="N109" s="223"/>
      <c r="O109" s="223"/>
      <c r="P109" s="517"/>
    </row>
    <row r="110" spans="1:16" ht="12.75">
      <c r="A110" s="367"/>
      <c r="B110" s="224" t="s">
        <v>25</v>
      </c>
      <c r="C110" s="518"/>
      <c r="D110" s="520"/>
      <c r="E110" s="522"/>
      <c r="F110" s="522"/>
      <c r="G110" s="526" t="s">
        <v>61</v>
      </c>
      <c r="H110" s="516"/>
      <c r="I110" s="516"/>
      <c r="J110" s="516"/>
      <c r="K110" s="516"/>
      <c r="L110" s="516"/>
      <c r="M110" s="222"/>
      <c r="N110" s="222"/>
      <c r="O110" s="222"/>
      <c r="P110" s="525"/>
    </row>
    <row r="111" spans="1:16" ht="66.75" customHeight="1">
      <c r="A111" s="380"/>
      <c r="B111" s="225" t="s">
        <v>44</v>
      </c>
      <c r="C111" s="519"/>
      <c r="D111" s="521"/>
      <c r="E111" s="523"/>
      <c r="F111" s="523"/>
      <c r="G111" s="527"/>
      <c r="H111" s="517"/>
      <c r="I111" s="517"/>
      <c r="J111" s="517"/>
      <c r="K111" s="517"/>
      <c r="L111" s="517"/>
      <c r="M111" s="223"/>
      <c r="N111" s="223"/>
      <c r="O111" s="223"/>
      <c r="P111" s="517"/>
    </row>
    <row r="112" spans="1:16" ht="12.75">
      <c r="A112" s="367"/>
      <c r="B112" s="224" t="s">
        <v>22</v>
      </c>
      <c r="C112" s="518"/>
      <c r="D112" s="529">
        <v>0.05</v>
      </c>
      <c r="E112" s="522"/>
      <c r="F112" s="522"/>
      <c r="G112" s="522"/>
      <c r="H112" s="516"/>
      <c r="I112" s="516"/>
      <c r="J112" s="516"/>
      <c r="K112" s="516"/>
      <c r="L112" s="516"/>
      <c r="M112" s="222"/>
      <c r="N112" s="222"/>
      <c r="O112" s="222"/>
      <c r="P112" s="525"/>
    </row>
    <row r="113" spans="1:16" ht="38.25">
      <c r="A113" s="386"/>
      <c r="B113" s="226" t="s">
        <v>97</v>
      </c>
      <c r="C113" s="528"/>
      <c r="D113" s="530"/>
      <c r="E113" s="524"/>
      <c r="F113" s="524"/>
      <c r="G113" s="524"/>
      <c r="H113" s="531"/>
      <c r="I113" s="531"/>
      <c r="J113" s="531"/>
      <c r="K113" s="531"/>
      <c r="L113" s="531"/>
      <c r="M113" s="227"/>
      <c r="N113" s="227"/>
      <c r="O113" s="227"/>
      <c r="P113" s="531"/>
    </row>
    <row r="114" spans="1:16" ht="38.25">
      <c r="A114" s="386"/>
      <c r="B114" s="226" t="s">
        <v>98</v>
      </c>
      <c r="C114" s="528"/>
      <c r="D114" s="530"/>
      <c r="E114" s="524"/>
      <c r="F114" s="524"/>
      <c r="G114" s="524"/>
      <c r="H114" s="531"/>
      <c r="I114" s="531"/>
      <c r="J114" s="531"/>
      <c r="K114" s="531"/>
      <c r="L114" s="531"/>
      <c r="M114" s="227"/>
      <c r="N114" s="227"/>
      <c r="O114" s="227"/>
      <c r="P114" s="531"/>
    </row>
    <row r="115" spans="1:16" ht="25.5">
      <c r="A115" s="386"/>
      <c r="B115" s="226" t="s">
        <v>99</v>
      </c>
      <c r="C115" s="528"/>
      <c r="D115" s="530"/>
      <c r="E115" s="524"/>
      <c r="F115" s="524"/>
      <c r="G115" s="524"/>
      <c r="H115" s="531"/>
      <c r="I115" s="531"/>
      <c r="J115" s="531"/>
      <c r="K115" s="531"/>
      <c r="L115" s="531"/>
      <c r="M115" s="227"/>
      <c r="N115" s="227"/>
      <c r="O115" s="227"/>
      <c r="P115" s="531"/>
    </row>
    <row r="116" spans="1:16" ht="25.5">
      <c r="A116" s="386"/>
      <c r="B116" s="226" t="s">
        <v>100</v>
      </c>
      <c r="C116" s="528"/>
      <c r="D116" s="530"/>
      <c r="E116" s="524"/>
      <c r="F116" s="524"/>
      <c r="G116" s="524"/>
      <c r="H116" s="531"/>
      <c r="I116" s="531"/>
      <c r="J116" s="531"/>
      <c r="K116" s="531"/>
      <c r="L116" s="531"/>
      <c r="M116" s="227"/>
      <c r="N116" s="227"/>
      <c r="O116" s="227"/>
      <c r="P116" s="531"/>
    </row>
    <row r="117" spans="1:16" ht="51">
      <c r="A117" s="380"/>
      <c r="B117" s="226" t="s">
        <v>101</v>
      </c>
      <c r="C117" s="519"/>
      <c r="D117" s="521"/>
      <c r="E117" s="523"/>
      <c r="F117" s="523"/>
      <c r="G117" s="523"/>
      <c r="H117" s="517"/>
      <c r="I117" s="517"/>
      <c r="J117" s="517"/>
      <c r="K117" s="517"/>
      <c r="L117" s="517"/>
      <c r="M117" s="223"/>
      <c r="N117" s="223"/>
      <c r="O117" s="223"/>
      <c r="P117" s="517"/>
    </row>
    <row r="118" spans="1:16" ht="18.75">
      <c r="A118" s="2"/>
      <c r="B118" s="224" t="s">
        <v>26</v>
      </c>
      <c r="C118" s="228"/>
      <c r="D118" s="229"/>
      <c r="E118" s="230"/>
      <c r="F118" s="231" t="s">
        <v>143</v>
      </c>
      <c r="G118" s="230"/>
      <c r="H118" s="232"/>
      <c r="I118" s="232"/>
      <c r="J118" s="232"/>
      <c r="K118" s="232"/>
      <c r="L118" s="232"/>
      <c r="M118" s="232"/>
      <c r="N118" s="232"/>
      <c r="O118" s="232"/>
      <c r="P118" s="233"/>
    </row>
    <row r="119" spans="1:16" ht="39.75" customHeight="1">
      <c r="A119" s="2"/>
      <c r="B119" s="225" t="s">
        <v>68</v>
      </c>
      <c r="C119" s="228" t="s">
        <v>56</v>
      </c>
      <c r="D119" s="229"/>
      <c r="E119" s="234" t="s">
        <v>62</v>
      </c>
      <c r="F119" s="230"/>
      <c r="G119" s="230"/>
      <c r="H119" s="232"/>
      <c r="I119" s="232"/>
      <c r="J119" s="232"/>
      <c r="K119" s="235">
        <v>15.9</v>
      </c>
      <c r="L119" s="235">
        <v>15.9</v>
      </c>
      <c r="M119" s="235">
        <v>16</v>
      </c>
      <c r="N119" s="235">
        <v>16</v>
      </c>
      <c r="O119" s="235">
        <v>16</v>
      </c>
      <c r="P119" s="236"/>
    </row>
    <row r="120" spans="1:16" ht="18.75">
      <c r="A120" s="2"/>
      <c r="B120" s="224" t="s">
        <v>37</v>
      </c>
      <c r="C120" s="228"/>
      <c r="D120" s="229"/>
      <c r="E120" s="230"/>
      <c r="F120" s="230"/>
      <c r="G120" s="230"/>
      <c r="H120" s="232"/>
      <c r="I120" s="232"/>
      <c r="J120" s="232"/>
      <c r="K120" s="232"/>
      <c r="L120" s="232"/>
      <c r="M120" s="232"/>
      <c r="N120" s="232"/>
      <c r="O120" s="232"/>
      <c r="P120" s="233"/>
    </row>
    <row r="121" spans="1:16" ht="27" customHeight="1">
      <c r="A121" s="393" t="s">
        <v>116</v>
      </c>
      <c r="B121" s="225" t="s">
        <v>123</v>
      </c>
      <c r="C121" s="237" t="s">
        <v>56</v>
      </c>
      <c r="D121" s="237">
        <v>0.05</v>
      </c>
      <c r="E121" s="230"/>
      <c r="F121" s="230"/>
      <c r="G121" s="230"/>
      <c r="H121" s="232"/>
      <c r="I121" s="232"/>
      <c r="J121" s="232"/>
      <c r="K121" s="232"/>
      <c r="L121" s="232"/>
      <c r="M121" s="232"/>
      <c r="N121" s="232"/>
      <c r="O121" s="232"/>
      <c r="P121" s="233"/>
    </row>
    <row r="122" spans="1:16" ht="15.75" customHeight="1">
      <c r="A122" s="405"/>
      <c r="B122" s="224" t="s">
        <v>31</v>
      </c>
      <c r="C122" s="238" t="s">
        <v>52</v>
      </c>
      <c r="D122" s="239"/>
      <c r="E122" s="240"/>
      <c r="F122" s="240"/>
      <c r="G122" s="240"/>
      <c r="H122" s="233"/>
      <c r="I122" s="233"/>
      <c r="J122" s="233"/>
      <c r="K122" s="241">
        <f aca="true" t="shared" si="9" ref="K122:P122">K124</f>
        <v>100000</v>
      </c>
      <c r="L122" s="241">
        <f t="shared" si="9"/>
        <v>70000</v>
      </c>
      <c r="M122" s="241">
        <f t="shared" si="9"/>
        <v>100000</v>
      </c>
      <c r="N122" s="241">
        <f t="shared" si="9"/>
        <v>297544</v>
      </c>
      <c r="O122" s="241">
        <f t="shared" si="9"/>
        <v>327298</v>
      </c>
      <c r="P122" s="241">
        <f t="shared" si="9"/>
        <v>894842</v>
      </c>
    </row>
    <row r="123" spans="1:16" ht="12.75" customHeight="1">
      <c r="A123" s="405"/>
      <c r="B123" s="225" t="s">
        <v>27</v>
      </c>
      <c r="C123" s="234" t="s">
        <v>52</v>
      </c>
      <c r="D123" s="237"/>
      <c r="E123" s="230"/>
      <c r="F123" s="230"/>
      <c r="G123" s="230"/>
      <c r="H123" s="232"/>
      <c r="I123" s="232"/>
      <c r="J123" s="232"/>
      <c r="K123" s="232"/>
      <c r="L123" s="232"/>
      <c r="M123" s="232"/>
      <c r="N123" s="232"/>
      <c r="O123" s="232"/>
      <c r="P123" s="233"/>
    </row>
    <row r="124" spans="1:16" ht="12.75" customHeight="1">
      <c r="A124" s="405"/>
      <c r="B124" s="225" t="s">
        <v>28</v>
      </c>
      <c r="C124" s="234" t="s">
        <v>52</v>
      </c>
      <c r="D124" s="237"/>
      <c r="E124" s="230"/>
      <c r="F124" s="230"/>
      <c r="G124" s="230"/>
      <c r="H124" s="242" t="s">
        <v>63</v>
      </c>
      <c r="I124" s="242" t="s">
        <v>136</v>
      </c>
      <c r="J124" s="235">
        <v>290</v>
      </c>
      <c r="K124" s="243">
        <v>100000</v>
      </c>
      <c r="L124" s="243">
        <v>70000</v>
      </c>
      <c r="M124" s="243">
        <v>100000</v>
      </c>
      <c r="N124" s="243">
        <v>297544</v>
      </c>
      <c r="O124" s="243">
        <v>327298</v>
      </c>
      <c r="P124" s="241">
        <f>SUM(K124:O124)</f>
        <v>894842</v>
      </c>
    </row>
    <row r="125" spans="1:16" ht="12.75">
      <c r="A125" s="406"/>
      <c r="B125" s="244" t="s">
        <v>125</v>
      </c>
      <c r="C125" s="234" t="s">
        <v>52</v>
      </c>
      <c r="D125" s="237"/>
      <c r="E125" s="232"/>
      <c r="F125" s="232"/>
      <c r="G125" s="232"/>
      <c r="H125" s="232"/>
      <c r="I125" s="245"/>
      <c r="J125" s="232"/>
      <c r="K125" s="232"/>
      <c r="L125" s="232"/>
      <c r="M125" s="232"/>
      <c r="N125" s="232"/>
      <c r="O125" s="232"/>
      <c r="P125" s="233"/>
    </row>
    <row r="126" spans="2:16" ht="12.75">
      <c r="B126" s="246" t="s">
        <v>29</v>
      </c>
      <c r="C126" s="238" t="s">
        <v>52</v>
      </c>
      <c r="D126" s="247"/>
      <c r="E126" s="248"/>
      <c r="F126" s="248"/>
      <c r="G126" s="248"/>
      <c r="H126" s="248"/>
      <c r="I126" s="248"/>
      <c r="J126" s="248"/>
      <c r="K126" s="249">
        <f aca="true" t="shared" si="10" ref="K126:P126">K122</f>
        <v>100000</v>
      </c>
      <c r="L126" s="249">
        <f t="shared" si="10"/>
        <v>70000</v>
      </c>
      <c r="M126" s="249">
        <f t="shared" si="10"/>
        <v>100000</v>
      </c>
      <c r="N126" s="249">
        <f t="shared" si="10"/>
        <v>297544</v>
      </c>
      <c r="O126" s="249">
        <f t="shared" si="10"/>
        <v>327298</v>
      </c>
      <c r="P126" s="249">
        <f t="shared" si="10"/>
        <v>894842</v>
      </c>
    </row>
    <row r="127" spans="1:16" ht="15" customHeight="1">
      <c r="A127" s="365" t="s">
        <v>117</v>
      </c>
      <c r="B127" s="221" t="s">
        <v>24</v>
      </c>
      <c r="C127" s="526"/>
      <c r="D127" s="532"/>
      <c r="E127" s="516"/>
      <c r="F127" s="516"/>
      <c r="G127" s="529" t="s">
        <v>64</v>
      </c>
      <c r="H127" s="516"/>
      <c r="I127" s="516"/>
      <c r="J127" s="516"/>
      <c r="K127" s="516"/>
      <c r="L127" s="516"/>
      <c r="M127" s="222"/>
      <c r="N127" s="222"/>
      <c r="O127" s="222"/>
      <c r="P127" s="525"/>
    </row>
    <row r="128" spans="1:16" ht="38.25" customHeight="1">
      <c r="A128" s="407"/>
      <c r="B128" s="221" t="s">
        <v>129</v>
      </c>
      <c r="C128" s="519"/>
      <c r="D128" s="521"/>
      <c r="E128" s="523"/>
      <c r="F128" s="523"/>
      <c r="G128" s="533"/>
      <c r="H128" s="517"/>
      <c r="I128" s="517"/>
      <c r="J128" s="517"/>
      <c r="K128" s="517"/>
      <c r="L128" s="517"/>
      <c r="M128" s="223"/>
      <c r="N128" s="223"/>
      <c r="O128" s="223"/>
      <c r="P128" s="517"/>
    </row>
    <row r="129" spans="1:16" ht="12.75" customHeight="1">
      <c r="A129" s="370"/>
      <c r="B129" s="224" t="s">
        <v>25</v>
      </c>
      <c r="C129" s="526"/>
      <c r="D129" s="532"/>
      <c r="E129" s="516"/>
      <c r="F129" s="516"/>
      <c r="G129" s="533"/>
      <c r="H129" s="516"/>
      <c r="I129" s="516"/>
      <c r="J129" s="516"/>
      <c r="K129" s="516"/>
      <c r="L129" s="516"/>
      <c r="M129" s="222"/>
      <c r="N129" s="222"/>
      <c r="O129" s="222"/>
      <c r="P129" s="525"/>
    </row>
    <row r="130" spans="1:16" ht="30.75" customHeight="1">
      <c r="A130" s="380"/>
      <c r="B130" s="225" t="s">
        <v>46</v>
      </c>
      <c r="C130" s="519"/>
      <c r="D130" s="521"/>
      <c r="E130" s="523"/>
      <c r="F130" s="523"/>
      <c r="G130" s="534"/>
      <c r="H130" s="517"/>
      <c r="I130" s="517"/>
      <c r="J130" s="517"/>
      <c r="K130" s="517"/>
      <c r="L130" s="517"/>
      <c r="M130" s="223"/>
      <c r="N130" s="223"/>
      <c r="O130" s="223"/>
      <c r="P130" s="517"/>
    </row>
    <row r="131" spans="1:16" ht="12.75">
      <c r="A131" s="370"/>
      <c r="B131" s="224" t="s">
        <v>22</v>
      </c>
      <c r="C131" s="526"/>
      <c r="D131" s="529">
        <v>0.1</v>
      </c>
      <c r="E131" s="516"/>
      <c r="F131" s="516"/>
      <c r="G131" s="516"/>
      <c r="H131" s="516"/>
      <c r="I131" s="516"/>
      <c r="J131" s="516"/>
      <c r="K131" s="516"/>
      <c r="L131" s="516"/>
      <c r="M131" s="222"/>
      <c r="N131" s="222"/>
      <c r="O131" s="222"/>
      <c r="P131" s="525"/>
    </row>
    <row r="132" spans="1:16" ht="25.5">
      <c r="A132" s="386"/>
      <c r="B132" s="226" t="s">
        <v>102</v>
      </c>
      <c r="C132" s="528"/>
      <c r="D132" s="535"/>
      <c r="E132" s="524"/>
      <c r="F132" s="524"/>
      <c r="G132" s="524"/>
      <c r="H132" s="531"/>
      <c r="I132" s="531"/>
      <c r="J132" s="531"/>
      <c r="K132" s="531"/>
      <c r="L132" s="531"/>
      <c r="M132" s="227"/>
      <c r="N132" s="227"/>
      <c r="O132" s="227"/>
      <c r="P132" s="531"/>
    </row>
    <row r="133" spans="1:16" ht="12.75">
      <c r="A133" s="380"/>
      <c r="B133" s="250" t="s">
        <v>103</v>
      </c>
      <c r="C133" s="519"/>
      <c r="D133" s="536"/>
      <c r="E133" s="523"/>
      <c r="F133" s="523"/>
      <c r="G133" s="523"/>
      <c r="H133" s="517"/>
      <c r="I133" s="517"/>
      <c r="J133" s="517"/>
      <c r="K133" s="517"/>
      <c r="L133" s="517"/>
      <c r="M133" s="223"/>
      <c r="N133" s="223"/>
      <c r="O133" s="223"/>
      <c r="P133" s="517"/>
    </row>
    <row r="134" spans="1:16" ht="12.75">
      <c r="A134" s="370"/>
      <c r="B134" s="224" t="s">
        <v>26</v>
      </c>
      <c r="C134" s="234"/>
      <c r="D134" s="251"/>
      <c r="E134" s="232"/>
      <c r="F134" s="232" t="s">
        <v>143</v>
      </c>
      <c r="G134" s="232"/>
      <c r="H134" s="232"/>
      <c r="I134" s="232"/>
      <c r="J134" s="232"/>
      <c r="K134" s="232"/>
      <c r="L134" s="232"/>
      <c r="M134" s="232"/>
      <c r="N134" s="232"/>
      <c r="O134" s="232"/>
      <c r="P134" s="233"/>
    </row>
    <row r="135" spans="1:16" ht="76.5" customHeight="1">
      <c r="A135" s="380"/>
      <c r="B135" s="225" t="s">
        <v>47</v>
      </c>
      <c r="C135" s="234" t="s">
        <v>56</v>
      </c>
      <c r="D135" s="251"/>
      <c r="E135" s="234" t="s">
        <v>65</v>
      </c>
      <c r="F135" s="232"/>
      <c r="G135" s="232"/>
      <c r="H135" s="232"/>
      <c r="I135" s="232"/>
      <c r="J135" s="232"/>
      <c r="K135" s="235">
        <v>81</v>
      </c>
      <c r="L135" s="235">
        <v>81</v>
      </c>
      <c r="M135" s="235">
        <v>81</v>
      </c>
      <c r="N135" s="235">
        <v>81</v>
      </c>
      <c r="O135" s="235">
        <v>81</v>
      </c>
      <c r="P135" s="233"/>
    </row>
    <row r="136" spans="1:16" ht="12.75">
      <c r="A136" s="3"/>
      <c r="B136" s="224" t="s">
        <v>36</v>
      </c>
      <c r="C136" s="234"/>
      <c r="D136" s="251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3"/>
    </row>
    <row r="137" spans="1:16" ht="25.5">
      <c r="A137" s="429" t="s">
        <v>118</v>
      </c>
      <c r="B137" s="226" t="s">
        <v>48</v>
      </c>
      <c r="C137" s="234"/>
      <c r="D137" s="237">
        <v>0.1</v>
      </c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3"/>
    </row>
    <row r="138" spans="1:16" ht="13.5" customHeight="1">
      <c r="A138" s="430"/>
      <c r="B138" s="252" t="s">
        <v>31</v>
      </c>
      <c r="C138" s="234" t="s">
        <v>52</v>
      </c>
      <c r="D138" s="251"/>
      <c r="E138" s="232"/>
      <c r="F138" s="232"/>
      <c r="G138" s="232"/>
      <c r="H138" s="232"/>
      <c r="I138" s="232"/>
      <c r="J138" s="232"/>
      <c r="K138" s="241">
        <f>SUM(K149:K161)</f>
        <v>3611000</v>
      </c>
      <c r="L138" s="241">
        <f>L139+L149+L150+L151+L152+L153+L154+L156++L157+L158+L159+L160+L161</f>
        <v>5826557</v>
      </c>
      <c r="M138" s="241">
        <f>M149+M150+M151+M152+M153+M154+M156+M157+M158+M159+M160+M161</f>
        <v>4862765</v>
      </c>
      <c r="N138" s="241">
        <f>N149+N150+N151+N152+N153+N154+N156+N157+N158+N159+N160+N161</f>
        <v>6501281</v>
      </c>
      <c r="O138" s="241">
        <f>O149+O150+O151+O152+O153+O154+O156+O157+O158+O159+O160+O161</f>
        <v>7151478</v>
      </c>
      <c r="P138" s="241">
        <f>P149+P150+P151+P152+P153+P154+P156+P157+P158+P159+P160+P161</f>
        <v>26549774</v>
      </c>
    </row>
    <row r="139" spans="1:16" ht="12.75">
      <c r="A139" s="430"/>
      <c r="B139" s="526" t="s">
        <v>27</v>
      </c>
      <c r="C139" s="526" t="s">
        <v>52</v>
      </c>
      <c r="D139" s="538"/>
      <c r="E139" s="541"/>
      <c r="F139" s="541"/>
      <c r="G139" s="541"/>
      <c r="H139" s="232"/>
      <c r="I139" s="232"/>
      <c r="J139" s="232"/>
      <c r="K139" s="232"/>
      <c r="L139" s="311">
        <f>L140+L141+L142+L143+L144+L145+L146+L147</f>
        <v>1403307</v>
      </c>
      <c r="M139" s="232"/>
      <c r="N139" s="232"/>
      <c r="O139" s="232"/>
      <c r="P139" s="233"/>
    </row>
    <row r="140" spans="1:16" ht="12.75">
      <c r="A140" s="430"/>
      <c r="B140" s="537"/>
      <c r="C140" s="537"/>
      <c r="D140" s="539"/>
      <c r="E140" s="542"/>
      <c r="F140" s="542"/>
      <c r="G140" s="542"/>
      <c r="H140" s="242" t="s">
        <v>66</v>
      </c>
      <c r="I140" s="242" t="s">
        <v>159</v>
      </c>
      <c r="J140" s="235">
        <v>129</v>
      </c>
      <c r="K140" s="243"/>
      <c r="L140" s="309">
        <v>68812</v>
      </c>
      <c r="M140" s="232"/>
      <c r="N140" s="232"/>
      <c r="O140" s="232"/>
      <c r="P140" s="233"/>
    </row>
    <row r="141" spans="1:16" ht="12.75">
      <c r="A141" s="430"/>
      <c r="B141" s="537"/>
      <c r="C141" s="537"/>
      <c r="D141" s="539"/>
      <c r="E141" s="542"/>
      <c r="F141" s="542"/>
      <c r="G141" s="542"/>
      <c r="H141" s="242" t="s">
        <v>66</v>
      </c>
      <c r="I141" s="242" t="s">
        <v>159</v>
      </c>
      <c r="J141" s="235">
        <v>121</v>
      </c>
      <c r="K141" s="243"/>
      <c r="L141" s="309">
        <v>241058</v>
      </c>
      <c r="M141" s="232"/>
      <c r="N141" s="232"/>
      <c r="O141" s="232"/>
      <c r="P141" s="233"/>
    </row>
    <row r="142" spans="1:16" ht="12.75">
      <c r="A142" s="430"/>
      <c r="B142" s="537"/>
      <c r="C142" s="537"/>
      <c r="D142" s="539"/>
      <c r="E142" s="542"/>
      <c r="F142" s="542"/>
      <c r="G142" s="542"/>
      <c r="H142" s="242" t="s">
        <v>66</v>
      </c>
      <c r="I142" s="242" t="s">
        <v>160</v>
      </c>
      <c r="J142" s="235">
        <v>122</v>
      </c>
      <c r="K142" s="243"/>
      <c r="L142" s="309">
        <v>4100</v>
      </c>
      <c r="M142" s="232"/>
      <c r="N142" s="232"/>
      <c r="O142" s="232"/>
      <c r="P142" s="233"/>
    </row>
    <row r="143" spans="1:16" ht="12.75">
      <c r="A143" s="430"/>
      <c r="B143" s="537"/>
      <c r="C143" s="537"/>
      <c r="D143" s="539"/>
      <c r="E143" s="542"/>
      <c r="F143" s="542"/>
      <c r="G143" s="542"/>
      <c r="H143" s="242" t="s">
        <v>66</v>
      </c>
      <c r="I143" s="242" t="s">
        <v>160</v>
      </c>
      <c r="J143" s="235">
        <v>244</v>
      </c>
      <c r="K143" s="243"/>
      <c r="L143" s="309">
        <v>10200</v>
      </c>
      <c r="M143" s="232"/>
      <c r="N143" s="232"/>
      <c r="O143" s="232"/>
      <c r="P143" s="233"/>
    </row>
    <row r="144" spans="1:16" ht="12.75">
      <c r="A144" s="430"/>
      <c r="B144" s="537"/>
      <c r="C144" s="537"/>
      <c r="D144" s="539"/>
      <c r="E144" s="542"/>
      <c r="F144" s="542"/>
      <c r="G144" s="542"/>
      <c r="H144" s="242" t="s">
        <v>66</v>
      </c>
      <c r="I144" s="242" t="s">
        <v>159</v>
      </c>
      <c r="J144" s="235">
        <v>111</v>
      </c>
      <c r="K144" s="243"/>
      <c r="L144" s="309">
        <v>466468</v>
      </c>
      <c r="M144" s="232"/>
      <c r="N144" s="232"/>
      <c r="O144" s="232"/>
      <c r="P144" s="233"/>
    </row>
    <row r="145" spans="1:16" ht="12.75">
      <c r="A145" s="430"/>
      <c r="B145" s="537"/>
      <c r="C145" s="537"/>
      <c r="D145" s="539"/>
      <c r="E145" s="542"/>
      <c r="F145" s="542"/>
      <c r="G145" s="542"/>
      <c r="H145" s="242" t="s">
        <v>66</v>
      </c>
      <c r="I145" s="242" t="s">
        <v>159</v>
      </c>
      <c r="J145" s="235">
        <v>119</v>
      </c>
      <c r="K145" s="243"/>
      <c r="L145" s="309">
        <v>120664</v>
      </c>
      <c r="M145" s="232"/>
      <c r="N145" s="232"/>
      <c r="O145" s="232"/>
      <c r="P145" s="233"/>
    </row>
    <row r="146" spans="1:16" ht="12.75">
      <c r="A146" s="430"/>
      <c r="B146" s="537"/>
      <c r="C146" s="537"/>
      <c r="D146" s="539"/>
      <c r="E146" s="542"/>
      <c r="F146" s="542"/>
      <c r="G146" s="542"/>
      <c r="H146" s="242" t="s">
        <v>66</v>
      </c>
      <c r="I146" s="242" t="s">
        <v>159</v>
      </c>
      <c r="J146" s="235">
        <v>111</v>
      </c>
      <c r="K146" s="243"/>
      <c r="L146" s="309">
        <v>374471</v>
      </c>
      <c r="M146" s="232"/>
      <c r="N146" s="232"/>
      <c r="O146" s="232"/>
      <c r="P146" s="233"/>
    </row>
    <row r="147" spans="1:16" ht="12.75">
      <c r="A147" s="430"/>
      <c r="B147" s="527"/>
      <c r="C147" s="527"/>
      <c r="D147" s="540"/>
      <c r="E147" s="543"/>
      <c r="F147" s="543"/>
      <c r="G147" s="543"/>
      <c r="H147" s="242" t="s">
        <v>66</v>
      </c>
      <c r="I147" s="242" t="s">
        <v>159</v>
      </c>
      <c r="J147" s="235">
        <v>119</v>
      </c>
      <c r="K147" s="243"/>
      <c r="L147" s="309">
        <v>117534</v>
      </c>
      <c r="M147" s="232"/>
      <c r="N147" s="232"/>
      <c r="O147" s="232"/>
      <c r="P147" s="233"/>
    </row>
    <row r="148" spans="1:16" ht="12.75">
      <c r="A148" s="430"/>
      <c r="B148" s="526" t="s">
        <v>28</v>
      </c>
      <c r="C148" s="526" t="s">
        <v>52</v>
      </c>
      <c r="D148" s="538"/>
      <c r="E148" s="541"/>
      <c r="F148" s="541"/>
      <c r="G148" s="541"/>
      <c r="H148" s="242"/>
      <c r="I148" s="242"/>
      <c r="J148" s="235"/>
      <c r="K148" s="243">
        <f>K149+K150+K151+K152+K153+K154+K155+K156+K157+K158+K159+K160+K161</f>
        <v>3611000</v>
      </c>
      <c r="L148" s="310">
        <f>L149+L150+L151+L152+L153+L154+L156+L157+L158+L159+L160+L161</f>
        <v>4423250</v>
      </c>
      <c r="M148" s="241">
        <f>M149+M150+M151+M152+M153+M154+M156+M157+M158+M159+M160+M161</f>
        <v>4862765</v>
      </c>
      <c r="N148" s="241">
        <f>N149+N150+N151+N152+N153+N154+N156+N157+N158+N159+N160+N161+N155</f>
        <v>6861331</v>
      </c>
      <c r="O148" s="311">
        <f>O149+O150+O151+O152+O153+O154+O155+O156+O157+O158+O159+O160+O161</f>
        <v>7547532</v>
      </c>
      <c r="P148" s="241">
        <f>P149+P150+P151+P152+P153+P154+P155+P156+P157+P158+P159+P160+P161</f>
        <v>27305878</v>
      </c>
    </row>
    <row r="149" spans="1:16" ht="12.75">
      <c r="A149" s="430"/>
      <c r="B149" s="537"/>
      <c r="C149" s="537"/>
      <c r="D149" s="539"/>
      <c r="E149" s="542"/>
      <c r="F149" s="542"/>
      <c r="G149" s="542"/>
      <c r="H149" s="242" t="s">
        <v>66</v>
      </c>
      <c r="I149" s="242" t="s">
        <v>137</v>
      </c>
      <c r="J149" s="235">
        <v>111</v>
      </c>
      <c r="K149" s="243">
        <v>1614300</v>
      </c>
      <c r="L149" s="309">
        <v>1430788</v>
      </c>
      <c r="M149" s="243">
        <v>1419700</v>
      </c>
      <c r="N149" s="243">
        <v>2256761</v>
      </c>
      <c r="O149" s="243">
        <v>2482437</v>
      </c>
      <c r="P149" s="241">
        <f aca="true" t="shared" si="11" ref="P149:P161">SUM(K149:O149)</f>
        <v>9203986</v>
      </c>
    </row>
    <row r="150" spans="1:16" ht="12.75">
      <c r="A150" s="430"/>
      <c r="B150" s="537"/>
      <c r="C150" s="537"/>
      <c r="D150" s="539"/>
      <c r="E150" s="542"/>
      <c r="F150" s="542"/>
      <c r="G150" s="542"/>
      <c r="H150" s="242" t="s">
        <v>66</v>
      </c>
      <c r="I150" s="242" t="s">
        <v>137</v>
      </c>
      <c r="J150" s="235">
        <v>242</v>
      </c>
      <c r="K150" s="243">
        <v>123700</v>
      </c>
      <c r="L150" s="309">
        <v>70811</v>
      </c>
      <c r="M150" s="243">
        <v>139200</v>
      </c>
      <c r="N150" s="243">
        <v>681644</v>
      </c>
      <c r="O150" s="243">
        <v>749808</v>
      </c>
      <c r="P150" s="241">
        <f t="shared" si="11"/>
        <v>1765163</v>
      </c>
    </row>
    <row r="151" spans="1:16" ht="12.75">
      <c r="A151" s="430"/>
      <c r="B151" s="537"/>
      <c r="C151" s="537"/>
      <c r="D151" s="539"/>
      <c r="E151" s="542"/>
      <c r="F151" s="542"/>
      <c r="G151" s="542"/>
      <c r="H151" s="242" t="s">
        <v>66</v>
      </c>
      <c r="I151" s="242" t="s">
        <v>137</v>
      </c>
      <c r="J151" s="235">
        <v>119</v>
      </c>
      <c r="K151" s="243"/>
      <c r="L151" s="309">
        <v>394145</v>
      </c>
      <c r="M151" s="243">
        <v>428700</v>
      </c>
      <c r="N151" s="243">
        <v>681542</v>
      </c>
      <c r="O151" s="243">
        <v>749696</v>
      </c>
      <c r="P151" s="241">
        <f t="shared" si="11"/>
        <v>2254083</v>
      </c>
    </row>
    <row r="152" spans="1:16" ht="12.75">
      <c r="A152" s="430"/>
      <c r="B152" s="537"/>
      <c r="C152" s="537"/>
      <c r="D152" s="539"/>
      <c r="E152" s="542"/>
      <c r="F152" s="542"/>
      <c r="G152" s="542"/>
      <c r="H152" s="242" t="s">
        <v>66</v>
      </c>
      <c r="I152" s="242" t="s">
        <v>138</v>
      </c>
      <c r="J152" s="235">
        <v>121</v>
      </c>
      <c r="K152" s="243">
        <v>918900</v>
      </c>
      <c r="L152" s="309">
        <v>714265</v>
      </c>
      <c r="M152" s="243">
        <v>732600</v>
      </c>
      <c r="N152" s="243">
        <v>1192217</v>
      </c>
      <c r="O152" s="243">
        <v>1311438</v>
      </c>
      <c r="P152" s="241">
        <f t="shared" si="11"/>
        <v>4869420</v>
      </c>
    </row>
    <row r="153" spans="1:16" ht="12.75">
      <c r="A153" s="430"/>
      <c r="B153" s="537"/>
      <c r="C153" s="537"/>
      <c r="D153" s="539"/>
      <c r="E153" s="542"/>
      <c r="F153" s="542"/>
      <c r="G153" s="542"/>
      <c r="H153" s="242" t="s">
        <v>66</v>
      </c>
      <c r="I153" s="242" t="s">
        <v>138</v>
      </c>
      <c r="J153" s="235">
        <v>129</v>
      </c>
      <c r="K153" s="243">
        <v>12600</v>
      </c>
      <c r="L153" s="309">
        <v>193448</v>
      </c>
      <c r="M153" s="243">
        <v>221300</v>
      </c>
      <c r="N153" s="243">
        <v>360019</v>
      </c>
      <c r="O153" s="243">
        <v>396054</v>
      </c>
      <c r="P153" s="241">
        <f t="shared" si="11"/>
        <v>1183421</v>
      </c>
    </row>
    <row r="154" spans="1:16" ht="12.75">
      <c r="A154" s="430"/>
      <c r="B154" s="537"/>
      <c r="C154" s="537"/>
      <c r="D154" s="539"/>
      <c r="E154" s="542"/>
      <c r="F154" s="542"/>
      <c r="G154" s="542"/>
      <c r="H154" s="242" t="s">
        <v>66</v>
      </c>
      <c r="I154" s="242" t="s">
        <v>138</v>
      </c>
      <c r="J154" s="235">
        <v>122</v>
      </c>
      <c r="K154" s="243">
        <v>8800</v>
      </c>
      <c r="L154" s="309">
        <v>7927</v>
      </c>
      <c r="M154" s="243">
        <v>52400</v>
      </c>
      <c r="N154" s="243">
        <v>21669</v>
      </c>
      <c r="O154" s="243">
        <v>23836</v>
      </c>
      <c r="P154" s="241">
        <f t="shared" si="11"/>
        <v>114632</v>
      </c>
    </row>
    <row r="155" spans="1:16" ht="12.75">
      <c r="A155" s="430"/>
      <c r="B155" s="537"/>
      <c r="C155" s="537"/>
      <c r="D155" s="539"/>
      <c r="E155" s="542"/>
      <c r="F155" s="542"/>
      <c r="G155" s="542"/>
      <c r="H155" s="242" t="s">
        <v>66</v>
      </c>
      <c r="I155" s="242" t="s">
        <v>161</v>
      </c>
      <c r="J155" s="235">
        <v>242</v>
      </c>
      <c r="K155" s="243"/>
      <c r="L155" s="309"/>
      <c r="M155" s="243"/>
      <c r="N155" s="243">
        <v>360050</v>
      </c>
      <c r="O155" s="243">
        <v>396054</v>
      </c>
      <c r="P155" s="241">
        <f>N155+O155</f>
        <v>756104</v>
      </c>
    </row>
    <row r="156" spans="1:16" ht="12.75">
      <c r="A156" s="430"/>
      <c r="B156" s="537"/>
      <c r="C156" s="537"/>
      <c r="D156" s="539"/>
      <c r="E156" s="542"/>
      <c r="F156" s="542"/>
      <c r="G156" s="542"/>
      <c r="H156" s="242" t="s">
        <v>66</v>
      </c>
      <c r="I156" s="242" t="s">
        <v>138</v>
      </c>
      <c r="J156" s="235">
        <v>244</v>
      </c>
      <c r="K156" s="243">
        <v>6000</v>
      </c>
      <c r="L156" s="309">
        <v>7500</v>
      </c>
      <c r="M156" s="243">
        <v>12500</v>
      </c>
      <c r="N156" s="243">
        <v>42901</v>
      </c>
      <c r="O156" s="243">
        <v>47191</v>
      </c>
      <c r="P156" s="241">
        <f t="shared" si="11"/>
        <v>116092</v>
      </c>
    </row>
    <row r="157" spans="1:16" ht="12.75">
      <c r="A157" s="430"/>
      <c r="B157" s="537"/>
      <c r="C157" s="537"/>
      <c r="D157" s="539"/>
      <c r="E157" s="542"/>
      <c r="F157" s="542"/>
      <c r="G157" s="542"/>
      <c r="H157" s="242" t="s">
        <v>66</v>
      </c>
      <c r="I157" s="242" t="s">
        <v>137</v>
      </c>
      <c r="J157" s="235">
        <v>244</v>
      </c>
      <c r="K157" s="243">
        <v>373600</v>
      </c>
      <c r="L157" s="309">
        <v>231091</v>
      </c>
      <c r="M157" s="243">
        <v>319465</v>
      </c>
      <c r="N157" s="243">
        <v>635325</v>
      </c>
      <c r="O157" s="243">
        <v>698858</v>
      </c>
      <c r="P157" s="241">
        <f t="shared" si="11"/>
        <v>2258339</v>
      </c>
    </row>
    <row r="158" spans="1:16" ht="12.75">
      <c r="A158" s="430"/>
      <c r="B158" s="537"/>
      <c r="C158" s="537"/>
      <c r="D158" s="539"/>
      <c r="E158" s="542"/>
      <c r="F158" s="542"/>
      <c r="G158" s="542"/>
      <c r="H158" s="242" t="s">
        <v>67</v>
      </c>
      <c r="I158" s="242" t="s">
        <v>139</v>
      </c>
      <c r="J158" s="235">
        <v>111</v>
      </c>
      <c r="K158" s="243">
        <v>508500</v>
      </c>
      <c r="L158" s="309">
        <v>1078346</v>
      </c>
      <c r="M158" s="243">
        <v>1156000</v>
      </c>
      <c r="N158" s="243">
        <v>451572</v>
      </c>
      <c r="O158" s="243">
        <v>496730</v>
      </c>
      <c r="P158" s="241">
        <f t="shared" si="11"/>
        <v>3691148</v>
      </c>
    </row>
    <row r="159" spans="1:16" ht="12.75">
      <c r="A159" s="430"/>
      <c r="B159" s="537"/>
      <c r="C159" s="537"/>
      <c r="D159" s="539"/>
      <c r="E159" s="542"/>
      <c r="F159" s="542"/>
      <c r="G159" s="542"/>
      <c r="H159" s="242" t="s">
        <v>67</v>
      </c>
      <c r="I159" s="242" t="s">
        <v>139</v>
      </c>
      <c r="J159" s="235">
        <v>119</v>
      </c>
      <c r="K159" s="243">
        <v>0</v>
      </c>
      <c r="L159" s="309">
        <v>282079</v>
      </c>
      <c r="M159" s="243">
        <v>349100</v>
      </c>
      <c r="N159" s="243">
        <v>136374</v>
      </c>
      <c r="O159" s="243">
        <v>150012</v>
      </c>
      <c r="P159" s="241">
        <f t="shared" si="11"/>
        <v>917565</v>
      </c>
    </row>
    <row r="160" spans="1:16" ht="12.75">
      <c r="A160" s="430"/>
      <c r="B160" s="527"/>
      <c r="C160" s="527"/>
      <c r="D160" s="540"/>
      <c r="E160" s="543"/>
      <c r="F160" s="543"/>
      <c r="G160" s="543"/>
      <c r="H160" s="242" t="s">
        <v>67</v>
      </c>
      <c r="I160" s="242" t="s">
        <v>139</v>
      </c>
      <c r="J160" s="235">
        <v>244</v>
      </c>
      <c r="K160" s="243">
        <v>24600</v>
      </c>
      <c r="L160" s="309">
        <v>10921</v>
      </c>
      <c r="M160" s="243">
        <v>16800</v>
      </c>
      <c r="N160" s="243">
        <v>23107</v>
      </c>
      <c r="O160" s="243">
        <v>25418</v>
      </c>
      <c r="P160" s="241">
        <f t="shared" si="11"/>
        <v>100846</v>
      </c>
    </row>
    <row r="161" spans="1:16" ht="12.75">
      <c r="A161" s="430"/>
      <c r="B161" s="225"/>
      <c r="C161" s="253"/>
      <c r="D161" s="251"/>
      <c r="E161" s="254"/>
      <c r="F161" s="254"/>
      <c r="G161" s="254"/>
      <c r="H161" s="242" t="s">
        <v>66</v>
      </c>
      <c r="I161" s="242" t="s">
        <v>137</v>
      </c>
      <c r="J161" s="235">
        <v>853</v>
      </c>
      <c r="K161" s="243">
        <v>20000</v>
      </c>
      <c r="L161" s="309">
        <v>1929</v>
      </c>
      <c r="M161" s="243">
        <v>15000</v>
      </c>
      <c r="N161" s="243">
        <v>18150</v>
      </c>
      <c r="O161" s="243">
        <v>20000</v>
      </c>
      <c r="P161" s="241">
        <f t="shared" si="11"/>
        <v>75079</v>
      </c>
    </row>
    <row r="162" spans="1:16" ht="10.5" customHeight="1">
      <c r="A162" s="430"/>
      <c r="B162" s="244" t="s">
        <v>125</v>
      </c>
      <c r="C162" s="234" t="s">
        <v>52</v>
      </c>
      <c r="D162" s="251"/>
      <c r="E162" s="232"/>
      <c r="F162" s="232"/>
      <c r="G162" s="232"/>
      <c r="H162" s="242"/>
      <c r="I162" s="235"/>
      <c r="J162" s="235"/>
      <c r="K162" s="243"/>
      <c r="L162" s="243"/>
      <c r="M162" s="243"/>
      <c r="N162" s="243"/>
      <c r="O162" s="243"/>
      <c r="P162" s="236"/>
    </row>
    <row r="163" spans="1:16" ht="12.75">
      <c r="A163" s="3"/>
      <c r="B163" s="224" t="s">
        <v>29</v>
      </c>
      <c r="C163" s="234" t="s">
        <v>52</v>
      </c>
      <c r="D163" s="251"/>
      <c r="E163" s="232"/>
      <c r="F163" s="232"/>
      <c r="G163" s="232"/>
      <c r="H163" s="235"/>
      <c r="I163" s="235"/>
      <c r="J163" s="235"/>
      <c r="K163" s="243">
        <f>K138</f>
        <v>3611000</v>
      </c>
      <c r="L163" s="243">
        <f>L138</f>
        <v>5826557</v>
      </c>
      <c r="M163" s="243">
        <f>M138</f>
        <v>4862765</v>
      </c>
      <c r="N163" s="243">
        <f>N138</f>
        <v>6501281</v>
      </c>
      <c r="O163" s="243">
        <f>O138</f>
        <v>7151478</v>
      </c>
      <c r="P163" s="243">
        <f>P148</f>
        <v>27305878</v>
      </c>
    </row>
    <row r="165" ht="12.75">
      <c r="L165" s="113"/>
    </row>
    <row r="169" spans="9:11" ht="12.75">
      <c r="I169" s="113">
        <f>L149+L150+L151+L157+L161</f>
        <v>2128764</v>
      </c>
      <c r="J169" s="113" t="e">
        <f>L152+L154+#REF!+L156+L153</f>
        <v>#REF!</v>
      </c>
      <c r="K169" s="113">
        <f>L158+L159+L160</f>
        <v>1371346</v>
      </c>
    </row>
  </sheetData>
  <sheetProtection/>
  <mergeCells count="275">
    <mergeCell ref="D139:D147"/>
    <mergeCell ref="E139:E147"/>
    <mergeCell ref="F139:F147"/>
    <mergeCell ref="G139:G147"/>
    <mergeCell ref="B148:B160"/>
    <mergeCell ref="C148:C160"/>
    <mergeCell ref="D148:D160"/>
    <mergeCell ref="E148:E160"/>
    <mergeCell ref="F148:F160"/>
    <mergeCell ref="G148:G160"/>
    <mergeCell ref="P131:P133"/>
    <mergeCell ref="A134:A135"/>
    <mergeCell ref="A137:A162"/>
    <mergeCell ref="P129:P130"/>
    <mergeCell ref="A131:A133"/>
    <mergeCell ref="C131:C133"/>
    <mergeCell ref="D131:D133"/>
    <mergeCell ref="E131:E133"/>
    <mergeCell ref="B139:B147"/>
    <mergeCell ref="C139:C147"/>
    <mergeCell ref="I127:I128"/>
    <mergeCell ref="J127:J128"/>
    <mergeCell ref="K131:K133"/>
    <mergeCell ref="L131:L133"/>
    <mergeCell ref="K127:K128"/>
    <mergeCell ref="L127:L128"/>
    <mergeCell ref="J131:J133"/>
    <mergeCell ref="F129:F130"/>
    <mergeCell ref="H129:H130"/>
    <mergeCell ref="I129:I130"/>
    <mergeCell ref="J129:J130"/>
    <mergeCell ref="K129:K130"/>
    <mergeCell ref="F131:F133"/>
    <mergeCell ref="G131:G133"/>
    <mergeCell ref="H131:H133"/>
    <mergeCell ref="I131:I133"/>
    <mergeCell ref="A127:A128"/>
    <mergeCell ref="C127:C128"/>
    <mergeCell ref="D127:D128"/>
    <mergeCell ref="E127:E128"/>
    <mergeCell ref="F127:F128"/>
    <mergeCell ref="G127:G130"/>
    <mergeCell ref="A129:A130"/>
    <mergeCell ref="C129:C130"/>
    <mergeCell ref="D129:D130"/>
    <mergeCell ref="E129:E130"/>
    <mergeCell ref="I112:I117"/>
    <mergeCell ref="J112:J117"/>
    <mergeCell ref="K112:K117"/>
    <mergeCell ref="L112:L117"/>
    <mergeCell ref="P112:P117"/>
    <mergeCell ref="H112:H117"/>
    <mergeCell ref="P127:P128"/>
    <mergeCell ref="L129:L130"/>
    <mergeCell ref="H127:H128"/>
    <mergeCell ref="A121:A125"/>
    <mergeCell ref="K110:K111"/>
    <mergeCell ref="L110:L111"/>
    <mergeCell ref="P110:P111"/>
    <mergeCell ref="A112:A117"/>
    <mergeCell ref="C112:C117"/>
    <mergeCell ref="D112:D117"/>
    <mergeCell ref="E112:E117"/>
    <mergeCell ref="F112:F117"/>
    <mergeCell ref="G112:G117"/>
    <mergeCell ref="P108:P109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G108:G109"/>
    <mergeCell ref="H108:H109"/>
    <mergeCell ref="I108:I109"/>
    <mergeCell ref="J108:J109"/>
    <mergeCell ref="K108:K109"/>
    <mergeCell ref="L108:L109"/>
    <mergeCell ref="A101:A102"/>
    <mergeCell ref="A108:A109"/>
    <mergeCell ref="C108:C109"/>
    <mergeCell ref="D108:D109"/>
    <mergeCell ref="E108:E109"/>
    <mergeCell ref="F108:F109"/>
    <mergeCell ref="L85:L98"/>
    <mergeCell ref="A99:A100"/>
    <mergeCell ref="A85:A98"/>
    <mergeCell ref="C85:C98"/>
    <mergeCell ref="D85:D98"/>
    <mergeCell ref="E85:E98"/>
    <mergeCell ref="F85:F98"/>
    <mergeCell ref="G85:G98"/>
    <mergeCell ref="J83:J84"/>
    <mergeCell ref="K83:K84"/>
    <mergeCell ref="H85:H98"/>
    <mergeCell ref="I85:I98"/>
    <mergeCell ref="J85:J98"/>
    <mergeCell ref="K85:K98"/>
    <mergeCell ref="L83:L84"/>
    <mergeCell ref="P83:P84"/>
    <mergeCell ref="A83:A84"/>
    <mergeCell ref="C83:C84"/>
    <mergeCell ref="D83:D84"/>
    <mergeCell ref="E83:E84"/>
    <mergeCell ref="F83:F84"/>
    <mergeCell ref="G83:G84"/>
    <mergeCell ref="H83:H84"/>
    <mergeCell ref="I83:I84"/>
    <mergeCell ref="H81:H82"/>
    <mergeCell ref="I81:I82"/>
    <mergeCell ref="J81:J82"/>
    <mergeCell ref="K81:K82"/>
    <mergeCell ref="L81:L82"/>
    <mergeCell ref="P81:P82"/>
    <mergeCell ref="A81:A82"/>
    <mergeCell ref="C81:C82"/>
    <mergeCell ref="D81:D82"/>
    <mergeCell ref="E81:E82"/>
    <mergeCell ref="F81:F82"/>
    <mergeCell ref="G81:G82"/>
    <mergeCell ref="H64:H71"/>
    <mergeCell ref="I64:I71"/>
    <mergeCell ref="J64:J71"/>
    <mergeCell ref="K64:K71"/>
    <mergeCell ref="L64:L71"/>
    <mergeCell ref="P64:P71"/>
    <mergeCell ref="A64:A73"/>
    <mergeCell ref="C64:C71"/>
    <mergeCell ref="D64:D71"/>
    <mergeCell ref="E64:E71"/>
    <mergeCell ref="F64:F71"/>
    <mergeCell ref="G64:G71"/>
    <mergeCell ref="H62:H63"/>
    <mergeCell ref="I62:I63"/>
    <mergeCell ref="J62:J63"/>
    <mergeCell ref="K62:K63"/>
    <mergeCell ref="L62:L63"/>
    <mergeCell ref="P62:P63"/>
    <mergeCell ref="A62:A63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P60:P61"/>
    <mergeCell ref="A60:A61"/>
    <mergeCell ref="C60:C61"/>
    <mergeCell ref="D60:D61"/>
    <mergeCell ref="E60:E61"/>
    <mergeCell ref="F60:F61"/>
    <mergeCell ref="G60:G61"/>
    <mergeCell ref="G42:G48"/>
    <mergeCell ref="H42:H48"/>
    <mergeCell ref="I42:I48"/>
    <mergeCell ref="J42:J48"/>
    <mergeCell ref="A50:A52"/>
    <mergeCell ref="A54:A58"/>
    <mergeCell ref="I40:I41"/>
    <mergeCell ref="J40:J41"/>
    <mergeCell ref="K40:K41"/>
    <mergeCell ref="L40:L41"/>
    <mergeCell ref="P40:P41"/>
    <mergeCell ref="A42:A48"/>
    <mergeCell ref="C42:C48"/>
    <mergeCell ref="D42:D48"/>
    <mergeCell ref="E42:E48"/>
    <mergeCell ref="F42:F48"/>
    <mergeCell ref="K38:K39"/>
    <mergeCell ref="L38:L39"/>
    <mergeCell ref="P38:P39"/>
    <mergeCell ref="A40:A41"/>
    <mergeCell ref="C40:C41"/>
    <mergeCell ref="D40:D41"/>
    <mergeCell ref="E40:E41"/>
    <mergeCell ref="F40:F41"/>
    <mergeCell ref="G40:G41"/>
    <mergeCell ref="H40:H41"/>
    <mergeCell ref="P30:P31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G30:G31"/>
    <mergeCell ref="H30:H31"/>
    <mergeCell ref="I30:I31"/>
    <mergeCell ref="J30:J31"/>
    <mergeCell ref="K30:K31"/>
    <mergeCell ref="L30:L31"/>
    <mergeCell ref="A27:A29"/>
    <mergeCell ref="A30:A35"/>
    <mergeCell ref="C30:C31"/>
    <mergeCell ref="D30:D31"/>
    <mergeCell ref="E30:E31"/>
    <mergeCell ref="F30:F31"/>
    <mergeCell ref="H22:H26"/>
    <mergeCell ref="I22:I26"/>
    <mergeCell ref="J22:J26"/>
    <mergeCell ref="K22:K26"/>
    <mergeCell ref="L22:L26"/>
    <mergeCell ref="P22:P26"/>
    <mergeCell ref="A22:A26"/>
    <mergeCell ref="C22:C26"/>
    <mergeCell ref="D22:D26"/>
    <mergeCell ref="E22:E26"/>
    <mergeCell ref="F22:F26"/>
    <mergeCell ref="G22:G26"/>
    <mergeCell ref="H20:H21"/>
    <mergeCell ref="I20:I21"/>
    <mergeCell ref="J20:J21"/>
    <mergeCell ref="K20:K21"/>
    <mergeCell ref="L20:L21"/>
    <mergeCell ref="P20:P21"/>
    <mergeCell ref="J18:J19"/>
    <mergeCell ref="K18:K19"/>
    <mergeCell ref="L18:L19"/>
    <mergeCell ref="P18:P19"/>
    <mergeCell ref="A20:A21"/>
    <mergeCell ref="C20:C21"/>
    <mergeCell ref="D20:D21"/>
    <mergeCell ref="E20:E21"/>
    <mergeCell ref="F20:F21"/>
    <mergeCell ref="G20:G21"/>
    <mergeCell ref="P11:P12"/>
    <mergeCell ref="A13:A17"/>
    <mergeCell ref="A18:A19"/>
    <mergeCell ref="C18:C19"/>
    <mergeCell ref="D18:D19"/>
    <mergeCell ref="E18:E19"/>
    <mergeCell ref="F18:F19"/>
    <mergeCell ref="G18:G19"/>
    <mergeCell ref="H18:H19"/>
    <mergeCell ref="I18:I19"/>
    <mergeCell ref="I9:I10"/>
    <mergeCell ref="J9:J10"/>
    <mergeCell ref="K9:K10"/>
    <mergeCell ref="L9:L10"/>
    <mergeCell ref="P9:P10"/>
    <mergeCell ref="H11:H12"/>
    <mergeCell ref="I11:I12"/>
    <mergeCell ref="J11:J12"/>
    <mergeCell ref="K11:K12"/>
    <mergeCell ref="L11:L12"/>
    <mergeCell ref="G6:G7"/>
    <mergeCell ref="H6:J6"/>
    <mergeCell ref="K6:P6"/>
    <mergeCell ref="A9:A10"/>
    <mergeCell ref="C9:C10"/>
    <mergeCell ref="D9:D10"/>
    <mergeCell ref="E9:E10"/>
    <mergeCell ref="F9:F10"/>
    <mergeCell ref="G9:G10"/>
    <mergeCell ref="H9:H10"/>
    <mergeCell ref="K1:P1"/>
    <mergeCell ref="H2:P2"/>
    <mergeCell ref="A3:P3"/>
    <mergeCell ref="A4:P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 paperSize="9" scale="51" r:id="rId3"/>
  <rowBreaks count="5" manualBreakCount="5">
    <brk id="37" max="255" man="1"/>
    <brk id="59" max="255" man="1"/>
    <brk id="80" max="255" man="1"/>
    <brk id="107" max="255" man="1"/>
    <brk id="16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3"/>
  <sheetViews>
    <sheetView view="pageBreakPreview" zoomScale="90" zoomScaleNormal="70" zoomScaleSheetLayoutView="9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G14" sqref="G14"/>
    </sheetView>
  </sheetViews>
  <sheetFormatPr defaultColWidth="8.8515625" defaultRowHeight="12.75"/>
  <cols>
    <col min="1" max="1" width="9.140625" style="1" customWidth="1"/>
    <col min="2" max="2" width="38.57421875" style="96" customWidth="1"/>
    <col min="3" max="3" width="10.57421875" style="1" customWidth="1"/>
    <col min="4" max="4" width="10.57421875" style="97" customWidth="1"/>
    <col min="5" max="5" width="24.7109375" style="99" customWidth="1"/>
    <col min="6" max="6" width="10.28125" style="99" customWidth="1"/>
    <col min="7" max="7" width="21.421875" style="99" customWidth="1"/>
    <col min="8" max="8" width="11.00390625" style="99" customWidth="1"/>
    <col min="9" max="9" width="12.57421875" style="99" customWidth="1"/>
    <col min="10" max="10" width="9.57421875" style="99" customWidth="1"/>
    <col min="11" max="15" width="15.8515625" style="99" customWidth="1"/>
    <col min="16" max="16" width="20.57421875" style="99" customWidth="1"/>
    <col min="17" max="17" width="15.57421875" style="100" customWidth="1"/>
    <col min="18" max="18" width="8.8515625" style="99" customWidth="1"/>
    <col min="19" max="16384" width="8.8515625" style="99" customWidth="1"/>
  </cols>
  <sheetData>
    <row r="1" spans="5:17" ht="87.75" customHeight="1" hidden="1">
      <c r="E1" s="98"/>
      <c r="K1" s="361"/>
      <c r="L1" s="361"/>
      <c r="M1" s="361"/>
      <c r="N1" s="361"/>
      <c r="O1" s="361"/>
      <c r="P1" s="361"/>
      <c r="Q1" s="361"/>
    </row>
    <row r="2" spans="5:17" ht="20.25" customHeight="1">
      <c r="E2" s="98"/>
      <c r="H2" s="428" t="s">
        <v>155</v>
      </c>
      <c r="I2" s="428"/>
      <c r="J2" s="428"/>
      <c r="K2" s="428"/>
      <c r="L2" s="428"/>
      <c r="M2" s="428"/>
      <c r="N2" s="428"/>
      <c r="O2" s="428"/>
      <c r="P2" s="428"/>
      <c r="Q2" s="428"/>
    </row>
    <row r="3" spans="1:17" ht="18" customHeight="1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7" ht="18" customHeight="1">
      <c r="A4" s="362" t="s">
        <v>168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ht="3" customHeight="1"/>
    <row r="6" spans="1:17" s="102" customFormat="1" ht="36.75" customHeight="1">
      <c r="A6" s="363" t="s">
        <v>0</v>
      </c>
      <c r="B6" s="363" t="s">
        <v>154</v>
      </c>
      <c r="C6" s="363" t="s">
        <v>1</v>
      </c>
      <c r="D6" s="363" t="s">
        <v>2</v>
      </c>
      <c r="E6" s="363" t="s">
        <v>3</v>
      </c>
      <c r="F6" s="363" t="s">
        <v>4</v>
      </c>
      <c r="G6" s="363" t="s">
        <v>5</v>
      </c>
      <c r="H6" s="363" t="s">
        <v>6</v>
      </c>
      <c r="I6" s="363"/>
      <c r="J6" s="363"/>
      <c r="K6" s="364" t="s">
        <v>141</v>
      </c>
      <c r="L6" s="364"/>
      <c r="M6" s="364"/>
      <c r="N6" s="364"/>
      <c r="O6" s="364"/>
      <c r="P6" s="364"/>
      <c r="Q6" s="364"/>
    </row>
    <row r="7" spans="1:17" s="102" customFormat="1" ht="93.75">
      <c r="A7" s="363"/>
      <c r="B7" s="363"/>
      <c r="C7" s="363"/>
      <c r="D7" s="363"/>
      <c r="E7" s="363"/>
      <c r="F7" s="363"/>
      <c r="G7" s="363"/>
      <c r="H7" s="90" t="s">
        <v>7</v>
      </c>
      <c r="I7" s="90" t="s">
        <v>8</v>
      </c>
      <c r="J7" s="90" t="s">
        <v>9</v>
      </c>
      <c r="K7" s="101">
        <v>2018</v>
      </c>
      <c r="L7" s="101">
        <v>2019</v>
      </c>
      <c r="M7" s="101">
        <v>2020</v>
      </c>
      <c r="N7" s="101">
        <v>2021</v>
      </c>
      <c r="O7" s="101">
        <v>2022</v>
      </c>
      <c r="P7" s="101">
        <v>2023</v>
      </c>
      <c r="Q7" s="53" t="s">
        <v>10</v>
      </c>
    </row>
    <row r="8" spans="1:17" s="104" customFormat="1" ht="18.75">
      <c r="A8" s="2" t="s">
        <v>11</v>
      </c>
      <c r="B8" s="90" t="s">
        <v>12</v>
      </c>
      <c r="C8" s="2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  <c r="I8" s="90" t="s">
        <v>19</v>
      </c>
      <c r="J8" s="90" t="s">
        <v>20</v>
      </c>
      <c r="K8" s="101" t="s">
        <v>146</v>
      </c>
      <c r="L8" s="101" t="s">
        <v>147</v>
      </c>
      <c r="M8" s="101" t="s">
        <v>148</v>
      </c>
      <c r="N8" s="101" t="s">
        <v>149</v>
      </c>
      <c r="O8" s="101" t="s">
        <v>150</v>
      </c>
      <c r="P8" s="101" t="s">
        <v>163</v>
      </c>
      <c r="Q8" s="313" t="s">
        <v>164</v>
      </c>
    </row>
    <row r="9" spans="1:17" s="104" customFormat="1" ht="18.75">
      <c r="A9" s="365">
        <v>1</v>
      </c>
      <c r="B9" s="255" t="s">
        <v>105</v>
      </c>
      <c r="C9" s="435"/>
      <c r="D9" s="437">
        <v>1</v>
      </c>
      <c r="E9" s="437"/>
      <c r="F9" s="437" t="s">
        <v>165</v>
      </c>
      <c r="G9" s="439" t="s">
        <v>64</v>
      </c>
      <c r="H9" s="437"/>
      <c r="I9" s="437"/>
      <c r="J9" s="437"/>
      <c r="K9" s="441"/>
      <c r="L9" s="441"/>
      <c r="M9" s="277"/>
      <c r="N9" s="277"/>
      <c r="O9" s="277"/>
      <c r="P9" s="277"/>
      <c r="Q9" s="443"/>
    </row>
    <row r="10" spans="1:17" s="104" customFormat="1" ht="69.75" customHeight="1">
      <c r="A10" s="366"/>
      <c r="B10" s="257" t="s">
        <v>145</v>
      </c>
      <c r="C10" s="436"/>
      <c r="D10" s="438"/>
      <c r="E10" s="438"/>
      <c r="F10" s="438"/>
      <c r="G10" s="440"/>
      <c r="H10" s="438"/>
      <c r="I10" s="438"/>
      <c r="J10" s="438"/>
      <c r="K10" s="442"/>
      <c r="L10" s="442"/>
      <c r="M10" s="278"/>
      <c r="N10" s="278"/>
      <c r="O10" s="278"/>
      <c r="P10" s="278"/>
      <c r="Q10" s="444"/>
    </row>
    <row r="11" spans="1:17" s="104" customFormat="1" ht="15" customHeight="1">
      <c r="A11" s="91"/>
      <c r="B11" s="259" t="s">
        <v>25</v>
      </c>
      <c r="C11" s="281"/>
      <c r="D11" s="261"/>
      <c r="E11" s="261"/>
      <c r="F11" s="261"/>
      <c r="G11" s="261"/>
      <c r="H11" s="437"/>
      <c r="I11" s="437"/>
      <c r="J11" s="437"/>
      <c r="K11" s="441"/>
      <c r="L11" s="441"/>
      <c r="M11" s="277"/>
      <c r="N11" s="277"/>
      <c r="O11" s="277"/>
      <c r="P11" s="277"/>
      <c r="Q11" s="443"/>
    </row>
    <row r="12" spans="1:17" s="104" customFormat="1" ht="54.75" customHeight="1">
      <c r="A12" s="91"/>
      <c r="B12" s="119" t="s">
        <v>106</v>
      </c>
      <c r="C12" s="281"/>
      <c r="D12" s="261"/>
      <c r="E12" s="261"/>
      <c r="F12" s="261"/>
      <c r="G12" s="261"/>
      <c r="H12" s="438"/>
      <c r="I12" s="438"/>
      <c r="J12" s="438"/>
      <c r="K12" s="442"/>
      <c r="L12" s="442"/>
      <c r="M12" s="278"/>
      <c r="N12" s="278"/>
      <c r="O12" s="278"/>
      <c r="P12" s="278"/>
      <c r="Q12" s="444"/>
    </row>
    <row r="13" spans="1:17" s="104" customFormat="1" ht="17.25" customHeight="1">
      <c r="A13" s="376"/>
      <c r="B13" s="124" t="s">
        <v>31</v>
      </c>
      <c r="C13" s="262"/>
      <c r="D13" s="263"/>
      <c r="E13" s="263"/>
      <c r="F13" s="263"/>
      <c r="G13" s="263"/>
      <c r="H13" s="275"/>
      <c r="I13" s="275"/>
      <c r="J13" s="275"/>
      <c r="K13" s="265">
        <f>K15+K16</f>
        <v>29876400</v>
      </c>
      <c r="L13" s="265">
        <f>L15+L16+L14</f>
        <v>47306157</v>
      </c>
      <c r="M13" s="265">
        <f>M15+M16</f>
        <v>36251600</v>
      </c>
      <c r="N13" s="265">
        <f>N15+N16</f>
        <v>38264544</v>
      </c>
      <c r="O13" s="265">
        <f>O15+O16</f>
        <v>69996448</v>
      </c>
      <c r="P13" s="265">
        <f>P15+P16</f>
        <v>76967095</v>
      </c>
      <c r="Q13" s="265">
        <f>SUM(K13:P13)</f>
        <v>298662244</v>
      </c>
    </row>
    <row r="14" spans="1:17" s="104" customFormat="1" ht="14.25" customHeight="1">
      <c r="A14" s="376"/>
      <c r="B14" s="117" t="s">
        <v>27</v>
      </c>
      <c r="C14" s="266" t="s">
        <v>52</v>
      </c>
      <c r="D14" s="263"/>
      <c r="E14" s="263"/>
      <c r="F14" s="263"/>
      <c r="G14" s="263"/>
      <c r="H14" s="275"/>
      <c r="I14" s="275"/>
      <c r="J14" s="275"/>
      <c r="K14" s="277"/>
      <c r="L14" s="312">
        <f>L34+L57+L79+L106+L141</f>
        <v>6927607</v>
      </c>
      <c r="M14" s="277"/>
      <c r="N14" s="277"/>
      <c r="O14" s="277"/>
      <c r="P14" s="277"/>
      <c r="Q14" s="265">
        <f>SUM(K14:P14)</f>
        <v>6927607</v>
      </c>
    </row>
    <row r="15" spans="1:17" s="104" customFormat="1" ht="14.25" customHeight="1">
      <c r="A15" s="376"/>
      <c r="B15" s="117" t="s">
        <v>28</v>
      </c>
      <c r="C15" s="266" t="s">
        <v>52</v>
      </c>
      <c r="D15" s="263"/>
      <c r="E15" s="263"/>
      <c r="F15" s="263"/>
      <c r="G15" s="263"/>
      <c r="H15" s="275"/>
      <c r="I15" s="275"/>
      <c r="J15" s="275"/>
      <c r="K15" s="265">
        <f>K35+K58+K80+K107+K126+K167</f>
        <v>29005400</v>
      </c>
      <c r="L15" s="265">
        <f>L35+L58+L80+L107+L126+L150</f>
        <v>39179750</v>
      </c>
      <c r="M15" s="265">
        <f>M35+M58+M80+M107+M126+M150</f>
        <v>34991600</v>
      </c>
      <c r="N15" s="265">
        <f>N35+N58+N80+N107+N126+N150</f>
        <v>37114544</v>
      </c>
      <c r="O15" s="265">
        <f>O35+O58+O80+O107+O126+O150</f>
        <v>68841425</v>
      </c>
      <c r="P15" s="265">
        <f>P35+P58+P80+P107+P126+P150</f>
        <v>75725570</v>
      </c>
      <c r="Q15" s="307">
        <f>SUM(K15:P15)</f>
        <v>284858289</v>
      </c>
    </row>
    <row r="16" spans="1:17" s="104" customFormat="1" ht="14.25" customHeight="1">
      <c r="A16" s="376"/>
      <c r="B16" s="120" t="s">
        <v>125</v>
      </c>
      <c r="C16" s="266" t="s">
        <v>52</v>
      </c>
      <c r="D16" s="263"/>
      <c r="E16" s="263"/>
      <c r="F16" s="263"/>
      <c r="G16" s="263"/>
      <c r="H16" s="275"/>
      <c r="I16" s="275"/>
      <c r="J16" s="275"/>
      <c r="K16" s="265">
        <f aca="true" t="shared" si="0" ref="K16:P16">K36+K59+K81+K108</f>
        <v>871000</v>
      </c>
      <c r="L16" s="265">
        <f t="shared" si="0"/>
        <v>1198800</v>
      </c>
      <c r="M16" s="265">
        <f t="shared" si="0"/>
        <v>1260000</v>
      </c>
      <c r="N16" s="265">
        <f t="shared" si="0"/>
        <v>1150000</v>
      </c>
      <c r="O16" s="265">
        <f t="shared" si="0"/>
        <v>1155023</v>
      </c>
      <c r="P16" s="265">
        <f t="shared" si="0"/>
        <v>1241525</v>
      </c>
      <c r="Q16" s="307">
        <f>SUM(K16:P16)</f>
        <v>6876348</v>
      </c>
    </row>
    <row r="17" spans="1:17" s="104" customFormat="1" ht="14.25" customHeight="1">
      <c r="A17" s="376"/>
      <c r="B17" s="124" t="s">
        <v>49</v>
      </c>
      <c r="C17" s="267" t="s">
        <v>52</v>
      </c>
      <c r="D17" s="261"/>
      <c r="E17" s="261"/>
      <c r="F17" s="261"/>
      <c r="G17" s="261"/>
      <c r="H17" s="275"/>
      <c r="I17" s="275"/>
      <c r="J17" s="275"/>
      <c r="K17" s="268">
        <f aca="true" t="shared" si="1" ref="K17:Q17">K13</f>
        <v>29876400</v>
      </c>
      <c r="L17" s="268">
        <f>L13</f>
        <v>47306157</v>
      </c>
      <c r="M17" s="268">
        <f t="shared" si="1"/>
        <v>36251600</v>
      </c>
      <c r="N17" s="268">
        <f t="shared" si="1"/>
        <v>38264544</v>
      </c>
      <c r="O17" s="268">
        <f t="shared" si="1"/>
        <v>69996448</v>
      </c>
      <c r="P17" s="268">
        <f t="shared" si="1"/>
        <v>76967095</v>
      </c>
      <c r="Q17" s="308">
        <f t="shared" si="1"/>
        <v>298662244</v>
      </c>
    </row>
    <row r="18" spans="1:17" ht="18.75">
      <c r="A18" s="377" t="s">
        <v>107</v>
      </c>
      <c r="B18" s="257" t="s">
        <v>24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276"/>
      <c r="N18" s="276"/>
      <c r="O18" s="276"/>
      <c r="P18" s="276"/>
      <c r="Q18" s="445"/>
    </row>
    <row r="19" spans="1:17" ht="17.25" customHeight="1">
      <c r="A19" s="378"/>
      <c r="B19" s="269" t="s">
        <v>153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274"/>
      <c r="N19" s="274"/>
      <c r="O19" s="274"/>
      <c r="P19" s="274"/>
      <c r="Q19" s="436"/>
    </row>
    <row r="20" spans="1:17" ht="15.75" customHeight="1">
      <c r="A20" s="379"/>
      <c r="B20" s="124" t="s">
        <v>25</v>
      </c>
      <c r="C20" s="446"/>
      <c r="D20" s="446"/>
      <c r="E20" s="446"/>
      <c r="F20" s="446"/>
      <c r="G20" s="446" t="s">
        <v>151</v>
      </c>
      <c r="H20" s="446"/>
      <c r="I20" s="446"/>
      <c r="J20" s="446"/>
      <c r="K20" s="446"/>
      <c r="L20" s="446"/>
      <c r="M20" s="279"/>
      <c r="N20" s="279"/>
      <c r="O20" s="279"/>
      <c r="P20" s="279"/>
      <c r="Q20" s="449"/>
    </row>
    <row r="21" spans="1:17" ht="52.5" customHeight="1">
      <c r="A21" s="380"/>
      <c r="B21" s="117" t="s">
        <v>23</v>
      </c>
      <c r="C21" s="436"/>
      <c r="D21" s="447"/>
      <c r="E21" s="436"/>
      <c r="F21" s="447"/>
      <c r="G21" s="448"/>
      <c r="H21" s="447"/>
      <c r="I21" s="447"/>
      <c r="J21" s="447"/>
      <c r="K21" s="447"/>
      <c r="L21" s="447"/>
      <c r="M21" s="280"/>
      <c r="N21" s="280"/>
      <c r="O21" s="280"/>
      <c r="P21" s="280"/>
      <c r="Q21" s="447"/>
    </row>
    <row r="22" spans="1:17" ht="12.75">
      <c r="A22" s="370"/>
      <c r="B22" s="272" t="s">
        <v>22</v>
      </c>
      <c r="C22" s="446"/>
      <c r="D22" s="451">
        <v>0.3</v>
      </c>
      <c r="E22" s="446"/>
      <c r="F22" s="446"/>
      <c r="G22" s="454"/>
      <c r="H22" s="454"/>
      <c r="I22" s="454"/>
      <c r="J22" s="454"/>
      <c r="K22" s="454"/>
      <c r="L22" s="454"/>
      <c r="M22" s="283"/>
      <c r="N22" s="283"/>
      <c r="O22" s="283"/>
      <c r="P22" s="283"/>
      <c r="Q22" s="457"/>
    </row>
    <row r="23" spans="1:17" ht="25.5">
      <c r="A23" s="386"/>
      <c r="B23" s="117" t="s">
        <v>69</v>
      </c>
      <c r="C23" s="450"/>
      <c r="D23" s="452"/>
      <c r="E23" s="453"/>
      <c r="F23" s="453"/>
      <c r="G23" s="455"/>
      <c r="H23" s="453"/>
      <c r="I23" s="453"/>
      <c r="J23" s="453"/>
      <c r="K23" s="453"/>
      <c r="L23" s="453"/>
      <c r="M23" s="282"/>
      <c r="N23" s="282"/>
      <c r="O23" s="282"/>
      <c r="P23" s="282"/>
      <c r="Q23" s="453"/>
    </row>
    <row r="24" spans="1:17" ht="28.5" customHeight="1">
      <c r="A24" s="386"/>
      <c r="B24" s="117" t="s">
        <v>71</v>
      </c>
      <c r="C24" s="450"/>
      <c r="D24" s="452"/>
      <c r="E24" s="453"/>
      <c r="F24" s="453"/>
      <c r="G24" s="455"/>
      <c r="H24" s="453"/>
      <c r="I24" s="453"/>
      <c r="J24" s="453"/>
      <c r="K24" s="453"/>
      <c r="L24" s="453"/>
      <c r="M24" s="282"/>
      <c r="N24" s="282"/>
      <c r="O24" s="282"/>
      <c r="P24" s="282"/>
      <c r="Q24" s="453"/>
    </row>
    <row r="25" spans="1:17" ht="15.75" customHeight="1">
      <c r="A25" s="386"/>
      <c r="B25" s="117" t="s">
        <v>74</v>
      </c>
      <c r="C25" s="450"/>
      <c r="D25" s="452"/>
      <c r="E25" s="453"/>
      <c r="F25" s="453"/>
      <c r="G25" s="455"/>
      <c r="H25" s="453"/>
      <c r="I25" s="453"/>
      <c r="J25" s="453"/>
      <c r="K25" s="453"/>
      <c r="L25" s="453"/>
      <c r="M25" s="282"/>
      <c r="N25" s="282"/>
      <c r="O25" s="282"/>
      <c r="P25" s="282"/>
      <c r="Q25" s="453"/>
    </row>
    <row r="26" spans="1:17" ht="26.25" customHeight="1">
      <c r="A26" s="380"/>
      <c r="B26" s="120" t="s">
        <v>70</v>
      </c>
      <c r="C26" s="436"/>
      <c r="D26" s="442"/>
      <c r="E26" s="447"/>
      <c r="F26" s="447"/>
      <c r="G26" s="456"/>
      <c r="H26" s="447"/>
      <c r="I26" s="447"/>
      <c r="J26" s="447"/>
      <c r="K26" s="447"/>
      <c r="L26" s="447"/>
      <c r="M26" s="280"/>
      <c r="N26" s="280"/>
      <c r="O26" s="280"/>
      <c r="P26" s="280"/>
      <c r="Q26" s="447"/>
    </row>
    <row r="27" spans="1:17" ht="14.25" customHeight="1">
      <c r="A27" s="26"/>
      <c r="B27" s="120" t="s">
        <v>162</v>
      </c>
      <c r="C27" s="274"/>
      <c r="D27" s="278"/>
      <c r="E27" s="280"/>
      <c r="F27" s="280"/>
      <c r="G27" s="284"/>
      <c r="H27" s="280"/>
      <c r="I27" s="280"/>
      <c r="J27" s="280"/>
      <c r="K27" s="280"/>
      <c r="L27" s="280"/>
      <c r="M27" s="280"/>
      <c r="N27" s="280">
        <v>500000</v>
      </c>
      <c r="O27" s="280">
        <v>550000</v>
      </c>
      <c r="P27" s="280">
        <v>605000</v>
      </c>
      <c r="Q27" s="280">
        <f>N27+O27+P27</f>
        <v>1655000</v>
      </c>
    </row>
    <row r="28" spans="1:17" ht="12.75">
      <c r="A28" s="370"/>
      <c r="B28" s="119" t="s">
        <v>26</v>
      </c>
      <c r="C28" s="11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6"/>
    </row>
    <row r="29" spans="1:17" ht="25.5">
      <c r="A29" s="386"/>
      <c r="B29" s="117" t="s">
        <v>72</v>
      </c>
      <c r="C29" s="118" t="s">
        <v>50</v>
      </c>
      <c r="D29" s="129"/>
      <c r="E29" s="129" t="s">
        <v>53</v>
      </c>
      <c r="F29" s="129" t="s">
        <v>165</v>
      </c>
      <c r="G29" s="129"/>
      <c r="H29" s="129"/>
      <c r="I29" s="129"/>
      <c r="J29" s="129"/>
      <c r="K29" s="131">
        <v>6888</v>
      </c>
      <c r="L29" s="131">
        <v>6888</v>
      </c>
      <c r="M29" s="131">
        <v>6888</v>
      </c>
      <c r="N29" s="131">
        <v>6888</v>
      </c>
      <c r="O29" s="131">
        <v>6888</v>
      </c>
      <c r="P29" s="131">
        <v>6888</v>
      </c>
      <c r="Q29" s="127">
        <f>SUM(K29:P29)</f>
        <v>41328</v>
      </c>
    </row>
    <row r="30" spans="1:17" ht="26.25" customHeight="1">
      <c r="A30" s="380"/>
      <c r="B30" s="117" t="s">
        <v>73</v>
      </c>
      <c r="C30" s="118" t="s">
        <v>51</v>
      </c>
      <c r="D30" s="129"/>
      <c r="E30" s="129" t="s">
        <v>53</v>
      </c>
      <c r="F30" s="129" t="s">
        <v>165</v>
      </c>
      <c r="G30" s="129"/>
      <c r="H30" s="129"/>
      <c r="I30" s="129"/>
      <c r="J30" s="129"/>
      <c r="K30" s="131">
        <v>162617</v>
      </c>
      <c r="L30" s="131">
        <v>162617</v>
      </c>
      <c r="M30" s="131">
        <v>162617</v>
      </c>
      <c r="N30" s="131">
        <v>162617</v>
      </c>
      <c r="O30" s="131">
        <v>162617</v>
      </c>
      <c r="P30" s="131">
        <v>162617</v>
      </c>
      <c r="Q30" s="127">
        <f>SUM(K30:P30)</f>
        <v>975702</v>
      </c>
    </row>
    <row r="31" spans="1:17" ht="12.75">
      <c r="A31" s="393" t="s">
        <v>108</v>
      </c>
      <c r="B31" s="119" t="s">
        <v>32</v>
      </c>
      <c r="C31" s="446"/>
      <c r="D31" s="446">
        <v>0.3</v>
      </c>
      <c r="E31" s="446"/>
      <c r="F31" s="446"/>
      <c r="G31" s="446"/>
      <c r="H31" s="446"/>
      <c r="I31" s="446"/>
      <c r="J31" s="446"/>
      <c r="K31" s="446"/>
      <c r="L31" s="446"/>
      <c r="M31" s="279"/>
      <c r="N31" s="279"/>
      <c r="O31" s="279"/>
      <c r="P31" s="279"/>
      <c r="Q31" s="449"/>
    </row>
    <row r="32" spans="1:17" ht="25.5">
      <c r="A32" s="394"/>
      <c r="B32" s="117" t="s">
        <v>119</v>
      </c>
      <c r="C32" s="436"/>
      <c r="D32" s="447"/>
      <c r="E32" s="436"/>
      <c r="F32" s="436"/>
      <c r="G32" s="458"/>
      <c r="H32" s="459"/>
      <c r="I32" s="459"/>
      <c r="J32" s="459"/>
      <c r="K32" s="459"/>
      <c r="L32" s="459"/>
      <c r="M32" s="285"/>
      <c r="N32" s="285"/>
      <c r="O32" s="285"/>
      <c r="P32" s="285"/>
      <c r="Q32" s="459"/>
    </row>
    <row r="33" spans="1:17" ht="13.5" customHeight="1">
      <c r="A33" s="394"/>
      <c r="B33" s="124" t="s">
        <v>31</v>
      </c>
      <c r="C33" s="125" t="s">
        <v>52</v>
      </c>
      <c r="D33" s="126"/>
      <c r="E33" s="125"/>
      <c r="F33" s="121"/>
      <c r="G33" s="124"/>
      <c r="H33" s="126"/>
      <c r="I33" s="126"/>
      <c r="J33" s="126"/>
      <c r="K33" s="127">
        <f aca="true" t="shared" si="2" ref="K33:Q33">K35+K36</f>
        <v>7398000</v>
      </c>
      <c r="L33" s="127">
        <f>L35+L36+L34</f>
        <v>12171600</v>
      </c>
      <c r="M33" s="127">
        <f t="shared" si="2"/>
        <v>10369100</v>
      </c>
      <c r="N33" s="127">
        <f t="shared" si="2"/>
        <v>11467741</v>
      </c>
      <c r="O33" s="127">
        <f t="shared" si="2"/>
        <v>16678081</v>
      </c>
      <c r="P33" s="127">
        <f t="shared" si="2"/>
        <v>18345889</v>
      </c>
      <c r="Q33" s="127">
        <f t="shared" si="2"/>
        <v>55998347</v>
      </c>
    </row>
    <row r="34" spans="1:17" ht="12.75">
      <c r="A34" s="394"/>
      <c r="B34" s="117" t="s">
        <v>27</v>
      </c>
      <c r="C34" s="128" t="s">
        <v>52</v>
      </c>
      <c r="D34" s="129"/>
      <c r="E34" s="128"/>
      <c r="F34" s="118"/>
      <c r="G34" s="120"/>
      <c r="H34" s="129"/>
      <c r="I34" s="129"/>
      <c r="J34" s="129"/>
      <c r="K34" s="129"/>
      <c r="L34" s="129">
        <v>2452200</v>
      </c>
      <c r="M34" s="129"/>
      <c r="N34" s="129"/>
      <c r="O34" s="129"/>
      <c r="P34" s="129"/>
      <c r="Q34" s="126"/>
    </row>
    <row r="35" spans="1:17" ht="12.75">
      <c r="A35" s="394"/>
      <c r="B35" s="117" t="s">
        <v>28</v>
      </c>
      <c r="C35" s="128" t="s">
        <v>52</v>
      </c>
      <c r="D35" s="129"/>
      <c r="E35" s="128"/>
      <c r="F35" s="118"/>
      <c r="G35" s="120"/>
      <c r="H35" s="130" t="s">
        <v>54</v>
      </c>
      <c r="I35" s="130" t="s">
        <v>130</v>
      </c>
      <c r="J35" s="129">
        <v>611</v>
      </c>
      <c r="K35" s="131">
        <v>7248000</v>
      </c>
      <c r="L35" s="131">
        <v>9427500</v>
      </c>
      <c r="M35" s="131">
        <v>9969100</v>
      </c>
      <c r="N35" s="131">
        <v>11017741</v>
      </c>
      <c r="O35" s="131">
        <v>16345331</v>
      </c>
      <c r="P35" s="131">
        <v>17979864</v>
      </c>
      <c r="Q35" s="127">
        <f>SUM(K35:O35)</f>
        <v>54007672</v>
      </c>
    </row>
    <row r="36" spans="1:17" ht="12.75">
      <c r="A36" s="395"/>
      <c r="B36" s="120" t="s">
        <v>125</v>
      </c>
      <c r="C36" s="128" t="s">
        <v>52</v>
      </c>
      <c r="D36" s="129"/>
      <c r="E36" s="128"/>
      <c r="F36" s="118"/>
      <c r="G36" s="120"/>
      <c r="H36" s="129"/>
      <c r="I36" s="129"/>
      <c r="J36" s="129"/>
      <c r="K36" s="131">
        <v>150000</v>
      </c>
      <c r="L36" s="131">
        <v>291900</v>
      </c>
      <c r="M36" s="131">
        <v>400000</v>
      </c>
      <c r="N36" s="131">
        <v>450000</v>
      </c>
      <c r="O36" s="131">
        <v>332750</v>
      </c>
      <c r="P36" s="131">
        <v>366025</v>
      </c>
      <c r="Q36" s="127">
        <f>SUM(K36:P36)</f>
        <v>1990675</v>
      </c>
    </row>
    <row r="37" spans="1:17" ht="12.75">
      <c r="A37" s="36"/>
      <c r="B37" s="120"/>
      <c r="C37" s="128"/>
      <c r="D37" s="129"/>
      <c r="E37" s="128"/>
      <c r="F37" s="118"/>
      <c r="G37" s="120"/>
      <c r="H37" s="129"/>
      <c r="I37" s="129"/>
      <c r="J37" s="129"/>
      <c r="K37" s="131"/>
      <c r="L37" s="131"/>
      <c r="M37" s="131"/>
      <c r="N37" s="131"/>
      <c r="O37" s="131"/>
      <c r="P37" s="131"/>
      <c r="Q37" s="127"/>
    </row>
    <row r="38" spans="1:17" ht="20.25" customHeight="1">
      <c r="A38" s="34"/>
      <c r="B38" s="124" t="s">
        <v>29</v>
      </c>
      <c r="C38" s="126" t="s">
        <v>52</v>
      </c>
      <c r="D38" s="126"/>
      <c r="E38" s="126"/>
      <c r="F38" s="121"/>
      <c r="G38" s="124"/>
      <c r="H38" s="126"/>
      <c r="I38" s="126"/>
      <c r="J38" s="126"/>
      <c r="K38" s="127">
        <f aca="true" t="shared" si="3" ref="K38:Q38">K33</f>
        <v>7398000</v>
      </c>
      <c r="L38" s="127">
        <f>L33</f>
        <v>12171600</v>
      </c>
      <c r="M38" s="127">
        <f t="shared" si="3"/>
        <v>10369100</v>
      </c>
      <c r="N38" s="127">
        <f t="shared" si="3"/>
        <v>11467741</v>
      </c>
      <c r="O38" s="127">
        <f t="shared" si="3"/>
        <v>16678081</v>
      </c>
      <c r="P38" s="127">
        <f t="shared" si="3"/>
        <v>18345889</v>
      </c>
      <c r="Q38" s="127">
        <f t="shared" si="3"/>
        <v>55998347</v>
      </c>
    </row>
    <row r="39" spans="1:17" ht="20.25" customHeight="1">
      <c r="A39" s="377" t="s">
        <v>109</v>
      </c>
      <c r="B39" s="145" t="s">
        <v>24</v>
      </c>
      <c r="C39" s="460"/>
      <c r="D39" s="462"/>
      <c r="E39" s="460"/>
      <c r="F39" s="462"/>
      <c r="G39" s="462"/>
      <c r="H39" s="462"/>
      <c r="I39" s="462"/>
      <c r="J39" s="462"/>
      <c r="K39" s="460"/>
      <c r="L39" s="460"/>
      <c r="M39" s="286"/>
      <c r="N39" s="286"/>
      <c r="O39" s="286"/>
      <c r="P39" s="286"/>
      <c r="Q39" s="465"/>
    </row>
    <row r="40" spans="1:17" ht="36" customHeight="1">
      <c r="A40" s="378"/>
      <c r="B40" s="145" t="s">
        <v>30</v>
      </c>
      <c r="C40" s="461"/>
      <c r="D40" s="463"/>
      <c r="E40" s="463"/>
      <c r="F40" s="463"/>
      <c r="G40" s="463"/>
      <c r="H40" s="464"/>
      <c r="I40" s="464"/>
      <c r="J40" s="464"/>
      <c r="K40" s="464"/>
      <c r="L40" s="464"/>
      <c r="M40" s="289"/>
      <c r="N40" s="289"/>
      <c r="O40" s="289"/>
      <c r="P40" s="289"/>
      <c r="Q40" s="464"/>
    </row>
    <row r="41" spans="1:17" ht="12.75">
      <c r="A41" s="370"/>
      <c r="B41" s="148" t="s">
        <v>25</v>
      </c>
      <c r="C41" s="460"/>
      <c r="D41" s="462"/>
      <c r="E41" s="460"/>
      <c r="F41" s="462"/>
      <c r="G41" s="460" t="s">
        <v>55</v>
      </c>
      <c r="H41" s="462"/>
      <c r="I41" s="462"/>
      <c r="J41" s="462"/>
      <c r="K41" s="462"/>
      <c r="L41" s="462"/>
      <c r="M41" s="287"/>
      <c r="N41" s="287"/>
      <c r="O41" s="287"/>
      <c r="P41" s="287"/>
      <c r="Q41" s="465"/>
    </row>
    <row r="42" spans="1:17" ht="65.25" customHeight="1">
      <c r="A42" s="380"/>
      <c r="B42" s="150" t="s">
        <v>33</v>
      </c>
      <c r="C42" s="461"/>
      <c r="D42" s="463"/>
      <c r="E42" s="461"/>
      <c r="F42" s="463"/>
      <c r="G42" s="466"/>
      <c r="H42" s="464"/>
      <c r="I42" s="464"/>
      <c r="J42" s="464"/>
      <c r="K42" s="464"/>
      <c r="L42" s="464"/>
      <c r="M42" s="289"/>
      <c r="N42" s="289"/>
      <c r="O42" s="289"/>
      <c r="P42" s="289"/>
      <c r="Q42" s="464"/>
    </row>
    <row r="43" spans="1:17" ht="12.75">
      <c r="A43" s="370"/>
      <c r="B43" s="148" t="s">
        <v>22</v>
      </c>
      <c r="C43" s="462"/>
      <c r="D43" s="468">
        <v>0.2</v>
      </c>
      <c r="E43" s="462"/>
      <c r="F43" s="460"/>
      <c r="G43" s="471"/>
      <c r="H43" s="474"/>
      <c r="I43" s="474"/>
      <c r="J43" s="474"/>
      <c r="K43" s="151"/>
      <c r="L43" s="151"/>
      <c r="M43" s="292"/>
      <c r="N43" s="292"/>
      <c r="O43" s="292"/>
      <c r="P43" s="292"/>
      <c r="Q43" s="153"/>
    </row>
    <row r="44" spans="1:17" ht="38.25" customHeight="1">
      <c r="A44" s="386"/>
      <c r="B44" s="150" t="s">
        <v>75</v>
      </c>
      <c r="C44" s="467"/>
      <c r="D44" s="469"/>
      <c r="E44" s="467"/>
      <c r="F44" s="467"/>
      <c r="G44" s="472"/>
      <c r="H44" s="475"/>
      <c r="I44" s="475"/>
      <c r="J44" s="475"/>
      <c r="K44" s="154"/>
      <c r="L44" s="154"/>
      <c r="M44" s="293"/>
      <c r="N44" s="293"/>
      <c r="O44" s="293"/>
      <c r="P44" s="293"/>
      <c r="Q44" s="154"/>
    </row>
    <row r="45" spans="1:17" ht="25.5">
      <c r="A45" s="386"/>
      <c r="B45" s="150" t="s">
        <v>76</v>
      </c>
      <c r="C45" s="467"/>
      <c r="D45" s="469"/>
      <c r="E45" s="467"/>
      <c r="F45" s="467"/>
      <c r="G45" s="472"/>
      <c r="H45" s="475"/>
      <c r="I45" s="475"/>
      <c r="J45" s="475"/>
      <c r="K45" s="156">
        <v>100000</v>
      </c>
      <c r="L45" s="156">
        <v>110000</v>
      </c>
      <c r="M45" s="157">
        <v>121000</v>
      </c>
      <c r="N45" s="157">
        <v>131769</v>
      </c>
      <c r="O45" s="157">
        <v>146410</v>
      </c>
      <c r="P45" s="157">
        <v>161051</v>
      </c>
      <c r="Q45" s="156">
        <f>SUM(K45:P45)</f>
        <v>770230</v>
      </c>
    </row>
    <row r="46" spans="1:17" ht="38.25">
      <c r="A46" s="386"/>
      <c r="B46" s="150" t="s">
        <v>77</v>
      </c>
      <c r="C46" s="467"/>
      <c r="D46" s="469"/>
      <c r="E46" s="467"/>
      <c r="F46" s="467"/>
      <c r="G46" s="472"/>
      <c r="H46" s="475"/>
      <c r="I46" s="475"/>
      <c r="J46" s="475"/>
      <c r="K46" s="154"/>
      <c r="L46" s="154"/>
      <c r="M46" s="293"/>
      <c r="N46" s="293"/>
      <c r="O46" s="293"/>
      <c r="P46" s="293"/>
      <c r="Q46" s="154"/>
    </row>
    <row r="47" spans="1:17" ht="27" customHeight="1">
      <c r="A47" s="386"/>
      <c r="B47" s="150" t="s">
        <v>78</v>
      </c>
      <c r="C47" s="467"/>
      <c r="D47" s="469"/>
      <c r="E47" s="467"/>
      <c r="F47" s="467"/>
      <c r="G47" s="472"/>
      <c r="H47" s="475"/>
      <c r="I47" s="475"/>
      <c r="J47" s="475"/>
      <c r="K47" s="154"/>
      <c r="L47" s="154"/>
      <c r="M47" s="293"/>
      <c r="N47" s="293"/>
      <c r="O47" s="293"/>
      <c r="P47" s="293"/>
      <c r="Q47" s="154"/>
    </row>
    <row r="48" spans="1:17" ht="26.25" customHeight="1">
      <c r="A48" s="386"/>
      <c r="B48" s="150" t="s">
        <v>79</v>
      </c>
      <c r="C48" s="467"/>
      <c r="D48" s="469"/>
      <c r="E48" s="467"/>
      <c r="F48" s="467"/>
      <c r="G48" s="472"/>
      <c r="H48" s="475"/>
      <c r="I48" s="475"/>
      <c r="J48" s="475"/>
      <c r="K48" s="154"/>
      <c r="L48" s="154"/>
      <c r="M48" s="293"/>
      <c r="N48" s="293"/>
      <c r="O48" s="293"/>
      <c r="P48" s="293"/>
      <c r="Q48" s="154"/>
    </row>
    <row r="49" spans="1:17" ht="51">
      <c r="A49" s="380"/>
      <c r="B49" s="150" t="s">
        <v>80</v>
      </c>
      <c r="C49" s="463"/>
      <c r="D49" s="470"/>
      <c r="E49" s="463"/>
      <c r="F49" s="463"/>
      <c r="G49" s="473"/>
      <c r="H49" s="464"/>
      <c r="I49" s="464"/>
      <c r="J49" s="464"/>
      <c r="K49" s="158"/>
      <c r="L49" s="158"/>
      <c r="M49" s="289"/>
      <c r="N49" s="289"/>
      <c r="O49" s="289"/>
      <c r="P49" s="289"/>
      <c r="Q49" s="158"/>
    </row>
    <row r="50" spans="1:17" ht="25.5">
      <c r="A50" s="26"/>
      <c r="B50" s="150" t="s">
        <v>152</v>
      </c>
      <c r="C50" s="288"/>
      <c r="D50" s="290"/>
      <c r="E50" s="288"/>
      <c r="F50" s="288"/>
      <c r="G50" s="291"/>
      <c r="H50" s="289"/>
      <c r="I50" s="289"/>
      <c r="J50" s="289"/>
      <c r="K50" s="162">
        <v>250000</v>
      </c>
      <c r="L50" s="162">
        <v>275000</v>
      </c>
      <c r="M50" s="163">
        <v>302500</v>
      </c>
      <c r="N50" s="163">
        <v>332750</v>
      </c>
      <c r="O50" s="163">
        <v>366025</v>
      </c>
      <c r="P50" s="163">
        <v>402025</v>
      </c>
      <c r="Q50" s="163">
        <f>SUM(K50:P50)</f>
        <v>1928300</v>
      </c>
    </row>
    <row r="51" spans="1:17" ht="12.75">
      <c r="A51" s="370"/>
      <c r="B51" s="148" t="s">
        <v>26</v>
      </c>
      <c r="C51" s="164"/>
      <c r="D51" s="164"/>
      <c r="E51" s="164"/>
      <c r="F51" s="165"/>
      <c r="G51" s="150"/>
      <c r="H51" s="166"/>
      <c r="I51" s="166"/>
      <c r="J51" s="166"/>
      <c r="K51" s="166"/>
      <c r="L51" s="166"/>
      <c r="M51" s="166"/>
      <c r="N51" s="166"/>
      <c r="O51" s="166"/>
      <c r="P51" s="166"/>
      <c r="Q51" s="167"/>
    </row>
    <row r="52" spans="1:17" s="107" customFormat="1" ht="38.25">
      <c r="A52" s="386"/>
      <c r="B52" s="168" t="s">
        <v>34</v>
      </c>
      <c r="C52" s="165" t="s">
        <v>51</v>
      </c>
      <c r="D52" s="164"/>
      <c r="E52" s="165" t="s">
        <v>53</v>
      </c>
      <c r="F52" s="164" t="s">
        <v>165</v>
      </c>
      <c r="G52" s="164"/>
      <c r="H52" s="164"/>
      <c r="I52" s="164"/>
      <c r="J52" s="164"/>
      <c r="K52" s="169">
        <v>2100</v>
      </c>
      <c r="L52" s="169">
        <v>2110</v>
      </c>
      <c r="M52" s="169">
        <v>2110</v>
      </c>
      <c r="N52" s="169">
        <v>2110</v>
      </c>
      <c r="O52" s="169">
        <v>2110</v>
      </c>
      <c r="P52" s="169">
        <v>2110</v>
      </c>
      <c r="Q52" s="170">
        <f>SUM(K52:P52)</f>
        <v>12650</v>
      </c>
    </row>
    <row r="53" spans="1:17" ht="51" customHeight="1">
      <c r="A53" s="380"/>
      <c r="B53" s="150" t="s">
        <v>35</v>
      </c>
      <c r="C53" s="165" t="s">
        <v>56</v>
      </c>
      <c r="D53" s="164"/>
      <c r="E53" s="165" t="s">
        <v>57</v>
      </c>
      <c r="F53" s="164" t="s">
        <v>165</v>
      </c>
      <c r="G53" s="164"/>
      <c r="H53" s="164"/>
      <c r="I53" s="171"/>
      <c r="J53" s="164"/>
      <c r="K53" s="172">
        <v>55</v>
      </c>
      <c r="L53" s="172">
        <v>60</v>
      </c>
      <c r="M53" s="172">
        <v>60</v>
      </c>
      <c r="N53" s="172">
        <v>60</v>
      </c>
      <c r="O53" s="172">
        <v>60</v>
      </c>
      <c r="P53" s="172">
        <v>60</v>
      </c>
      <c r="Q53" s="173"/>
    </row>
    <row r="54" spans="1:17" ht="15" customHeight="1">
      <c r="A54" s="39"/>
      <c r="B54" s="174" t="s">
        <v>37</v>
      </c>
      <c r="C54" s="165"/>
      <c r="D54" s="164">
        <v>0.2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75"/>
    </row>
    <row r="55" spans="1:17" ht="27" customHeight="1">
      <c r="A55" s="393" t="s">
        <v>110</v>
      </c>
      <c r="B55" s="150" t="s">
        <v>120</v>
      </c>
      <c r="C55" s="164"/>
      <c r="D55" s="164"/>
      <c r="E55" s="164"/>
      <c r="F55" s="165"/>
      <c r="G55" s="150"/>
      <c r="H55" s="164"/>
      <c r="I55" s="164"/>
      <c r="J55" s="164"/>
      <c r="K55" s="164"/>
      <c r="L55" s="164"/>
      <c r="M55" s="164"/>
      <c r="N55" s="164"/>
      <c r="O55" s="164"/>
      <c r="P55" s="164"/>
      <c r="Q55" s="175"/>
    </row>
    <row r="56" spans="1:17" ht="15.75" customHeight="1">
      <c r="A56" s="405"/>
      <c r="B56" s="176" t="s">
        <v>31</v>
      </c>
      <c r="C56" s="165" t="s">
        <v>52</v>
      </c>
      <c r="D56" s="165"/>
      <c r="E56" s="165"/>
      <c r="F56" s="164"/>
      <c r="G56" s="164"/>
      <c r="H56" s="164"/>
      <c r="I56" s="164"/>
      <c r="J56" s="164"/>
      <c r="K56" s="169">
        <f>K58+K59</f>
        <v>5250700</v>
      </c>
      <c r="L56" s="169">
        <f>L57+L58+L59</f>
        <v>8253600</v>
      </c>
      <c r="M56" s="169">
        <f>M57+M58+M59</f>
        <v>5676057</v>
      </c>
      <c r="N56" s="169">
        <f>N57+N58+N59</f>
        <v>5705084</v>
      </c>
      <c r="O56" s="169">
        <f>O57+O58+O59</f>
        <v>14943752</v>
      </c>
      <c r="P56" s="169">
        <f>P57+P58+P59</f>
        <v>16438127</v>
      </c>
      <c r="Q56" s="169">
        <f>Q58+Q59</f>
        <v>53807220</v>
      </c>
    </row>
    <row r="57" spans="1:17" ht="12.75">
      <c r="A57" s="405"/>
      <c r="B57" s="168" t="s">
        <v>27</v>
      </c>
      <c r="C57" s="165" t="s">
        <v>52</v>
      </c>
      <c r="D57" s="164"/>
      <c r="E57" s="164"/>
      <c r="F57" s="164"/>
      <c r="G57" s="164"/>
      <c r="H57" s="164"/>
      <c r="I57" s="164"/>
      <c r="J57" s="164"/>
      <c r="K57" s="164"/>
      <c r="L57" s="164">
        <v>2460100</v>
      </c>
      <c r="M57" s="164"/>
      <c r="N57" s="164"/>
      <c r="O57" s="164"/>
      <c r="P57" s="164"/>
      <c r="Q57" s="175">
        <f>SUM(K57:P57)</f>
        <v>2460100</v>
      </c>
    </row>
    <row r="58" spans="1:17" ht="12.75">
      <c r="A58" s="405"/>
      <c r="B58" s="168" t="s">
        <v>28</v>
      </c>
      <c r="C58" s="165" t="s">
        <v>52</v>
      </c>
      <c r="D58" s="164"/>
      <c r="E58" s="164"/>
      <c r="F58" s="164"/>
      <c r="G58" s="164"/>
      <c r="H58" s="171" t="s">
        <v>54</v>
      </c>
      <c r="I58" s="171" t="s">
        <v>131</v>
      </c>
      <c r="J58" s="164">
        <v>611</v>
      </c>
      <c r="K58" s="169">
        <v>4950700</v>
      </c>
      <c r="L58" s="169">
        <v>5397800</v>
      </c>
      <c r="M58" s="169">
        <v>5256057</v>
      </c>
      <c r="N58" s="169">
        <v>5505084</v>
      </c>
      <c r="O58" s="169">
        <v>14538419</v>
      </c>
      <c r="P58" s="169">
        <v>15992261</v>
      </c>
      <c r="Q58" s="170">
        <f>SUM(K58:P58)</f>
        <v>51640321</v>
      </c>
    </row>
    <row r="59" spans="1:17" ht="12.75">
      <c r="A59" s="406"/>
      <c r="B59" s="150" t="s">
        <v>125</v>
      </c>
      <c r="C59" s="165" t="s">
        <v>52</v>
      </c>
      <c r="D59" s="177"/>
      <c r="E59" s="165"/>
      <c r="F59" s="165"/>
      <c r="G59" s="150"/>
      <c r="H59" s="164"/>
      <c r="I59" s="164"/>
      <c r="J59" s="164"/>
      <c r="K59" s="169">
        <v>300000</v>
      </c>
      <c r="L59" s="169">
        <v>395700</v>
      </c>
      <c r="M59" s="169">
        <v>420000</v>
      </c>
      <c r="N59" s="169">
        <v>200000</v>
      </c>
      <c r="O59" s="169">
        <v>405333</v>
      </c>
      <c r="P59" s="169">
        <v>445866</v>
      </c>
      <c r="Q59" s="170">
        <f>SUM(K59:P59)</f>
        <v>2166899</v>
      </c>
    </row>
    <row r="60" spans="1:17" ht="12.75">
      <c r="A60" s="10"/>
      <c r="B60" s="178" t="s">
        <v>29</v>
      </c>
      <c r="C60" s="286" t="s">
        <v>52</v>
      </c>
      <c r="D60" s="287"/>
      <c r="E60" s="287"/>
      <c r="F60" s="287"/>
      <c r="G60" s="287"/>
      <c r="H60" s="179"/>
      <c r="I60" s="179"/>
      <c r="J60" s="179"/>
      <c r="K60" s="180">
        <f aca="true" t="shared" si="4" ref="K60:Q60">K56</f>
        <v>5250700</v>
      </c>
      <c r="L60" s="180">
        <f>L57+L58+L59</f>
        <v>8253600</v>
      </c>
      <c r="M60" s="180">
        <f t="shared" si="4"/>
        <v>5676057</v>
      </c>
      <c r="N60" s="180">
        <f t="shared" si="4"/>
        <v>5705084</v>
      </c>
      <c r="O60" s="180">
        <f t="shared" si="4"/>
        <v>14943752</v>
      </c>
      <c r="P60" s="180">
        <f t="shared" si="4"/>
        <v>16438127</v>
      </c>
      <c r="Q60" s="180">
        <f t="shared" si="4"/>
        <v>53807220</v>
      </c>
    </row>
    <row r="61" spans="1:17" s="109" customFormat="1" ht="18.75">
      <c r="A61" s="365" t="s">
        <v>111</v>
      </c>
      <c r="B61" s="134" t="s">
        <v>24</v>
      </c>
      <c r="C61" s="476"/>
      <c r="D61" s="476"/>
      <c r="E61" s="476"/>
      <c r="F61" s="480"/>
      <c r="G61" s="476"/>
      <c r="H61" s="476"/>
      <c r="I61" s="476"/>
      <c r="J61" s="476"/>
      <c r="K61" s="482"/>
      <c r="L61" s="482"/>
      <c r="M61" s="295"/>
      <c r="N61" s="295"/>
      <c r="O61" s="295"/>
      <c r="P61" s="295"/>
      <c r="Q61" s="482"/>
    </row>
    <row r="62" spans="1:17" s="104" customFormat="1" ht="18.75">
      <c r="A62" s="407"/>
      <c r="B62" s="134" t="s">
        <v>38</v>
      </c>
      <c r="C62" s="477"/>
      <c r="D62" s="478"/>
      <c r="E62" s="479"/>
      <c r="F62" s="479"/>
      <c r="G62" s="479"/>
      <c r="H62" s="481"/>
      <c r="I62" s="481"/>
      <c r="J62" s="481"/>
      <c r="K62" s="481"/>
      <c r="L62" s="481"/>
      <c r="M62" s="294"/>
      <c r="N62" s="294"/>
      <c r="O62" s="294"/>
      <c r="P62" s="294"/>
      <c r="Q62" s="481"/>
    </row>
    <row r="63" spans="1:17" s="104" customFormat="1" ht="12.75">
      <c r="A63" s="370"/>
      <c r="B63" s="183" t="s">
        <v>25</v>
      </c>
      <c r="C63" s="483"/>
      <c r="D63" s="485"/>
      <c r="E63" s="487"/>
      <c r="F63" s="487"/>
      <c r="G63" s="483" t="s">
        <v>59</v>
      </c>
      <c r="H63" s="490"/>
      <c r="I63" s="490"/>
      <c r="J63" s="490"/>
      <c r="K63" s="490"/>
      <c r="L63" s="490"/>
      <c r="M63" s="298"/>
      <c r="N63" s="298"/>
      <c r="O63" s="298"/>
      <c r="P63" s="298"/>
      <c r="Q63" s="492"/>
    </row>
    <row r="64" spans="1:17" s="104" customFormat="1" ht="51">
      <c r="A64" s="380"/>
      <c r="B64" s="141" t="s">
        <v>39</v>
      </c>
      <c r="C64" s="484"/>
      <c r="D64" s="486"/>
      <c r="E64" s="488"/>
      <c r="F64" s="488"/>
      <c r="G64" s="489"/>
      <c r="H64" s="491"/>
      <c r="I64" s="491"/>
      <c r="J64" s="491"/>
      <c r="K64" s="491"/>
      <c r="L64" s="491"/>
      <c r="M64" s="299"/>
      <c r="N64" s="299"/>
      <c r="O64" s="299"/>
      <c r="P64" s="299"/>
      <c r="Q64" s="491"/>
    </row>
    <row r="65" spans="1:17" s="104" customFormat="1" ht="12.75">
      <c r="A65" s="370"/>
      <c r="B65" s="183" t="s">
        <v>22</v>
      </c>
      <c r="C65" s="483"/>
      <c r="D65" s="494">
        <v>0.05</v>
      </c>
      <c r="E65" s="487"/>
      <c r="F65" s="487"/>
      <c r="G65" s="487"/>
      <c r="H65" s="490"/>
      <c r="I65" s="490"/>
      <c r="J65" s="490"/>
      <c r="K65" s="490"/>
      <c r="L65" s="490"/>
      <c r="M65" s="298"/>
      <c r="N65" s="298"/>
      <c r="O65" s="298"/>
      <c r="P65" s="298"/>
      <c r="Q65" s="492"/>
    </row>
    <row r="66" spans="1:17" s="104" customFormat="1" ht="38.25">
      <c r="A66" s="386"/>
      <c r="B66" s="141" t="s">
        <v>81</v>
      </c>
      <c r="C66" s="493"/>
      <c r="D66" s="495"/>
      <c r="E66" s="497"/>
      <c r="F66" s="497"/>
      <c r="G66" s="497"/>
      <c r="H66" s="498"/>
      <c r="I66" s="498"/>
      <c r="J66" s="498"/>
      <c r="K66" s="498"/>
      <c r="L66" s="498"/>
      <c r="M66" s="301"/>
      <c r="N66" s="301"/>
      <c r="O66" s="301"/>
      <c r="P66" s="301"/>
      <c r="Q66" s="498"/>
    </row>
    <row r="67" spans="1:17" s="104" customFormat="1" ht="51.75" customHeight="1">
      <c r="A67" s="386"/>
      <c r="B67" s="141" t="s">
        <v>82</v>
      </c>
      <c r="C67" s="493"/>
      <c r="D67" s="495"/>
      <c r="E67" s="497"/>
      <c r="F67" s="497"/>
      <c r="G67" s="497"/>
      <c r="H67" s="498"/>
      <c r="I67" s="498"/>
      <c r="J67" s="498"/>
      <c r="K67" s="498"/>
      <c r="L67" s="498"/>
      <c r="M67" s="301"/>
      <c r="N67" s="301"/>
      <c r="O67" s="301"/>
      <c r="P67" s="301"/>
      <c r="Q67" s="498"/>
    </row>
    <row r="68" spans="1:17" ht="51">
      <c r="A68" s="386"/>
      <c r="B68" s="141" t="s">
        <v>83</v>
      </c>
      <c r="C68" s="493"/>
      <c r="D68" s="495"/>
      <c r="E68" s="497"/>
      <c r="F68" s="497"/>
      <c r="G68" s="497"/>
      <c r="H68" s="498"/>
      <c r="I68" s="498"/>
      <c r="J68" s="498"/>
      <c r="K68" s="498"/>
      <c r="L68" s="498"/>
      <c r="M68" s="301"/>
      <c r="N68" s="301"/>
      <c r="O68" s="301"/>
      <c r="P68" s="301"/>
      <c r="Q68" s="498"/>
    </row>
    <row r="69" spans="1:17" ht="39" customHeight="1">
      <c r="A69" s="386"/>
      <c r="B69" s="141" t="s">
        <v>126</v>
      </c>
      <c r="C69" s="493"/>
      <c r="D69" s="495"/>
      <c r="E69" s="497"/>
      <c r="F69" s="497"/>
      <c r="G69" s="497"/>
      <c r="H69" s="498"/>
      <c r="I69" s="498"/>
      <c r="J69" s="498"/>
      <c r="K69" s="498"/>
      <c r="L69" s="498"/>
      <c r="M69" s="301"/>
      <c r="N69" s="301"/>
      <c r="O69" s="301"/>
      <c r="P69" s="301"/>
      <c r="Q69" s="498"/>
    </row>
    <row r="70" spans="1:17" ht="12.75">
      <c r="A70" s="386"/>
      <c r="B70" s="141" t="s">
        <v>84</v>
      </c>
      <c r="C70" s="493"/>
      <c r="D70" s="495"/>
      <c r="E70" s="497"/>
      <c r="F70" s="497"/>
      <c r="G70" s="497"/>
      <c r="H70" s="498"/>
      <c r="I70" s="498"/>
      <c r="J70" s="498"/>
      <c r="K70" s="498"/>
      <c r="L70" s="498"/>
      <c r="M70" s="301"/>
      <c r="N70" s="301"/>
      <c r="O70" s="301"/>
      <c r="P70" s="301"/>
      <c r="Q70" s="498"/>
    </row>
    <row r="71" spans="1:17" ht="25.5">
      <c r="A71" s="386"/>
      <c r="B71" s="141" t="s">
        <v>85</v>
      </c>
      <c r="C71" s="493"/>
      <c r="D71" s="495"/>
      <c r="E71" s="497"/>
      <c r="F71" s="497"/>
      <c r="G71" s="497"/>
      <c r="H71" s="498"/>
      <c r="I71" s="498"/>
      <c r="J71" s="498"/>
      <c r="K71" s="498"/>
      <c r="L71" s="498"/>
      <c r="M71" s="301"/>
      <c r="N71" s="301"/>
      <c r="O71" s="301"/>
      <c r="P71" s="301"/>
      <c r="Q71" s="498"/>
    </row>
    <row r="72" spans="1:17" ht="38.25">
      <c r="A72" s="386"/>
      <c r="B72" s="141" t="s">
        <v>86</v>
      </c>
      <c r="C72" s="484"/>
      <c r="D72" s="496"/>
      <c r="E72" s="488"/>
      <c r="F72" s="488"/>
      <c r="G72" s="488"/>
      <c r="H72" s="491"/>
      <c r="I72" s="491"/>
      <c r="J72" s="491"/>
      <c r="K72" s="491"/>
      <c r="L72" s="491"/>
      <c r="M72" s="299"/>
      <c r="N72" s="299"/>
      <c r="O72" s="299"/>
      <c r="P72" s="299"/>
      <c r="Q72" s="491"/>
    </row>
    <row r="73" spans="1:17" ht="12.75">
      <c r="A73" s="386"/>
      <c r="B73" s="141" t="s">
        <v>167</v>
      </c>
      <c r="C73" s="296"/>
      <c r="D73" s="300"/>
      <c r="E73" s="297"/>
      <c r="F73" s="297"/>
      <c r="G73" s="297"/>
      <c r="H73" s="299"/>
      <c r="I73" s="299"/>
      <c r="J73" s="299"/>
      <c r="K73" s="299"/>
      <c r="L73" s="299"/>
      <c r="M73" s="299"/>
      <c r="N73" s="299">
        <v>2124367</v>
      </c>
      <c r="O73" s="299">
        <v>120000</v>
      </c>
      <c r="P73" s="299">
        <v>132000</v>
      </c>
      <c r="Q73" s="299">
        <f>SUM(K73:P73)</f>
        <v>2376367</v>
      </c>
    </row>
    <row r="74" spans="1:17" ht="12.75">
      <c r="A74" s="386"/>
      <c r="B74" s="183" t="s">
        <v>26</v>
      </c>
      <c r="C74" s="140"/>
      <c r="D74" s="184"/>
      <c r="E74" s="185"/>
      <c r="F74" s="185"/>
      <c r="G74" s="185"/>
      <c r="H74" s="139"/>
      <c r="I74" s="139"/>
      <c r="J74" s="139"/>
      <c r="K74" s="139"/>
      <c r="L74" s="139"/>
      <c r="M74" s="139"/>
      <c r="N74" s="139"/>
      <c r="O74" s="139"/>
      <c r="P74" s="139"/>
      <c r="Q74" s="186"/>
    </row>
    <row r="75" spans="1:17" ht="12.75">
      <c r="A75" s="380"/>
      <c r="B75" s="141" t="s">
        <v>40</v>
      </c>
      <c r="C75" s="140" t="s">
        <v>51</v>
      </c>
      <c r="D75" s="184"/>
      <c r="E75" s="139" t="s">
        <v>53</v>
      </c>
      <c r="F75" s="139" t="s">
        <v>166</v>
      </c>
      <c r="G75" s="185"/>
      <c r="H75" s="139"/>
      <c r="I75" s="139"/>
      <c r="J75" s="139"/>
      <c r="K75" s="142">
        <v>2050</v>
      </c>
      <c r="L75" s="142">
        <v>2050</v>
      </c>
      <c r="M75" s="142">
        <v>2050</v>
      </c>
      <c r="N75" s="142">
        <v>2050</v>
      </c>
      <c r="O75" s="142">
        <v>2050</v>
      </c>
      <c r="P75" s="142">
        <v>2050</v>
      </c>
      <c r="Q75" s="143"/>
    </row>
    <row r="76" spans="1:17" ht="12.75">
      <c r="A76" s="45"/>
      <c r="B76" s="183" t="s">
        <v>37</v>
      </c>
      <c r="C76" s="140"/>
      <c r="D76" s="184"/>
      <c r="E76" s="185"/>
      <c r="F76" s="185"/>
      <c r="G76" s="185"/>
      <c r="H76" s="139"/>
      <c r="I76" s="139"/>
      <c r="J76" s="139"/>
      <c r="K76" s="139"/>
      <c r="L76" s="139"/>
      <c r="M76" s="139"/>
      <c r="N76" s="139"/>
      <c r="O76" s="139"/>
      <c r="P76" s="139"/>
      <c r="Q76" s="186"/>
    </row>
    <row r="77" spans="1:17" ht="25.5">
      <c r="A77" s="46" t="s">
        <v>112</v>
      </c>
      <c r="B77" s="141" t="s">
        <v>121</v>
      </c>
      <c r="C77" s="140"/>
      <c r="D77" s="187">
        <v>0.05</v>
      </c>
      <c r="E77" s="185"/>
      <c r="F77" s="185"/>
      <c r="G77" s="185"/>
      <c r="H77" s="139"/>
      <c r="I77" s="139"/>
      <c r="J77" s="139"/>
      <c r="K77" s="139"/>
      <c r="L77" s="139"/>
      <c r="M77" s="139"/>
      <c r="N77" s="139"/>
      <c r="O77" s="139"/>
      <c r="P77" s="139"/>
      <c r="Q77" s="186"/>
    </row>
    <row r="78" spans="1:17" ht="15.75" customHeight="1">
      <c r="A78" s="26"/>
      <c r="B78" s="183" t="s">
        <v>31</v>
      </c>
      <c r="C78" s="188" t="s">
        <v>52</v>
      </c>
      <c r="D78" s="189"/>
      <c r="E78" s="190"/>
      <c r="F78" s="190"/>
      <c r="G78" s="190"/>
      <c r="H78" s="186"/>
      <c r="I78" s="186"/>
      <c r="J78" s="186"/>
      <c r="K78" s="143">
        <f>K80+K81</f>
        <v>1440900</v>
      </c>
      <c r="L78" s="143">
        <f>L79+L80+L81</f>
        <v>1916600</v>
      </c>
      <c r="M78" s="143">
        <f>M79+M80+M81</f>
        <v>1411778</v>
      </c>
      <c r="N78" s="143">
        <f>N79+N80+N81</f>
        <v>1513525</v>
      </c>
      <c r="O78" s="143">
        <f>O79+O80+O81</f>
        <v>4148235</v>
      </c>
      <c r="P78" s="143">
        <f>P79+P80+P81</f>
        <v>4563059</v>
      </c>
      <c r="Q78" s="143">
        <f>Q80+Q81</f>
        <v>14473697</v>
      </c>
    </row>
    <row r="79" spans="1:17" ht="12.75">
      <c r="A79" s="26"/>
      <c r="B79" s="141" t="s">
        <v>27</v>
      </c>
      <c r="C79" s="140" t="s">
        <v>52</v>
      </c>
      <c r="D79" s="184"/>
      <c r="E79" s="185"/>
      <c r="F79" s="185"/>
      <c r="G79" s="185"/>
      <c r="H79" s="139"/>
      <c r="I79" s="139"/>
      <c r="J79" s="139"/>
      <c r="K79" s="139"/>
      <c r="L79" s="139">
        <v>520400</v>
      </c>
      <c r="M79" s="139"/>
      <c r="N79" s="315"/>
      <c r="O79" s="139"/>
      <c r="P79" s="139"/>
      <c r="Q79" s="186">
        <f>SUM(K79:P79)</f>
        <v>520400</v>
      </c>
    </row>
    <row r="80" spans="1:17" ht="12.75">
      <c r="A80" s="26"/>
      <c r="B80" s="141" t="s">
        <v>28</v>
      </c>
      <c r="C80" s="140" t="s">
        <v>52</v>
      </c>
      <c r="D80" s="184"/>
      <c r="E80" s="185"/>
      <c r="F80" s="185"/>
      <c r="G80" s="185"/>
      <c r="H80" s="144" t="s">
        <v>54</v>
      </c>
      <c r="I80" s="144" t="s">
        <v>132</v>
      </c>
      <c r="J80" s="139">
        <v>611</v>
      </c>
      <c r="K80" s="142">
        <v>1419900</v>
      </c>
      <c r="L80" s="142">
        <v>1363600</v>
      </c>
      <c r="M80" s="142">
        <v>1371778</v>
      </c>
      <c r="N80" s="142">
        <v>1413525</v>
      </c>
      <c r="O80" s="142">
        <v>4121295</v>
      </c>
      <c r="P80" s="142">
        <v>4533425</v>
      </c>
      <c r="Q80" s="143">
        <f>SUM(K80:P80)</f>
        <v>14223523</v>
      </c>
    </row>
    <row r="81" spans="1:17" ht="12.75">
      <c r="A81" s="23"/>
      <c r="B81" s="137" t="s">
        <v>125</v>
      </c>
      <c r="C81" s="140" t="s">
        <v>52</v>
      </c>
      <c r="D81" s="184"/>
      <c r="E81" s="185"/>
      <c r="F81" s="185"/>
      <c r="G81" s="185"/>
      <c r="H81" s="139"/>
      <c r="I81" s="139"/>
      <c r="J81" s="139"/>
      <c r="K81" s="142">
        <v>21000</v>
      </c>
      <c r="L81" s="139">
        <v>32600</v>
      </c>
      <c r="M81" s="139">
        <v>40000</v>
      </c>
      <c r="N81" s="139">
        <v>100000</v>
      </c>
      <c r="O81" s="139">
        <v>26940</v>
      </c>
      <c r="P81" s="139">
        <v>29634</v>
      </c>
      <c r="Q81" s="143">
        <f>SUM(K81:P81)</f>
        <v>250174</v>
      </c>
    </row>
    <row r="82" spans="1:17" ht="12.75">
      <c r="A82" s="3"/>
      <c r="B82" s="183" t="s">
        <v>29</v>
      </c>
      <c r="C82" s="188" t="s">
        <v>52</v>
      </c>
      <c r="D82" s="189"/>
      <c r="E82" s="190"/>
      <c r="F82" s="190"/>
      <c r="G82" s="190"/>
      <c r="H82" s="186"/>
      <c r="I82" s="186"/>
      <c r="J82" s="186"/>
      <c r="K82" s="143">
        <f>K78</f>
        <v>1440900</v>
      </c>
      <c r="L82" s="143">
        <f aca="true" t="shared" si="5" ref="L82:Q82">L79+L80+L81</f>
        <v>1916600</v>
      </c>
      <c r="M82" s="143">
        <f t="shared" si="5"/>
        <v>1411778</v>
      </c>
      <c r="N82" s="143">
        <f t="shared" si="5"/>
        <v>1513525</v>
      </c>
      <c r="O82" s="143">
        <f t="shared" si="5"/>
        <v>4148235</v>
      </c>
      <c r="P82" s="143">
        <f t="shared" si="5"/>
        <v>4563059</v>
      </c>
      <c r="Q82" s="143">
        <f t="shared" si="5"/>
        <v>14994097</v>
      </c>
    </row>
    <row r="83" spans="1:17" ht="18.75">
      <c r="A83" s="365" t="s">
        <v>113</v>
      </c>
      <c r="B83" s="191" t="s">
        <v>24</v>
      </c>
      <c r="C83" s="499"/>
      <c r="D83" s="501"/>
      <c r="E83" s="503"/>
      <c r="F83" s="503"/>
      <c r="G83" s="503"/>
      <c r="H83" s="505"/>
      <c r="I83" s="505"/>
      <c r="J83" s="505"/>
      <c r="K83" s="505"/>
      <c r="L83" s="505"/>
      <c r="M83" s="302"/>
      <c r="N83" s="302"/>
      <c r="O83" s="302"/>
      <c r="P83" s="302"/>
      <c r="Q83" s="507"/>
    </row>
    <row r="84" spans="1:17" ht="20.25" customHeight="1">
      <c r="A84" s="407"/>
      <c r="B84" s="191" t="s">
        <v>41</v>
      </c>
      <c r="C84" s="500"/>
      <c r="D84" s="502"/>
      <c r="E84" s="504"/>
      <c r="F84" s="504"/>
      <c r="G84" s="504"/>
      <c r="H84" s="506"/>
      <c r="I84" s="506"/>
      <c r="J84" s="506"/>
      <c r="K84" s="506"/>
      <c r="L84" s="506"/>
      <c r="M84" s="303"/>
      <c r="N84" s="303"/>
      <c r="O84" s="303"/>
      <c r="P84" s="303"/>
      <c r="Q84" s="506"/>
    </row>
    <row r="85" spans="1:17" ht="12.75">
      <c r="A85" s="370"/>
      <c r="B85" s="194" t="s">
        <v>25</v>
      </c>
      <c r="C85" s="499"/>
      <c r="D85" s="501"/>
      <c r="E85" s="503"/>
      <c r="F85" s="503"/>
      <c r="G85" s="499" t="s">
        <v>124</v>
      </c>
      <c r="H85" s="505"/>
      <c r="I85" s="505"/>
      <c r="J85" s="505"/>
      <c r="K85" s="505"/>
      <c r="L85" s="505"/>
      <c r="M85" s="302"/>
      <c r="N85" s="302"/>
      <c r="O85" s="302"/>
      <c r="P85" s="302"/>
      <c r="Q85" s="507"/>
    </row>
    <row r="86" spans="1:17" ht="179.25" customHeight="1">
      <c r="A86" s="380"/>
      <c r="B86" s="195" t="s">
        <v>42</v>
      </c>
      <c r="C86" s="500"/>
      <c r="D86" s="502"/>
      <c r="E86" s="504"/>
      <c r="F86" s="504"/>
      <c r="G86" s="500"/>
      <c r="H86" s="506"/>
      <c r="I86" s="506"/>
      <c r="J86" s="506"/>
      <c r="K86" s="506"/>
      <c r="L86" s="506"/>
      <c r="M86" s="303"/>
      <c r="N86" s="303"/>
      <c r="O86" s="303"/>
      <c r="P86" s="303"/>
      <c r="Q86" s="506"/>
    </row>
    <row r="87" spans="1:17" ht="12.75">
      <c r="A87" s="370"/>
      <c r="B87" s="194" t="s">
        <v>22</v>
      </c>
      <c r="C87" s="499"/>
      <c r="D87" s="511">
        <v>0.3</v>
      </c>
      <c r="E87" s="503"/>
      <c r="F87" s="503"/>
      <c r="G87" s="503"/>
      <c r="H87" s="505"/>
      <c r="I87" s="505"/>
      <c r="J87" s="505"/>
      <c r="K87" s="505"/>
      <c r="L87" s="505"/>
      <c r="M87" s="196"/>
      <c r="N87" s="196"/>
      <c r="O87" s="196"/>
      <c r="P87" s="196"/>
      <c r="Q87" s="197"/>
    </row>
    <row r="88" spans="1:17" ht="63.75" customHeight="1">
      <c r="A88" s="386"/>
      <c r="B88" s="195" t="s">
        <v>87</v>
      </c>
      <c r="C88" s="510"/>
      <c r="D88" s="512"/>
      <c r="E88" s="514"/>
      <c r="F88" s="514"/>
      <c r="G88" s="514"/>
      <c r="H88" s="508"/>
      <c r="I88" s="508"/>
      <c r="J88" s="508"/>
      <c r="K88" s="508"/>
      <c r="L88" s="508"/>
      <c r="M88" s="198"/>
      <c r="N88" s="198"/>
      <c r="O88" s="198"/>
      <c r="P88" s="198"/>
      <c r="Q88" s="198"/>
    </row>
    <row r="89" spans="1:17" ht="38.25">
      <c r="A89" s="386"/>
      <c r="B89" s="195" t="s">
        <v>156</v>
      </c>
      <c r="C89" s="510"/>
      <c r="D89" s="512"/>
      <c r="E89" s="514"/>
      <c r="F89" s="514"/>
      <c r="G89" s="514"/>
      <c r="H89" s="508"/>
      <c r="I89" s="508"/>
      <c r="J89" s="508"/>
      <c r="K89" s="508"/>
      <c r="L89" s="508"/>
      <c r="M89" s="198">
        <v>100000</v>
      </c>
      <c r="N89" s="198">
        <v>100000</v>
      </c>
      <c r="O89" s="198">
        <v>100000</v>
      </c>
      <c r="P89" s="198">
        <v>100000</v>
      </c>
      <c r="Q89" s="198">
        <f>SUM(M89:P89)</f>
        <v>400000</v>
      </c>
    </row>
    <row r="90" spans="1:17" ht="38.25">
      <c r="A90" s="386"/>
      <c r="B90" s="195" t="s">
        <v>88</v>
      </c>
      <c r="C90" s="510"/>
      <c r="D90" s="512"/>
      <c r="E90" s="514"/>
      <c r="F90" s="514"/>
      <c r="G90" s="514"/>
      <c r="H90" s="508"/>
      <c r="I90" s="508"/>
      <c r="J90" s="508"/>
      <c r="K90" s="508"/>
      <c r="L90" s="508"/>
      <c r="M90" s="198"/>
      <c r="N90" s="198"/>
      <c r="O90" s="198"/>
      <c r="P90" s="198"/>
      <c r="Q90" s="198"/>
    </row>
    <row r="91" spans="1:17" ht="25.5">
      <c r="A91" s="386"/>
      <c r="B91" s="195" t="s">
        <v>157</v>
      </c>
      <c r="C91" s="510"/>
      <c r="D91" s="512"/>
      <c r="E91" s="514"/>
      <c r="F91" s="514"/>
      <c r="G91" s="514"/>
      <c r="H91" s="508"/>
      <c r="I91" s="508"/>
      <c r="J91" s="508"/>
      <c r="K91" s="508"/>
      <c r="L91" s="508"/>
      <c r="M91" s="198"/>
      <c r="N91" s="198"/>
      <c r="O91" s="198"/>
      <c r="P91" s="198"/>
      <c r="Q91" s="198"/>
    </row>
    <row r="92" spans="1:17" ht="25.5">
      <c r="A92" s="386"/>
      <c r="B92" s="195" t="s">
        <v>90</v>
      </c>
      <c r="C92" s="510"/>
      <c r="D92" s="512"/>
      <c r="E92" s="514"/>
      <c r="F92" s="514"/>
      <c r="G92" s="514"/>
      <c r="H92" s="508"/>
      <c r="I92" s="508"/>
      <c r="J92" s="508"/>
      <c r="K92" s="508"/>
      <c r="L92" s="508"/>
      <c r="M92" s="198"/>
      <c r="N92" s="198"/>
      <c r="O92" s="198"/>
      <c r="P92" s="198"/>
      <c r="Q92" s="198"/>
    </row>
    <row r="93" spans="1:17" ht="12.75">
      <c r="A93" s="386"/>
      <c r="B93" s="195" t="s">
        <v>91</v>
      </c>
      <c r="C93" s="510"/>
      <c r="D93" s="512"/>
      <c r="E93" s="514"/>
      <c r="F93" s="514"/>
      <c r="G93" s="514"/>
      <c r="H93" s="508"/>
      <c r="I93" s="508"/>
      <c r="J93" s="508"/>
      <c r="K93" s="508"/>
      <c r="L93" s="508"/>
      <c r="M93" s="198"/>
      <c r="N93" s="198"/>
      <c r="O93" s="198"/>
      <c r="P93" s="198"/>
      <c r="Q93" s="198"/>
    </row>
    <row r="94" spans="1:17" ht="25.5">
      <c r="A94" s="386"/>
      <c r="B94" s="195" t="s">
        <v>92</v>
      </c>
      <c r="C94" s="510"/>
      <c r="D94" s="512"/>
      <c r="E94" s="514"/>
      <c r="F94" s="514"/>
      <c r="G94" s="514"/>
      <c r="H94" s="508"/>
      <c r="I94" s="508"/>
      <c r="J94" s="508"/>
      <c r="K94" s="508"/>
      <c r="L94" s="508"/>
      <c r="M94" s="198"/>
      <c r="N94" s="198"/>
      <c r="O94" s="198"/>
      <c r="P94" s="198"/>
      <c r="Q94" s="198"/>
    </row>
    <row r="95" spans="1:17" ht="25.5">
      <c r="A95" s="386"/>
      <c r="B95" s="195" t="s">
        <v>93</v>
      </c>
      <c r="C95" s="510"/>
      <c r="D95" s="512"/>
      <c r="E95" s="514"/>
      <c r="F95" s="514"/>
      <c r="G95" s="514"/>
      <c r="H95" s="508"/>
      <c r="I95" s="508"/>
      <c r="J95" s="508"/>
      <c r="K95" s="508"/>
      <c r="L95" s="508"/>
      <c r="M95" s="198"/>
      <c r="N95" s="198"/>
      <c r="O95" s="198"/>
      <c r="P95" s="198"/>
      <c r="Q95" s="198"/>
    </row>
    <row r="96" spans="1:17" ht="38.25">
      <c r="A96" s="386"/>
      <c r="B96" s="199" t="s">
        <v>94</v>
      </c>
      <c r="C96" s="510"/>
      <c r="D96" s="512"/>
      <c r="E96" s="514"/>
      <c r="F96" s="514"/>
      <c r="G96" s="514"/>
      <c r="H96" s="508"/>
      <c r="I96" s="508"/>
      <c r="J96" s="508"/>
      <c r="K96" s="508"/>
      <c r="L96" s="508"/>
      <c r="M96" s="198"/>
      <c r="N96" s="198"/>
      <c r="O96" s="198"/>
      <c r="P96" s="198"/>
      <c r="Q96" s="198"/>
    </row>
    <row r="97" spans="1:17" ht="63.75">
      <c r="A97" s="386"/>
      <c r="B97" s="199" t="s">
        <v>127</v>
      </c>
      <c r="C97" s="510"/>
      <c r="D97" s="512"/>
      <c r="E97" s="514"/>
      <c r="F97" s="514"/>
      <c r="G97" s="514"/>
      <c r="H97" s="508"/>
      <c r="I97" s="508"/>
      <c r="J97" s="508"/>
      <c r="K97" s="508"/>
      <c r="L97" s="508"/>
      <c r="M97" s="198"/>
      <c r="N97" s="198"/>
      <c r="O97" s="198"/>
      <c r="P97" s="198"/>
      <c r="Q97" s="198"/>
    </row>
    <row r="98" spans="1:17" ht="51">
      <c r="A98" s="386"/>
      <c r="B98" s="199" t="s">
        <v>128</v>
      </c>
      <c r="C98" s="510"/>
      <c r="D98" s="512"/>
      <c r="E98" s="514"/>
      <c r="F98" s="514"/>
      <c r="G98" s="514"/>
      <c r="H98" s="508"/>
      <c r="I98" s="508"/>
      <c r="J98" s="508"/>
      <c r="K98" s="508"/>
      <c r="L98" s="508"/>
      <c r="M98" s="198"/>
      <c r="N98" s="198"/>
      <c r="O98" s="198"/>
      <c r="P98" s="198"/>
      <c r="Q98" s="198"/>
    </row>
    <row r="99" spans="1:17" ht="54.75" customHeight="1">
      <c r="A99" s="386"/>
      <c r="B99" s="199" t="s">
        <v>95</v>
      </c>
      <c r="C99" s="510"/>
      <c r="D99" s="512"/>
      <c r="E99" s="514"/>
      <c r="F99" s="514"/>
      <c r="G99" s="514"/>
      <c r="H99" s="508"/>
      <c r="I99" s="508"/>
      <c r="J99" s="508"/>
      <c r="K99" s="508"/>
      <c r="L99" s="508"/>
      <c r="M99" s="198"/>
      <c r="N99" s="198"/>
      <c r="O99" s="198"/>
      <c r="P99" s="198"/>
      <c r="Q99" s="198"/>
    </row>
    <row r="100" spans="1:17" ht="38.25">
      <c r="A100" s="380"/>
      <c r="B100" s="199" t="s">
        <v>96</v>
      </c>
      <c r="C100" s="500"/>
      <c r="D100" s="513"/>
      <c r="E100" s="515"/>
      <c r="F100" s="515"/>
      <c r="G100" s="515"/>
      <c r="H100" s="509"/>
      <c r="I100" s="509"/>
      <c r="J100" s="509"/>
      <c r="K100" s="509"/>
      <c r="L100" s="509"/>
      <c r="M100" s="198"/>
      <c r="N100" s="198"/>
      <c r="O100" s="198"/>
      <c r="P100" s="198"/>
      <c r="Q100" s="198"/>
    </row>
    <row r="101" spans="1:17" ht="12.75">
      <c r="A101" s="370"/>
      <c r="B101" s="200" t="s">
        <v>26</v>
      </c>
      <c r="C101" s="201"/>
      <c r="D101" s="202"/>
      <c r="E101" s="203"/>
      <c r="F101" s="204" t="s">
        <v>165</v>
      </c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5"/>
    </row>
    <row r="102" spans="1:17" ht="89.25">
      <c r="A102" s="380"/>
      <c r="B102" s="195" t="s">
        <v>45</v>
      </c>
      <c r="C102" s="201" t="s">
        <v>56</v>
      </c>
      <c r="D102" s="202"/>
      <c r="E102" s="201" t="s">
        <v>60</v>
      </c>
      <c r="F102" s="203"/>
      <c r="G102" s="203"/>
      <c r="H102" s="203"/>
      <c r="I102" s="203"/>
      <c r="J102" s="203"/>
      <c r="K102" s="206">
        <v>4.8</v>
      </c>
      <c r="L102" s="206">
        <v>5</v>
      </c>
      <c r="M102" s="206">
        <v>5</v>
      </c>
      <c r="N102" s="206">
        <v>5</v>
      </c>
      <c r="O102" s="206">
        <v>5</v>
      </c>
      <c r="P102" s="206">
        <v>5</v>
      </c>
      <c r="Q102" s="207"/>
    </row>
    <row r="103" spans="1:17" ht="18.75">
      <c r="A103" s="393" t="s">
        <v>114</v>
      </c>
      <c r="B103" s="200" t="s">
        <v>36</v>
      </c>
      <c r="C103" s="208"/>
      <c r="D103" s="209">
        <v>0.3</v>
      </c>
      <c r="E103" s="210"/>
      <c r="F103" s="210"/>
      <c r="G103" s="210"/>
      <c r="H103" s="203"/>
      <c r="I103" s="203"/>
      <c r="J103" s="203"/>
      <c r="K103" s="203"/>
      <c r="L103" s="203"/>
      <c r="M103" s="203"/>
      <c r="N103" s="203"/>
      <c r="O103" s="203"/>
      <c r="P103" s="203"/>
      <c r="Q103" s="205"/>
    </row>
    <row r="104" spans="1:17" ht="30.75" customHeight="1">
      <c r="A104" s="394"/>
      <c r="B104" s="195" t="s">
        <v>122</v>
      </c>
      <c r="C104" s="208"/>
      <c r="D104" s="211"/>
      <c r="E104" s="210"/>
      <c r="F104" s="210"/>
      <c r="G104" s="201"/>
      <c r="H104" s="203"/>
      <c r="I104" s="203"/>
      <c r="J104" s="203"/>
      <c r="K104" s="203"/>
      <c r="L104" s="203"/>
      <c r="M104" s="203"/>
      <c r="N104" s="203"/>
      <c r="O104" s="203"/>
      <c r="P104" s="203"/>
      <c r="Q104" s="205"/>
    </row>
    <row r="105" spans="1:17" ht="14.25" customHeight="1">
      <c r="A105" s="46"/>
      <c r="B105" s="194" t="s">
        <v>31</v>
      </c>
      <c r="C105" s="201" t="s">
        <v>52</v>
      </c>
      <c r="D105" s="211"/>
      <c r="E105" s="210"/>
      <c r="F105" s="210"/>
      <c r="G105" s="210"/>
      <c r="H105" s="203"/>
      <c r="I105" s="203"/>
      <c r="J105" s="203"/>
      <c r="K105" s="212">
        <f>K107+K108</f>
        <v>12075800</v>
      </c>
      <c r="L105" s="212">
        <f>L106+L107+L108</f>
        <v>19067800</v>
      </c>
      <c r="M105" s="212">
        <f>M106+M107+M108</f>
        <v>13831900</v>
      </c>
      <c r="N105" s="212">
        <f>N106+N107+N108</f>
        <v>14315638</v>
      </c>
      <c r="O105" s="212">
        <f>O106+O107+O108</f>
        <v>26351550</v>
      </c>
      <c r="P105" s="212">
        <f>P106+P107+P108</f>
        <v>28957705</v>
      </c>
      <c r="Q105" s="212">
        <f>Q107+Q108</f>
        <v>114508793</v>
      </c>
    </row>
    <row r="106" spans="1:17" ht="12" customHeight="1">
      <c r="A106" s="46"/>
      <c r="B106" s="195" t="s">
        <v>27</v>
      </c>
      <c r="C106" s="201" t="s">
        <v>52</v>
      </c>
      <c r="D106" s="211"/>
      <c r="E106" s="210"/>
      <c r="F106" s="210"/>
      <c r="G106" s="210"/>
      <c r="H106" s="213" t="s">
        <v>133</v>
      </c>
      <c r="I106" s="213" t="s">
        <v>135</v>
      </c>
      <c r="J106" s="213" t="s">
        <v>58</v>
      </c>
      <c r="K106" s="214"/>
      <c r="L106" s="213" t="s">
        <v>158</v>
      </c>
      <c r="M106" s="214"/>
      <c r="N106" s="214"/>
      <c r="O106" s="214"/>
      <c r="P106" s="214"/>
      <c r="Q106" s="314" t="s">
        <v>158</v>
      </c>
    </row>
    <row r="107" spans="1:17" ht="12.75" customHeight="1">
      <c r="A107" s="46"/>
      <c r="B107" s="195" t="s">
        <v>28</v>
      </c>
      <c r="C107" s="201" t="s">
        <v>52</v>
      </c>
      <c r="D107" s="211"/>
      <c r="E107" s="210"/>
      <c r="F107" s="210"/>
      <c r="G107" s="210"/>
      <c r="H107" s="213" t="s">
        <v>133</v>
      </c>
      <c r="I107" s="213" t="s">
        <v>134</v>
      </c>
      <c r="J107" s="213" t="s">
        <v>58</v>
      </c>
      <c r="K107" s="216">
        <v>11675800</v>
      </c>
      <c r="L107" s="216">
        <v>18497600</v>
      </c>
      <c r="M107" s="216">
        <v>13431900</v>
      </c>
      <c r="N107" s="216">
        <v>13915638</v>
      </c>
      <c r="O107" s="216">
        <v>25961550</v>
      </c>
      <c r="P107" s="216">
        <v>28557705</v>
      </c>
      <c r="Q107" s="212">
        <f>SUM(K107:P107)</f>
        <v>112040193</v>
      </c>
    </row>
    <row r="108" spans="1:17" ht="12.75" customHeight="1">
      <c r="A108" s="46"/>
      <c r="B108" s="217" t="s">
        <v>125</v>
      </c>
      <c r="C108" s="201" t="s">
        <v>52</v>
      </c>
      <c r="D108" s="211"/>
      <c r="E108" s="210"/>
      <c r="F108" s="210"/>
      <c r="G108" s="210"/>
      <c r="H108" s="214"/>
      <c r="I108" s="214"/>
      <c r="J108" s="214"/>
      <c r="K108" s="216">
        <v>400000</v>
      </c>
      <c r="L108" s="216">
        <v>478600</v>
      </c>
      <c r="M108" s="216">
        <v>400000</v>
      </c>
      <c r="N108" s="216">
        <v>400000</v>
      </c>
      <c r="O108" s="216">
        <v>390000</v>
      </c>
      <c r="P108" s="216">
        <v>400000</v>
      </c>
      <c r="Q108" s="212">
        <f>SUM(K108:P108)</f>
        <v>2468600</v>
      </c>
    </row>
    <row r="109" spans="1:17" ht="15.75" customHeight="1">
      <c r="A109" s="2"/>
      <c r="B109" s="200" t="s">
        <v>29</v>
      </c>
      <c r="C109" s="218" t="s">
        <v>52</v>
      </c>
      <c r="D109" s="219"/>
      <c r="E109" s="220"/>
      <c r="F109" s="220"/>
      <c r="G109" s="220"/>
      <c r="H109" s="205"/>
      <c r="I109" s="205"/>
      <c r="J109" s="205"/>
      <c r="K109" s="212">
        <f aca="true" t="shared" si="6" ref="K109:P109">K105</f>
        <v>12075800</v>
      </c>
      <c r="L109" s="212">
        <f>L106+L107+L108</f>
        <v>19067800</v>
      </c>
      <c r="M109" s="212">
        <f t="shared" si="6"/>
        <v>13831900</v>
      </c>
      <c r="N109" s="212">
        <f t="shared" si="6"/>
        <v>14315638</v>
      </c>
      <c r="O109" s="212">
        <f t="shared" si="6"/>
        <v>26351550</v>
      </c>
      <c r="P109" s="212">
        <f t="shared" si="6"/>
        <v>28957705</v>
      </c>
      <c r="Q109" s="212">
        <f>Q106+Q107+Q108</f>
        <v>114600393</v>
      </c>
    </row>
    <row r="110" spans="1:17" ht="18.75">
      <c r="A110" s="365" t="s">
        <v>115</v>
      </c>
      <c r="B110" s="221" t="s">
        <v>24</v>
      </c>
      <c r="C110" s="518"/>
      <c r="D110" s="520"/>
      <c r="E110" s="522"/>
      <c r="F110" s="522"/>
      <c r="G110" s="522"/>
      <c r="H110" s="516"/>
      <c r="I110" s="516"/>
      <c r="J110" s="516"/>
      <c r="K110" s="516"/>
      <c r="L110" s="516"/>
      <c r="M110" s="304"/>
      <c r="N110" s="304"/>
      <c r="O110" s="304"/>
      <c r="P110" s="304"/>
      <c r="Q110" s="525"/>
    </row>
    <row r="111" spans="1:17" ht="15" customHeight="1">
      <c r="A111" s="406"/>
      <c r="B111" s="221" t="s">
        <v>43</v>
      </c>
      <c r="C111" s="519"/>
      <c r="D111" s="521"/>
      <c r="E111" s="523"/>
      <c r="F111" s="523"/>
      <c r="G111" s="523"/>
      <c r="H111" s="517"/>
      <c r="I111" s="517"/>
      <c r="J111" s="517"/>
      <c r="K111" s="517"/>
      <c r="L111" s="517"/>
      <c r="M111" s="305"/>
      <c r="N111" s="305"/>
      <c r="O111" s="305"/>
      <c r="P111" s="305"/>
      <c r="Q111" s="517"/>
    </row>
    <row r="112" spans="1:17" ht="12.75">
      <c r="A112" s="367"/>
      <c r="B112" s="224" t="s">
        <v>25</v>
      </c>
      <c r="C112" s="518"/>
      <c r="D112" s="520"/>
      <c r="E112" s="522"/>
      <c r="F112" s="522"/>
      <c r="G112" s="526" t="s">
        <v>61</v>
      </c>
      <c r="H112" s="516"/>
      <c r="I112" s="516"/>
      <c r="J112" s="516"/>
      <c r="K112" s="516"/>
      <c r="L112" s="516"/>
      <c r="M112" s="304"/>
      <c r="N112" s="304"/>
      <c r="O112" s="304"/>
      <c r="P112" s="304"/>
      <c r="Q112" s="525"/>
    </row>
    <row r="113" spans="1:17" ht="66.75" customHeight="1">
      <c r="A113" s="380"/>
      <c r="B113" s="225" t="s">
        <v>44</v>
      </c>
      <c r="C113" s="519"/>
      <c r="D113" s="521"/>
      <c r="E113" s="523"/>
      <c r="F113" s="523"/>
      <c r="G113" s="527"/>
      <c r="H113" s="517"/>
      <c r="I113" s="517"/>
      <c r="J113" s="517"/>
      <c r="K113" s="517"/>
      <c r="L113" s="517"/>
      <c r="M113" s="305"/>
      <c r="N113" s="305"/>
      <c r="O113" s="305"/>
      <c r="P113" s="305"/>
      <c r="Q113" s="517"/>
    </row>
    <row r="114" spans="1:17" ht="12.75">
      <c r="A114" s="367"/>
      <c r="B114" s="224" t="s">
        <v>22</v>
      </c>
      <c r="C114" s="518"/>
      <c r="D114" s="529">
        <v>0.05</v>
      </c>
      <c r="E114" s="522"/>
      <c r="F114" s="522"/>
      <c r="G114" s="522"/>
      <c r="H114" s="516"/>
      <c r="I114" s="516"/>
      <c r="J114" s="516"/>
      <c r="K114" s="516"/>
      <c r="L114" s="516"/>
      <c r="M114" s="304"/>
      <c r="N114" s="304"/>
      <c r="O114" s="304"/>
      <c r="P114" s="304"/>
      <c r="Q114" s="525"/>
    </row>
    <row r="115" spans="1:17" ht="38.25">
      <c r="A115" s="386"/>
      <c r="B115" s="226" t="s">
        <v>97</v>
      </c>
      <c r="C115" s="528"/>
      <c r="D115" s="530"/>
      <c r="E115" s="524"/>
      <c r="F115" s="524"/>
      <c r="G115" s="524"/>
      <c r="H115" s="531"/>
      <c r="I115" s="531"/>
      <c r="J115" s="531"/>
      <c r="K115" s="531"/>
      <c r="L115" s="531"/>
      <c r="M115" s="306"/>
      <c r="N115" s="306"/>
      <c r="O115" s="306"/>
      <c r="P115" s="306"/>
      <c r="Q115" s="531"/>
    </row>
    <row r="116" spans="1:17" ht="38.25">
      <c r="A116" s="386"/>
      <c r="B116" s="226" t="s">
        <v>98</v>
      </c>
      <c r="C116" s="528"/>
      <c r="D116" s="530"/>
      <c r="E116" s="524"/>
      <c r="F116" s="524"/>
      <c r="G116" s="524"/>
      <c r="H116" s="531"/>
      <c r="I116" s="531"/>
      <c r="J116" s="531"/>
      <c r="K116" s="531"/>
      <c r="L116" s="531"/>
      <c r="M116" s="306"/>
      <c r="N116" s="306"/>
      <c r="O116" s="306"/>
      <c r="P116" s="306"/>
      <c r="Q116" s="531"/>
    </row>
    <row r="117" spans="1:17" ht="25.5">
      <c r="A117" s="386"/>
      <c r="B117" s="226" t="s">
        <v>99</v>
      </c>
      <c r="C117" s="528"/>
      <c r="D117" s="530"/>
      <c r="E117" s="524"/>
      <c r="F117" s="524"/>
      <c r="G117" s="524"/>
      <c r="H117" s="531"/>
      <c r="I117" s="531"/>
      <c r="J117" s="531"/>
      <c r="K117" s="531"/>
      <c r="L117" s="531"/>
      <c r="M117" s="306"/>
      <c r="N117" s="306"/>
      <c r="O117" s="306"/>
      <c r="P117" s="306"/>
      <c r="Q117" s="531"/>
    </row>
    <row r="118" spans="1:17" ht="25.5">
      <c r="A118" s="386"/>
      <c r="B118" s="226" t="s">
        <v>100</v>
      </c>
      <c r="C118" s="528"/>
      <c r="D118" s="530"/>
      <c r="E118" s="524"/>
      <c r="F118" s="524"/>
      <c r="G118" s="524"/>
      <c r="H118" s="531"/>
      <c r="I118" s="531"/>
      <c r="J118" s="531"/>
      <c r="K118" s="531"/>
      <c r="L118" s="531"/>
      <c r="M118" s="306"/>
      <c r="N118" s="306"/>
      <c r="O118" s="306"/>
      <c r="P118" s="306"/>
      <c r="Q118" s="531"/>
    </row>
    <row r="119" spans="1:17" ht="51">
      <c r="A119" s="380"/>
      <c r="B119" s="226" t="s">
        <v>101</v>
      </c>
      <c r="C119" s="519"/>
      <c r="D119" s="521"/>
      <c r="E119" s="523"/>
      <c r="F119" s="523"/>
      <c r="G119" s="523"/>
      <c r="H119" s="517"/>
      <c r="I119" s="517"/>
      <c r="J119" s="517"/>
      <c r="K119" s="517"/>
      <c r="L119" s="517"/>
      <c r="M119" s="305"/>
      <c r="N119" s="305"/>
      <c r="O119" s="305"/>
      <c r="P119" s="305"/>
      <c r="Q119" s="517"/>
    </row>
    <row r="120" spans="1:17" ht="18.75">
      <c r="A120" s="2"/>
      <c r="B120" s="224" t="s">
        <v>26</v>
      </c>
      <c r="C120" s="228"/>
      <c r="D120" s="229"/>
      <c r="E120" s="230"/>
      <c r="F120" s="231" t="s">
        <v>165</v>
      </c>
      <c r="G120" s="230"/>
      <c r="H120" s="232"/>
      <c r="I120" s="232"/>
      <c r="J120" s="232"/>
      <c r="K120" s="232"/>
      <c r="L120" s="232"/>
      <c r="M120" s="232"/>
      <c r="N120" s="232"/>
      <c r="O120" s="232"/>
      <c r="P120" s="232"/>
      <c r="Q120" s="233"/>
    </row>
    <row r="121" spans="1:17" ht="39.75" customHeight="1">
      <c r="A121" s="2"/>
      <c r="B121" s="225" t="s">
        <v>68</v>
      </c>
      <c r="C121" s="228" t="s">
        <v>56</v>
      </c>
      <c r="D121" s="229"/>
      <c r="E121" s="234" t="s">
        <v>62</v>
      </c>
      <c r="F121" s="230"/>
      <c r="G121" s="230"/>
      <c r="H121" s="232"/>
      <c r="I121" s="232"/>
      <c r="J121" s="232"/>
      <c r="K121" s="235">
        <v>15.9</v>
      </c>
      <c r="L121" s="235">
        <v>15.9</v>
      </c>
      <c r="M121" s="235">
        <v>16</v>
      </c>
      <c r="N121" s="235">
        <v>16</v>
      </c>
      <c r="O121" s="235">
        <v>16</v>
      </c>
      <c r="P121" s="235">
        <v>16</v>
      </c>
      <c r="Q121" s="236"/>
    </row>
    <row r="122" spans="1:17" ht="18.75">
      <c r="A122" s="2"/>
      <c r="B122" s="224" t="s">
        <v>37</v>
      </c>
      <c r="C122" s="228"/>
      <c r="D122" s="229"/>
      <c r="E122" s="230"/>
      <c r="F122" s="230"/>
      <c r="G122" s="230"/>
      <c r="H122" s="232"/>
      <c r="I122" s="232"/>
      <c r="J122" s="232"/>
      <c r="K122" s="232"/>
      <c r="L122" s="232"/>
      <c r="M122" s="232"/>
      <c r="N122" s="232"/>
      <c r="O122" s="232"/>
      <c r="P122" s="232"/>
      <c r="Q122" s="233"/>
    </row>
    <row r="123" spans="1:17" ht="27" customHeight="1">
      <c r="A123" s="393" t="s">
        <v>116</v>
      </c>
      <c r="B123" s="225" t="s">
        <v>123</v>
      </c>
      <c r="C123" s="237" t="s">
        <v>56</v>
      </c>
      <c r="D123" s="237">
        <v>0.05</v>
      </c>
      <c r="E123" s="230"/>
      <c r="F123" s="230"/>
      <c r="G123" s="230"/>
      <c r="H123" s="232"/>
      <c r="I123" s="232"/>
      <c r="J123" s="232"/>
      <c r="K123" s="232"/>
      <c r="L123" s="232"/>
      <c r="M123" s="232"/>
      <c r="N123" s="232"/>
      <c r="O123" s="232"/>
      <c r="P123" s="232"/>
      <c r="Q123" s="233"/>
    </row>
    <row r="124" spans="1:17" ht="15.75" customHeight="1">
      <c r="A124" s="405"/>
      <c r="B124" s="224" t="s">
        <v>31</v>
      </c>
      <c r="C124" s="238" t="s">
        <v>52</v>
      </c>
      <c r="D124" s="239"/>
      <c r="E124" s="240"/>
      <c r="F124" s="240"/>
      <c r="G124" s="240"/>
      <c r="H124" s="233"/>
      <c r="I124" s="233"/>
      <c r="J124" s="233"/>
      <c r="K124" s="241">
        <f aca="true" t="shared" si="7" ref="K124:Q124">K126</f>
        <v>100000</v>
      </c>
      <c r="L124" s="241">
        <f t="shared" si="7"/>
        <v>70000</v>
      </c>
      <c r="M124" s="241">
        <f t="shared" si="7"/>
        <v>100000</v>
      </c>
      <c r="N124" s="241">
        <f t="shared" si="7"/>
        <v>100000</v>
      </c>
      <c r="O124" s="241">
        <f t="shared" si="7"/>
        <v>327298</v>
      </c>
      <c r="P124" s="241">
        <f t="shared" si="7"/>
        <v>360028</v>
      </c>
      <c r="Q124" s="241">
        <f t="shared" si="7"/>
        <v>1057326</v>
      </c>
    </row>
    <row r="125" spans="1:17" ht="12.75" customHeight="1">
      <c r="A125" s="405"/>
      <c r="B125" s="225" t="s">
        <v>27</v>
      </c>
      <c r="C125" s="234" t="s">
        <v>52</v>
      </c>
      <c r="D125" s="237"/>
      <c r="E125" s="230"/>
      <c r="F125" s="230"/>
      <c r="G125" s="230"/>
      <c r="H125" s="232"/>
      <c r="I125" s="232"/>
      <c r="J125" s="232"/>
      <c r="K125" s="232"/>
      <c r="L125" s="232"/>
      <c r="M125" s="232"/>
      <c r="N125" s="232"/>
      <c r="O125" s="232"/>
      <c r="P125" s="232"/>
      <c r="Q125" s="233"/>
    </row>
    <row r="126" spans="1:17" ht="12.75" customHeight="1">
      <c r="A126" s="405"/>
      <c r="B126" s="225" t="s">
        <v>28</v>
      </c>
      <c r="C126" s="234" t="s">
        <v>52</v>
      </c>
      <c r="D126" s="237"/>
      <c r="E126" s="230"/>
      <c r="F126" s="230"/>
      <c r="G126" s="230"/>
      <c r="H126" s="242" t="s">
        <v>63</v>
      </c>
      <c r="I126" s="242" t="s">
        <v>136</v>
      </c>
      <c r="J126" s="235">
        <v>290</v>
      </c>
      <c r="K126" s="243">
        <v>100000</v>
      </c>
      <c r="L126" s="243">
        <v>70000</v>
      </c>
      <c r="M126" s="243">
        <v>100000</v>
      </c>
      <c r="N126" s="243">
        <v>100000</v>
      </c>
      <c r="O126" s="243">
        <v>327298</v>
      </c>
      <c r="P126" s="243">
        <v>360028</v>
      </c>
      <c r="Q126" s="241">
        <f>SUM(K126:P126)</f>
        <v>1057326</v>
      </c>
    </row>
    <row r="127" spans="1:17" ht="12.75">
      <c r="A127" s="406"/>
      <c r="B127" s="244" t="s">
        <v>125</v>
      </c>
      <c r="C127" s="234" t="s">
        <v>52</v>
      </c>
      <c r="D127" s="237"/>
      <c r="E127" s="232"/>
      <c r="F127" s="232"/>
      <c r="G127" s="232"/>
      <c r="H127" s="232"/>
      <c r="I127" s="245"/>
      <c r="J127" s="232"/>
      <c r="K127" s="232"/>
      <c r="L127" s="232"/>
      <c r="M127" s="232"/>
      <c r="N127" s="232"/>
      <c r="O127" s="232"/>
      <c r="P127" s="232"/>
      <c r="Q127" s="233"/>
    </row>
    <row r="128" spans="2:17" ht="12.75">
      <c r="B128" s="246" t="s">
        <v>29</v>
      </c>
      <c r="C128" s="238" t="s">
        <v>52</v>
      </c>
      <c r="D128" s="247"/>
      <c r="E128" s="248"/>
      <c r="F128" s="248"/>
      <c r="G128" s="248"/>
      <c r="H128" s="248"/>
      <c r="I128" s="248"/>
      <c r="J128" s="248"/>
      <c r="K128" s="249">
        <f aca="true" t="shared" si="8" ref="K128:Q128">K124</f>
        <v>100000</v>
      </c>
      <c r="L128" s="249">
        <f t="shared" si="8"/>
        <v>70000</v>
      </c>
      <c r="M128" s="249">
        <f t="shared" si="8"/>
        <v>100000</v>
      </c>
      <c r="N128" s="249">
        <f t="shared" si="8"/>
        <v>100000</v>
      </c>
      <c r="O128" s="249">
        <f t="shared" si="8"/>
        <v>327298</v>
      </c>
      <c r="P128" s="249">
        <f t="shared" si="8"/>
        <v>360028</v>
      </c>
      <c r="Q128" s="249">
        <f t="shared" si="8"/>
        <v>1057326</v>
      </c>
    </row>
    <row r="129" spans="1:17" ht="15" customHeight="1">
      <c r="A129" s="365" t="s">
        <v>117</v>
      </c>
      <c r="B129" s="221" t="s">
        <v>24</v>
      </c>
      <c r="C129" s="526"/>
      <c r="D129" s="532"/>
      <c r="E129" s="516"/>
      <c r="F129" s="516"/>
      <c r="G129" s="529" t="s">
        <v>64</v>
      </c>
      <c r="H129" s="516"/>
      <c r="I129" s="516"/>
      <c r="J129" s="516"/>
      <c r="K129" s="516"/>
      <c r="L129" s="516"/>
      <c r="M129" s="304"/>
      <c r="N129" s="304"/>
      <c r="O129" s="304"/>
      <c r="P129" s="304"/>
      <c r="Q129" s="525"/>
    </row>
    <row r="130" spans="1:17" ht="38.25" customHeight="1">
      <c r="A130" s="407"/>
      <c r="B130" s="221" t="s">
        <v>129</v>
      </c>
      <c r="C130" s="519"/>
      <c r="D130" s="521"/>
      <c r="E130" s="523"/>
      <c r="F130" s="523"/>
      <c r="G130" s="533"/>
      <c r="H130" s="517"/>
      <c r="I130" s="517"/>
      <c r="J130" s="517"/>
      <c r="K130" s="517"/>
      <c r="L130" s="517"/>
      <c r="M130" s="305"/>
      <c r="N130" s="305"/>
      <c r="O130" s="305"/>
      <c r="P130" s="305"/>
      <c r="Q130" s="517"/>
    </row>
    <row r="131" spans="1:17" ht="12.75" customHeight="1">
      <c r="A131" s="370"/>
      <c r="B131" s="224" t="s">
        <v>25</v>
      </c>
      <c r="C131" s="526"/>
      <c r="D131" s="532"/>
      <c r="E131" s="516"/>
      <c r="F131" s="516"/>
      <c r="G131" s="533"/>
      <c r="H131" s="516"/>
      <c r="I131" s="516"/>
      <c r="J131" s="516"/>
      <c r="K131" s="516"/>
      <c r="L131" s="516"/>
      <c r="M131" s="304"/>
      <c r="N131" s="304"/>
      <c r="O131" s="304"/>
      <c r="P131" s="304"/>
      <c r="Q131" s="525"/>
    </row>
    <row r="132" spans="1:17" ht="30.75" customHeight="1">
      <c r="A132" s="380"/>
      <c r="B132" s="225" t="s">
        <v>46</v>
      </c>
      <c r="C132" s="519"/>
      <c r="D132" s="521"/>
      <c r="E132" s="523"/>
      <c r="F132" s="523"/>
      <c r="G132" s="534"/>
      <c r="H132" s="517"/>
      <c r="I132" s="517"/>
      <c r="J132" s="517"/>
      <c r="K132" s="517"/>
      <c r="L132" s="517"/>
      <c r="M132" s="305"/>
      <c r="N132" s="305"/>
      <c r="O132" s="305"/>
      <c r="P132" s="305"/>
      <c r="Q132" s="517"/>
    </row>
    <row r="133" spans="1:17" ht="12.75">
      <c r="A133" s="370"/>
      <c r="B133" s="224" t="s">
        <v>22</v>
      </c>
      <c r="C133" s="526"/>
      <c r="D133" s="529">
        <v>0.1</v>
      </c>
      <c r="E133" s="516"/>
      <c r="F133" s="516"/>
      <c r="G133" s="516"/>
      <c r="H133" s="516"/>
      <c r="I133" s="516"/>
      <c r="J133" s="516"/>
      <c r="K133" s="516"/>
      <c r="L133" s="516"/>
      <c r="M133" s="304"/>
      <c r="N133" s="304"/>
      <c r="O133" s="304"/>
      <c r="P133" s="304"/>
      <c r="Q133" s="525"/>
    </row>
    <row r="134" spans="1:17" ht="25.5">
      <c r="A134" s="386"/>
      <c r="B134" s="226" t="s">
        <v>102</v>
      </c>
      <c r="C134" s="528"/>
      <c r="D134" s="535"/>
      <c r="E134" s="524"/>
      <c r="F134" s="524"/>
      <c r="G134" s="524"/>
      <c r="H134" s="531"/>
      <c r="I134" s="531"/>
      <c r="J134" s="531"/>
      <c r="K134" s="531"/>
      <c r="L134" s="531"/>
      <c r="M134" s="306"/>
      <c r="N134" s="306"/>
      <c r="O134" s="306"/>
      <c r="P134" s="306"/>
      <c r="Q134" s="531"/>
    </row>
    <row r="135" spans="1:17" ht="12.75">
      <c r="A135" s="380"/>
      <c r="B135" s="250" t="s">
        <v>103</v>
      </c>
      <c r="C135" s="519"/>
      <c r="D135" s="536"/>
      <c r="E135" s="523"/>
      <c r="F135" s="523"/>
      <c r="G135" s="523"/>
      <c r="H135" s="517"/>
      <c r="I135" s="517"/>
      <c r="J135" s="517"/>
      <c r="K135" s="517"/>
      <c r="L135" s="517"/>
      <c r="M135" s="305"/>
      <c r="N135" s="305"/>
      <c r="O135" s="305"/>
      <c r="P135" s="305"/>
      <c r="Q135" s="517"/>
    </row>
    <row r="136" spans="1:17" ht="12.75">
      <c r="A136" s="370"/>
      <c r="B136" s="224" t="s">
        <v>26</v>
      </c>
      <c r="C136" s="234"/>
      <c r="D136" s="251"/>
      <c r="E136" s="232"/>
      <c r="F136" s="232" t="s">
        <v>165</v>
      </c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3"/>
    </row>
    <row r="137" spans="1:17" ht="76.5" customHeight="1">
      <c r="A137" s="380"/>
      <c r="B137" s="225" t="s">
        <v>47</v>
      </c>
      <c r="C137" s="234" t="s">
        <v>56</v>
      </c>
      <c r="D137" s="251"/>
      <c r="E137" s="234" t="s">
        <v>65</v>
      </c>
      <c r="F137" s="232"/>
      <c r="G137" s="232"/>
      <c r="H137" s="232"/>
      <c r="I137" s="232"/>
      <c r="J137" s="232"/>
      <c r="K137" s="235">
        <v>81</v>
      </c>
      <c r="L137" s="235">
        <v>81</v>
      </c>
      <c r="M137" s="235">
        <v>81</v>
      </c>
      <c r="N137" s="235">
        <v>81</v>
      </c>
      <c r="O137" s="235">
        <v>81</v>
      </c>
      <c r="P137" s="235">
        <v>81</v>
      </c>
      <c r="Q137" s="236">
        <v>81</v>
      </c>
    </row>
    <row r="138" spans="1:17" ht="12.75">
      <c r="A138" s="3"/>
      <c r="B138" s="224" t="s">
        <v>36</v>
      </c>
      <c r="C138" s="234"/>
      <c r="D138" s="251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3"/>
    </row>
    <row r="139" spans="1:17" ht="25.5">
      <c r="A139" s="429" t="s">
        <v>118</v>
      </c>
      <c r="B139" s="226" t="s">
        <v>48</v>
      </c>
      <c r="C139" s="234"/>
      <c r="D139" s="237">
        <v>0.1</v>
      </c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3"/>
    </row>
    <row r="140" spans="1:17" ht="13.5" customHeight="1">
      <c r="A140" s="430"/>
      <c r="B140" s="252" t="s">
        <v>31</v>
      </c>
      <c r="C140" s="234" t="s">
        <v>52</v>
      </c>
      <c r="D140" s="251"/>
      <c r="E140" s="232"/>
      <c r="F140" s="232"/>
      <c r="G140" s="232"/>
      <c r="H140" s="232"/>
      <c r="I140" s="232"/>
      <c r="J140" s="232"/>
      <c r="K140" s="241">
        <f>SUM(K151:K165)</f>
        <v>3611000</v>
      </c>
      <c r="L140" s="241">
        <f>L141+L151+L152+L153+L154+L155+L156+L158++L161+L162+L163+L164+L165</f>
        <v>5826557</v>
      </c>
      <c r="M140" s="241">
        <f>M151+M152+M153+M154+M155+M156+M158+M161+M162+M163+M164+M165</f>
        <v>4862765</v>
      </c>
      <c r="N140" s="241">
        <f>N151+N152+N153+N154+N155+N156+N158+N161+N162+N163+N164+N165+N157+N159+N160</f>
        <v>5162556</v>
      </c>
      <c r="O140" s="241">
        <f>O151+O152+O153+O154+O155+O156+O157+O158+O161+O162+O163+O164+O165</f>
        <v>7547532</v>
      </c>
      <c r="P140" s="241">
        <f>P151+P152+P153+P154+P155+P156+P157+P158+P161+P162+P163+P164+P165</f>
        <v>8302287</v>
      </c>
      <c r="Q140" s="241">
        <f>Q141+Q150</f>
        <v>35312697</v>
      </c>
    </row>
    <row r="141" spans="1:17" ht="12.75">
      <c r="A141" s="430"/>
      <c r="B141" s="526" t="s">
        <v>27</v>
      </c>
      <c r="C141" s="526" t="s">
        <v>52</v>
      </c>
      <c r="D141" s="538"/>
      <c r="E141" s="541"/>
      <c r="F141" s="541"/>
      <c r="G141" s="541"/>
      <c r="H141" s="232"/>
      <c r="I141" s="232"/>
      <c r="J141" s="232"/>
      <c r="K141" s="232"/>
      <c r="L141" s="311">
        <f>L142+L143+L144+L145+L146+L147+L148+L149</f>
        <v>1403307</v>
      </c>
      <c r="M141" s="232"/>
      <c r="N141" s="232"/>
      <c r="O141" s="232"/>
      <c r="P141" s="232"/>
      <c r="Q141" s="311">
        <f>L141</f>
        <v>1403307</v>
      </c>
    </row>
    <row r="142" spans="1:17" ht="12.75">
      <c r="A142" s="430"/>
      <c r="B142" s="537"/>
      <c r="C142" s="537"/>
      <c r="D142" s="539"/>
      <c r="E142" s="542"/>
      <c r="F142" s="542"/>
      <c r="G142" s="542"/>
      <c r="H142" s="242" t="s">
        <v>66</v>
      </c>
      <c r="I142" s="242" t="s">
        <v>159</v>
      </c>
      <c r="J142" s="235">
        <v>129</v>
      </c>
      <c r="K142" s="243"/>
      <c r="L142" s="309">
        <v>68812</v>
      </c>
      <c r="M142" s="232"/>
      <c r="N142" s="232"/>
      <c r="O142" s="232"/>
      <c r="P142" s="232"/>
      <c r="Q142" s="311">
        <f aca="true" t="shared" si="9" ref="Q142:Q149">L142</f>
        <v>68812</v>
      </c>
    </row>
    <row r="143" spans="1:17" ht="12.75">
      <c r="A143" s="430"/>
      <c r="B143" s="537"/>
      <c r="C143" s="537"/>
      <c r="D143" s="539"/>
      <c r="E143" s="542"/>
      <c r="F143" s="542"/>
      <c r="G143" s="542"/>
      <c r="H143" s="242" t="s">
        <v>66</v>
      </c>
      <c r="I143" s="242" t="s">
        <v>159</v>
      </c>
      <c r="J143" s="235">
        <v>121</v>
      </c>
      <c r="K143" s="243"/>
      <c r="L143" s="309">
        <v>241058</v>
      </c>
      <c r="M143" s="232"/>
      <c r="N143" s="232"/>
      <c r="O143" s="232"/>
      <c r="P143" s="232"/>
      <c r="Q143" s="311">
        <f t="shared" si="9"/>
        <v>241058</v>
      </c>
    </row>
    <row r="144" spans="1:17" ht="12.75">
      <c r="A144" s="430"/>
      <c r="B144" s="537"/>
      <c r="C144" s="537"/>
      <c r="D144" s="539"/>
      <c r="E144" s="542"/>
      <c r="F144" s="542"/>
      <c r="G144" s="542"/>
      <c r="H144" s="242" t="s">
        <v>66</v>
      </c>
      <c r="I144" s="242" t="s">
        <v>160</v>
      </c>
      <c r="J144" s="235">
        <v>122</v>
      </c>
      <c r="K144" s="243"/>
      <c r="L144" s="309">
        <v>4100</v>
      </c>
      <c r="M144" s="232"/>
      <c r="N144" s="232"/>
      <c r="O144" s="232"/>
      <c r="P144" s="232"/>
      <c r="Q144" s="311">
        <f t="shared" si="9"/>
        <v>4100</v>
      </c>
    </row>
    <row r="145" spans="1:17" ht="12.75">
      <c r="A145" s="430"/>
      <c r="B145" s="537"/>
      <c r="C145" s="537"/>
      <c r="D145" s="539"/>
      <c r="E145" s="542"/>
      <c r="F145" s="542"/>
      <c r="G145" s="542"/>
      <c r="H145" s="242" t="s">
        <v>66</v>
      </c>
      <c r="I145" s="242" t="s">
        <v>160</v>
      </c>
      <c r="J145" s="235">
        <v>244</v>
      </c>
      <c r="K145" s="243"/>
      <c r="L145" s="309">
        <v>10200</v>
      </c>
      <c r="M145" s="232"/>
      <c r="N145" s="232"/>
      <c r="O145" s="232"/>
      <c r="P145" s="232"/>
      <c r="Q145" s="311">
        <f t="shared" si="9"/>
        <v>10200</v>
      </c>
    </row>
    <row r="146" spans="1:17" ht="12.75">
      <c r="A146" s="430"/>
      <c r="B146" s="537"/>
      <c r="C146" s="537"/>
      <c r="D146" s="539"/>
      <c r="E146" s="542"/>
      <c r="F146" s="542"/>
      <c r="G146" s="542"/>
      <c r="H146" s="242" t="s">
        <v>66</v>
      </c>
      <c r="I146" s="242" t="s">
        <v>159</v>
      </c>
      <c r="J146" s="235">
        <v>111</v>
      </c>
      <c r="K146" s="243"/>
      <c r="L146" s="309">
        <v>466468</v>
      </c>
      <c r="M146" s="232"/>
      <c r="N146" s="232"/>
      <c r="O146" s="232"/>
      <c r="P146" s="232"/>
      <c r="Q146" s="311">
        <f t="shared" si="9"/>
        <v>466468</v>
      </c>
    </row>
    <row r="147" spans="1:17" ht="12.75">
      <c r="A147" s="430"/>
      <c r="B147" s="537"/>
      <c r="C147" s="537"/>
      <c r="D147" s="539"/>
      <c r="E147" s="542"/>
      <c r="F147" s="542"/>
      <c r="G147" s="542"/>
      <c r="H147" s="242" t="s">
        <v>66</v>
      </c>
      <c r="I147" s="242" t="s">
        <v>159</v>
      </c>
      <c r="J147" s="235">
        <v>119</v>
      </c>
      <c r="K147" s="243"/>
      <c r="L147" s="309">
        <v>120664</v>
      </c>
      <c r="M147" s="232"/>
      <c r="N147" s="232"/>
      <c r="O147" s="232"/>
      <c r="P147" s="232"/>
      <c r="Q147" s="311">
        <f t="shared" si="9"/>
        <v>120664</v>
      </c>
    </row>
    <row r="148" spans="1:17" ht="12.75">
      <c r="A148" s="430"/>
      <c r="B148" s="537"/>
      <c r="C148" s="537"/>
      <c r="D148" s="539"/>
      <c r="E148" s="542"/>
      <c r="F148" s="542"/>
      <c r="G148" s="542"/>
      <c r="H148" s="242" t="s">
        <v>66</v>
      </c>
      <c r="I148" s="242" t="s">
        <v>159</v>
      </c>
      <c r="J148" s="235">
        <v>111</v>
      </c>
      <c r="K148" s="243"/>
      <c r="L148" s="309">
        <v>374471</v>
      </c>
      <c r="M148" s="232"/>
      <c r="N148" s="232"/>
      <c r="O148" s="232"/>
      <c r="P148" s="232"/>
      <c r="Q148" s="311">
        <f t="shared" si="9"/>
        <v>374471</v>
      </c>
    </row>
    <row r="149" spans="1:17" ht="12.75">
      <c r="A149" s="430"/>
      <c r="B149" s="527"/>
      <c r="C149" s="527"/>
      <c r="D149" s="540"/>
      <c r="E149" s="543"/>
      <c r="F149" s="543"/>
      <c r="G149" s="543"/>
      <c r="H149" s="242" t="s">
        <v>66</v>
      </c>
      <c r="I149" s="242" t="s">
        <v>159</v>
      </c>
      <c r="J149" s="235">
        <v>119</v>
      </c>
      <c r="K149" s="243"/>
      <c r="L149" s="309">
        <v>117534</v>
      </c>
      <c r="M149" s="232"/>
      <c r="N149" s="232"/>
      <c r="O149" s="232"/>
      <c r="P149" s="232"/>
      <c r="Q149" s="311">
        <f t="shared" si="9"/>
        <v>117534</v>
      </c>
    </row>
    <row r="150" spans="1:17" ht="12.75">
      <c r="A150" s="430"/>
      <c r="B150" s="526" t="s">
        <v>28</v>
      </c>
      <c r="C150" s="526" t="s">
        <v>52</v>
      </c>
      <c r="D150" s="538"/>
      <c r="E150" s="541"/>
      <c r="F150" s="541"/>
      <c r="G150" s="541"/>
      <c r="H150" s="242"/>
      <c r="I150" s="242"/>
      <c r="J150" s="235"/>
      <c r="K150" s="241">
        <f>K151+K152+K153+K154+K155+K156+K157+K158+K161+K162+K163+K164+K165</f>
        <v>3611000</v>
      </c>
      <c r="L150" s="310">
        <f>L151+L152+L153+L154+L155+L156+L158+L161+L162+L163+L164+L165</f>
        <v>4423250</v>
      </c>
      <c r="M150" s="241">
        <f>M151+M152+M153+M154+M155+M156+M158+M161+M162+M163+M164+M165</f>
        <v>4862765</v>
      </c>
      <c r="N150" s="241">
        <f>N151+N152+N153+N154+N155+N156+N158+N161+N162+N163+N164+N165+N157+N159+N160</f>
        <v>5162556</v>
      </c>
      <c r="O150" s="241">
        <f>O151+O152+O153+O154+O155+O156+O158+O161+O162+O163+O164+O165+O157+O159+O160</f>
        <v>7547532</v>
      </c>
      <c r="P150" s="241">
        <f>P151+P152+P153+P154+P155+P156+P158+P161+P162+P163+P164+P165+P157+P159+P160</f>
        <v>8302287</v>
      </c>
      <c r="Q150" s="241">
        <f>Q151+Q152+Q153+Q154+Q155+Q156+Q158+Q161+Q162+Q163+Q164+Q165+Q157+Q159+Q160</f>
        <v>33909390</v>
      </c>
    </row>
    <row r="151" spans="1:17" ht="12.75">
      <c r="A151" s="430"/>
      <c r="B151" s="537"/>
      <c r="C151" s="537"/>
      <c r="D151" s="539"/>
      <c r="E151" s="542"/>
      <c r="F151" s="542"/>
      <c r="G151" s="542"/>
      <c r="H151" s="242" t="s">
        <v>66</v>
      </c>
      <c r="I151" s="242" t="s">
        <v>137</v>
      </c>
      <c r="J151" s="235">
        <v>111</v>
      </c>
      <c r="K151" s="243">
        <v>1614300</v>
      </c>
      <c r="L151" s="309">
        <v>1430788</v>
      </c>
      <c r="M151" s="243">
        <v>1419700</v>
      </c>
      <c r="N151" s="243">
        <v>1560488</v>
      </c>
      <c r="O151" s="243">
        <v>2482437</v>
      </c>
      <c r="P151" s="243">
        <v>2730681</v>
      </c>
      <c r="Q151" s="241">
        <f aca="true" t="shared" si="10" ref="Q151:Q156">SUM(K151:P151)</f>
        <v>11238394</v>
      </c>
    </row>
    <row r="152" spans="1:17" ht="12.75">
      <c r="A152" s="430"/>
      <c r="B152" s="537"/>
      <c r="C152" s="537"/>
      <c r="D152" s="539"/>
      <c r="E152" s="542"/>
      <c r="F152" s="542"/>
      <c r="G152" s="542"/>
      <c r="H152" s="242" t="s">
        <v>66</v>
      </c>
      <c r="I152" s="242" t="s">
        <v>137</v>
      </c>
      <c r="J152" s="235">
        <v>242</v>
      </c>
      <c r="K152" s="243">
        <v>123700</v>
      </c>
      <c r="L152" s="309">
        <v>70811</v>
      </c>
      <c r="M152" s="243">
        <v>139200</v>
      </c>
      <c r="N152" s="243"/>
      <c r="O152" s="243">
        <v>749808</v>
      </c>
      <c r="P152" s="243">
        <v>824789</v>
      </c>
      <c r="Q152" s="241">
        <f t="shared" si="10"/>
        <v>1908308</v>
      </c>
    </row>
    <row r="153" spans="1:17" ht="12.75">
      <c r="A153" s="430"/>
      <c r="B153" s="537"/>
      <c r="C153" s="537"/>
      <c r="D153" s="539"/>
      <c r="E153" s="542"/>
      <c r="F153" s="542"/>
      <c r="G153" s="542"/>
      <c r="H153" s="242" t="s">
        <v>66</v>
      </c>
      <c r="I153" s="242" t="s">
        <v>137</v>
      </c>
      <c r="J153" s="235">
        <v>119</v>
      </c>
      <c r="K153" s="243"/>
      <c r="L153" s="309">
        <v>394145</v>
      </c>
      <c r="M153" s="243">
        <v>428700</v>
      </c>
      <c r="N153" s="243">
        <v>471267</v>
      </c>
      <c r="O153" s="243">
        <v>749696</v>
      </c>
      <c r="P153" s="243">
        <v>824666</v>
      </c>
      <c r="Q153" s="241">
        <f t="shared" si="10"/>
        <v>2868474</v>
      </c>
    </row>
    <row r="154" spans="1:17" ht="12.75">
      <c r="A154" s="430"/>
      <c r="B154" s="537"/>
      <c r="C154" s="537"/>
      <c r="D154" s="539"/>
      <c r="E154" s="542"/>
      <c r="F154" s="542"/>
      <c r="G154" s="542"/>
      <c r="H154" s="242" t="s">
        <v>66</v>
      </c>
      <c r="I154" s="242" t="s">
        <v>138</v>
      </c>
      <c r="J154" s="235">
        <v>121</v>
      </c>
      <c r="K154" s="243">
        <v>918900</v>
      </c>
      <c r="L154" s="309">
        <v>714265</v>
      </c>
      <c r="M154" s="243">
        <v>732600</v>
      </c>
      <c r="N154" s="243">
        <v>799046</v>
      </c>
      <c r="O154" s="243">
        <v>1311438</v>
      </c>
      <c r="P154" s="243">
        <v>1442582</v>
      </c>
      <c r="Q154" s="241">
        <f t="shared" si="10"/>
        <v>5918831</v>
      </c>
    </row>
    <row r="155" spans="1:17" ht="12.75">
      <c r="A155" s="430"/>
      <c r="B155" s="537"/>
      <c r="C155" s="537"/>
      <c r="D155" s="539"/>
      <c r="E155" s="542"/>
      <c r="F155" s="542"/>
      <c r="G155" s="542"/>
      <c r="H155" s="242" t="s">
        <v>66</v>
      </c>
      <c r="I155" s="242" t="s">
        <v>138</v>
      </c>
      <c r="J155" s="235">
        <v>129</v>
      </c>
      <c r="K155" s="243">
        <v>12600</v>
      </c>
      <c r="L155" s="309">
        <v>193448</v>
      </c>
      <c r="M155" s="243">
        <v>221300</v>
      </c>
      <c r="N155" s="243">
        <v>241312</v>
      </c>
      <c r="O155" s="243">
        <v>396054</v>
      </c>
      <c r="P155" s="243">
        <v>435660</v>
      </c>
      <c r="Q155" s="241">
        <f t="shared" si="10"/>
        <v>1500374</v>
      </c>
    </row>
    <row r="156" spans="1:17" ht="12.75">
      <c r="A156" s="430"/>
      <c r="B156" s="537"/>
      <c r="C156" s="537"/>
      <c r="D156" s="539"/>
      <c r="E156" s="542"/>
      <c r="F156" s="542"/>
      <c r="G156" s="542"/>
      <c r="H156" s="242" t="s">
        <v>66</v>
      </c>
      <c r="I156" s="242" t="s">
        <v>138</v>
      </c>
      <c r="J156" s="235">
        <v>122</v>
      </c>
      <c r="K156" s="243">
        <v>8800</v>
      </c>
      <c r="L156" s="309">
        <v>7927</v>
      </c>
      <c r="M156" s="243">
        <v>52400</v>
      </c>
      <c r="N156" s="243">
        <v>49000</v>
      </c>
      <c r="O156" s="243">
        <v>23836</v>
      </c>
      <c r="P156" s="243">
        <v>26220</v>
      </c>
      <c r="Q156" s="241">
        <f t="shared" si="10"/>
        <v>168183</v>
      </c>
    </row>
    <row r="157" spans="1:17" ht="12.75">
      <c r="A157" s="430"/>
      <c r="B157" s="537"/>
      <c r="C157" s="537"/>
      <c r="D157" s="539"/>
      <c r="E157" s="542"/>
      <c r="F157" s="542"/>
      <c r="G157" s="542"/>
      <c r="H157" s="242" t="s">
        <v>66</v>
      </c>
      <c r="I157" s="242" t="s">
        <v>161</v>
      </c>
      <c r="J157" s="235">
        <v>242</v>
      </c>
      <c r="K157" s="243"/>
      <c r="L157" s="309"/>
      <c r="M157" s="243"/>
      <c r="N157" s="243">
        <v>21600</v>
      </c>
      <c r="O157" s="243">
        <v>396054</v>
      </c>
      <c r="P157" s="243">
        <v>435659</v>
      </c>
      <c r="Q157" s="241">
        <f>SUM(N157:P157)</f>
        <v>853313</v>
      </c>
    </row>
    <row r="158" spans="1:17" ht="12.75">
      <c r="A158" s="430"/>
      <c r="B158" s="537"/>
      <c r="C158" s="537"/>
      <c r="D158" s="539"/>
      <c r="E158" s="542"/>
      <c r="F158" s="542"/>
      <c r="G158" s="542"/>
      <c r="H158" s="242" t="s">
        <v>66</v>
      </c>
      <c r="I158" s="242" t="s">
        <v>138</v>
      </c>
      <c r="J158" s="235">
        <v>244</v>
      </c>
      <c r="K158" s="243">
        <v>6000</v>
      </c>
      <c r="L158" s="309">
        <v>7500</v>
      </c>
      <c r="M158" s="243">
        <v>12500</v>
      </c>
      <c r="N158" s="243">
        <v>14700</v>
      </c>
      <c r="O158" s="243">
        <v>47191</v>
      </c>
      <c r="P158" s="243">
        <v>51910</v>
      </c>
      <c r="Q158" s="241">
        <f aca="true" t="shared" si="11" ref="Q158:Q165">SUM(K158:P158)</f>
        <v>139801</v>
      </c>
    </row>
    <row r="159" spans="1:17" ht="12.75">
      <c r="A159" s="430"/>
      <c r="B159" s="537"/>
      <c r="C159" s="537"/>
      <c r="D159" s="539"/>
      <c r="E159" s="542"/>
      <c r="F159" s="542"/>
      <c r="G159" s="542"/>
      <c r="H159" s="242" t="s">
        <v>66</v>
      </c>
      <c r="I159" s="242" t="s">
        <v>137</v>
      </c>
      <c r="J159" s="235">
        <v>246</v>
      </c>
      <c r="K159" s="243"/>
      <c r="L159" s="309"/>
      <c r="M159" s="243"/>
      <c r="N159" s="243">
        <v>105900</v>
      </c>
      <c r="O159" s="243"/>
      <c r="P159" s="243"/>
      <c r="Q159" s="241">
        <f t="shared" si="11"/>
        <v>105900</v>
      </c>
    </row>
    <row r="160" spans="1:17" ht="12.75">
      <c r="A160" s="430"/>
      <c r="B160" s="537"/>
      <c r="C160" s="537"/>
      <c r="D160" s="539"/>
      <c r="E160" s="542"/>
      <c r="F160" s="542"/>
      <c r="G160" s="542"/>
      <c r="H160" s="242" t="s">
        <v>66</v>
      </c>
      <c r="I160" s="242" t="s">
        <v>137</v>
      </c>
      <c r="J160" s="235">
        <v>247</v>
      </c>
      <c r="K160" s="243"/>
      <c r="L160" s="309"/>
      <c r="M160" s="243"/>
      <c r="N160" s="243">
        <v>131350</v>
      </c>
      <c r="O160" s="243"/>
      <c r="P160" s="243"/>
      <c r="Q160" s="241">
        <f t="shared" si="11"/>
        <v>131350</v>
      </c>
    </row>
    <row r="161" spans="1:17" ht="12.75">
      <c r="A161" s="430"/>
      <c r="B161" s="537"/>
      <c r="C161" s="537"/>
      <c r="D161" s="539"/>
      <c r="E161" s="542"/>
      <c r="F161" s="542"/>
      <c r="G161" s="542"/>
      <c r="H161" s="242" t="s">
        <v>66</v>
      </c>
      <c r="I161" s="242" t="s">
        <v>137</v>
      </c>
      <c r="J161" s="235">
        <v>244</v>
      </c>
      <c r="K161" s="243">
        <v>373600</v>
      </c>
      <c r="L161" s="309">
        <v>231091</v>
      </c>
      <c r="M161" s="243">
        <v>319465</v>
      </c>
      <c r="N161" s="243">
        <v>88422</v>
      </c>
      <c r="O161" s="243">
        <v>698858</v>
      </c>
      <c r="P161" s="243">
        <v>768744</v>
      </c>
      <c r="Q161" s="241">
        <f t="shared" si="11"/>
        <v>2480180</v>
      </c>
    </row>
    <row r="162" spans="1:17" ht="12.75">
      <c r="A162" s="430"/>
      <c r="B162" s="537"/>
      <c r="C162" s="537"/>
      <c r="D162" s="539"/>
      <c r="E162" s="542"/>
      <c r="F162" s="542"/>
      <c r="G162" s="542"/>
      <c r="H162" s="242" t="s">
        <v>67</v>
      </c>
      <c r="I162" s="242" t="s">
        <v>139</v>
      </c>
      <c r="J162" s="235">
        <v>111</v>
      </c>
      <c r="K162" s="243">
        <v>508500</v>
      </c>
      <c r="L162" s="309">
        <v>1078346</v>
      </c>
      <c r="M162" s="243">
        <v>1156000</v>
      </c>
      <c r="N162" s="243">
        <v>1250592</v>
      </c>
      <c r="O162" s="243">
        <v>496730</v>
      </c>
      <c r="P162" s="243">
        <v>546403</v>
      </c>
      <c r="Q162" s="241">
        <f t="shared" si="11"/>
        <v>5036571</v>
      </c>
    </row>
    <row r="163" spans="1:17" ht="12.75">
      <c r="A163" s="430"/>
      <c r="B163" s="537"/>
      <c r="C163" s="537"/>
      <c r="D163" s="539"/>
      <c r="E163" s="542"/>
      <c r="F163" s="542"/>
      <c r="G163" s="542"/>
      <c r="H163" s="242" t="s">
        <v>67</v>
      </c>
      <c r="I163" s="242" t="s">
        <v>139</v>
      </c>
      <c r="J163" s="235">
        <v>119</v>
      </c>
      <c r="K163" s="243">
        <v>0</v>
      </c>
      <c r="L163" s="309">
        <v>282079</v>
      </c>
      <c r="M163" s="243">
        <v>349100</v>
      </c>
      <c r="N163" s="243">
        <v>377679</v>
      </c>
      <c r="O163" s="243">
        <v>150012</v>
      </c>
      <c r="P163" s="243">
        <v>165013</v>
      </c>
      <c r="Q163" s="241">
        <f t="shared" si="11"/>
        <v>1323883</v>
      </c>
    </row>
    <row r="164" spans="1:17" ht="12.75">
      <c r="A164" s="430"/>
      <c r="B164" s="527"/>
      <c r="C164" s="527"/>
      <c r="D164" s="540"/>
      <c r="E164" s="543"/>
      <c r="F164" s="543"/>
      <c r="G164" s="543"/>
      <c r="H164" s="242" t="s">
        <v>67</v>
      </c>
      <c r="I164" s="242" t="s">
        <v>139</v>
      </c>
      <c r="J164" s="235">
        <v>244</v>
      </c>
      <c r="K164" s="243">
        <v>24600</v>
      </c>
      <c r="L164" s="309">
        <v>10921</v>
      </c>
      <c r="M164" s="243">
        <v>16800</v>
      </c>
      <c r="N164" s="243">
        <v>33000</v>
      </c>
      <c r="O164" s="243">
        <v>25418</v>
      </c>
      <c r="P164" s="243">
        <v>27960</v>
      </c>
      <c r="Q164" s="241">
        <f t="shared" si="11"/>
        <v>138699</v>
      </c>
    </row>
    <row r="165" spans="1:17" ht="12.75">
      <c r="A165" s="430"/>
      <c r="B165" s="225"/>
      <c r="C165" s="253"/>
      <c r="D165" s="251"/>
      <c r="E165" s="254"/>
      <c r="F165" s="254"/>
      <c r="G165" s="254"/>
      <c r="H165" s="242" t="s">
        <v>66</v>
      </c>
      <c r="I165" s="242" t="s">
        <v>137</v>
      </c>
      <c r="J165" s="235">
        <v>853</v>
      </c>
      <c r="K165" s="243">
        <v>20000</v>
      </c>
      <c r="L165" s="309">
        <v>1929</v>
      </c>
      <c r="M165" s="243">
        <v>15000</v>
      </c>
      <c r="N165" s="243">
        <v>18200</v>
      </c>
      <c r="O165" s="243">
        <v>20000</v>
      </c>
      <c r="P165" s="243">
        <v>22000</v>
      </c>
      <c r="Q165" s="241">
        <f t="shared" si="11"/>
        <v>97129</v>
      </c>
    </row>
    <row r="166" spans="1:17" ht="10.5" customHeight="1">
      <c r="A166" s="430"/>
      <c r="B166" s="244" t="s">
        <v>125</v>
      </c>
      <c r="C166" s="234" t="s">
        <v>52</v>
      </c>
      <c r="D166" s="251"/>
      <c r="E166" s="232"/>
      <c r="F166" s="232"/>
      <c r="G166" s="232"/>
      <c r="H166" s="242"/>
      <c r="I166" s="235"/>
      <c r="J166" s="235"/>
      <c r="K166" s="243"/>
      <c r="L166" s="243"/>
      <c r="M166" s="243"/>
      <c r="N166" s="243"/>
      <c r="O166" s="243"/>
      <c r="P166" s="243"/>
      <c r="Q166" s="236"/>
    </row>
    <row r="167" spans="1:17" ht="12.75">
      <c r="A167" s="3"/>
      <c r="B167" s="224" t="s">
        <v>29</v>
      </c>
      <c r="C167" s="234" t="s">
        <v>52</v>
      </c>
      <c r="D167" s="251"/>
      <c r="E167" s="232"/>
      <c r="F167" s="232"/>
      <c r="G167" s="232"/>
      <c r="H167" s="235"/>
      <c r="I167" s="235"/>
      <c r="J167" s="235"/>
      <c r="K167" s="243">
        <f aca="true" t="shared" si="12" ref="K167:P167">K140</f>
        <v>3611000</v>
      </c>
      <c r="L167" s="243">
        <f t="shared" si="12"/>
        <v>5826557</v>
      </c>
      <c r="M167" s="243">
        <f t="shared" si="12"/>
        <v>4862765</v>
      </c>
      <c r="N167" s="243">
        <f t="shared" si="12"/>
        <v>5162556</v>
      </c>
      <c r="O167" s="243">
        <f t="shared" si="12"/>
        <v>7547532</v>
      </c>
      <c r="P167" s="243">
        <f t="shared" si="12"/>
        <v>8302287</v>
      </c>
      <c r="Q167" s="243">
        <f>Q150</f>
        <v>33909390</v>
      </c>
    </row>
    <row r="169" ht="12.75">
      <c r="L169" s="113"/>
    </row>
    <row r="173" spans="9:11" ht="12.75">
      <c r="I173" s="113">
        <f>L151+L152+L153+L161+L165</f>
        <v>2128764</v>
      </c>
      <c r="J173" s="113" t="e">
        <f>L154+L156+#REF!+L158+L155</f>
        <v>#REF!</v>
      </c>
      <c r="K173" s="113">
        <f>L162+L163+L164</f>
        <v>1371346</v>
      </c>
    </row>
  </sheetData>
  <sheetProtection/>
  <mergeCells count="275">
    <mergeCell ref="K1:Q1"/>
    <mergeCell ref="H2:Q2"/>
    <mergeCell ref="A3:Q3"/>
    <mergeCell ref="A4:Q4"/>
    <mergeCell ref="A6:A7"/>
    <mergeCell ref="B6:B7"/>
    <mergeCell ref="C6:C7"/>
    <mergeCell ref="D6:D7"/>
    <mergeCell ref="E6:E7"/>
    <mergeCell ref="F6:F7"/>
    <mergeCell ref="G6:G7"/>
    <mergeCell ref="H6:J6"/>
    <mergeCell ref="K6:Q6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Q9:Q10"/>
    <mergeCell ref="H11:H12"/>
    <mergeCell ref="I11:I12"/>
    <mergeCell ref="J11:J12"/>
    <mergeCell ref="K11:K12"/>
    <mergeCell ref="L11:L12"/>
    <mergeCell ref="Q11:Q12"/>
    <mergeCell ref="A13:A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Q18:Q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Q20:Q21"/>
    <mergeCell ref="A22:A26"/>
    <mergeCell ref="C22:C26"/>
    <mergeCell ref="D22:D26"/>
    <mergeCell ref="E22:E26"/>
    <mergeCell ref="F22:F26"/>
    <mergeCell ref="G22:G26"/>
    <mergeCell ref="H22:H26"/>
    <mergeCell ref="I22:I26"/>
    <mergeCell ref="J22:J26"/>
    <mergeCell ref="K22:K26"/>
    <mergeCell ref="L22:L26"/>
    <mergeCell ref="Q22:Q26"/>
    <mergeCell ref="A28:A30"/>
    <mergeCell ref="A31:A36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Q31:Q32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Q39:Q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Q41:Q42"/>
    <mergeCell ref="A43:A49"/>
    <mergeCell ref="C43:C49"/>
    <mergeCell ref="D43:D49"/>
    <mergeCell ref="E43:E49"/>
    <mergeCell ref="F43:F49"/>
    <mergeCell ref="G43:G49"/>
    <mergeCell ref="H43:H49"/>
    <mergeCell ref="I43:I49"/>
    <mergeCell ref="J43:J49"/>
    <mergeCell ref="A51:A53"/>
    <mergeCell ref="A55:A59"/>
    <mergeCell ref="A61:A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Q61:Q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Q63:Q64"/>
    <mergeCell ref="A65:A75"/>
    <mergeCell ref="C65:C72"/>
    <mergeCell ref="D65:D72"/>
    <mergeCell ref="E65:E72"/>
    <mergeCell ref="F65:F72"/>
    <mergeCell ref="G65:G72"/>
    <mergeCell ref="H65:H72"/>
    <mergeCell ref="I65:I72"/>
    <mergeCell ref="J65:J72"/>
    <mergeCell ref="K65:K72"/>
    <mergeCell ref="L65:L72"/>
    <mergeCell ref="Q65:Q72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Q83:Q84"/>
    <mergeCell ref="L85:L86"/>
    <mergeCell ref="Q85:Q86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H87:H100"/>
    <mergeCell ref="I87:I100"/>
    <mergeCell ref="J87:J100"/>
    <mergeCell ref="K87:K100"/>
    <mergeCell ref="L87:L100"/>
    <mergeCell ref="A101:A102"/>
    <mergeCell ref="A87:A100"/>
    <mergeCell ref="C87:C100"/>
    <mergeCell ref="D87:D100"/>
    <mergeCell ref="E87:E100"/>
    <mergeCell ref="F87:F100"/>
    <mergeCell ref="G87:G100"/>
    <mergeCell ref="A103:A104"/>
    <mergeCell ref="A110:A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Q110:Q111"/>
    <mergeCell ref="A112:A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Q112:Q113"/>
    <mergeCell ref="A114:A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Q114:Q119"/>
    <mergeCell ref="A123:A127"/>
    <mergeCell ref="A129:A130"/>
    <mergeCell ref="C129:C130"/>
    <mergeCell ref="D129:D130"/>
    <mergeCell ref="E129:E130"/>
    <mergeCell ref="F129:F130"/>
    <mergeCell ref="G129:G132"/>
    <mergeCell ref="A131:A132"/>
    <mergeCell ref="C131:C132"/>
    <mergeCell ref="D131:D132"/>
    <mergeCell ref="E131:E132"/>
    <mergeCell ref="H129:H130"/>
    <mergeCell ref="I129:I130"/>
    <mergeCell ref="J129:J130"/>
    <mergeCell ref="K129:K130"/>
    <mergeCell ref="L129:L130"/>
    <mergeCell ref="Q129:Q130"/>
    <mergeCell ref="F131:F132"/>
    <mergeCell ref="H131:H132"/>
    <mergeCell ref="I131:I132"/>
    <mergeCell ref="J131:J132"/>
    <mergeCell ref="K131:K132"/>
    <mergeCell ref="L131:L132"/>
    <mergeCell ref="Q131:Q132"/>
    <mergeCell ref="A133:A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Q133:Q135"/>
    <mergeCell ref="A136:A137"/>
    <mergeCell ref="A139:A166"/>
    <mergeCell ref="B141:B149"/>
    <mergeCell ref="C141:C149"/>
    <mergeCell ref="D141:D149"/>
    <mergeCell ref="E141:E149"/>
    <mergeCell ref="F141:F149"/>
    <mergeCell ref="G141:G149"/>
    <mergeCell ref="B150:B164"/>
    <mergeCell ref="C150:C164"/>
    <mergeCell ref="D150:D164"/>
    <mergeCell ref="E150:E164"/>
    <mergeCell ref="F150:F164"/>
    <mergeCell ref="G150:G164"/>
  </mergeCells>
  <printOptions/>
  <pageMargins left="0.7" right="0.7" top="0.75" bottom="0.75" header="0.3" footer="0.3"/>
  <pageSetup horizontalDpi="600" verticalDpi="600" orientation="landscape" paperSize="9" scale="45" r:id="rId3"/>
  <rowBreaks count="4" manualBreakCount="4">
    <brk id="38" max="255" man="1"/>
    <brk id="82" max="255" man="1"/>
    <brk id="109" max="255" man="1"/>
    <brk id="16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8"/>
  <sheetViews>
    <sheetView view="pageBreakPreview" zoomScale="70" zoomScaleNormal="60" zoomScaleSheetLayoutView="70" zoomScalePageLayoutView="0" workbookViewId="0" topLeftCell="A2">
      <pane xSplit="2" ySplit="7" topLeftCell="C3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20" sqref="H20:H21"/>
    </sheetView>
  </sheetViews>
  <sheetFormatPr defaultColWidth="8.8515625" defaultRowHeight="12.75"/>
  <cols>
    <col min="1" max="1" width="9.140625" style="1" customWidth="1"/>
    <col min="2" max="2" width="38.57421875" style="96" customWidth="1"/>
    <col min="3" max="3" width="10.57421875" style="1" customWidth="1"/>
    <col min="4" max="4" width="10.57421875" style="97" customWidth="1"/>
    <col min="5" max="5" width="24.7109375" style="99" customWidth="1"/>
    <col min="6" max="6" width="10.28125" style="99" customWidth="1"/>
    <col min="7" max="7" width="21.421875" style="99" customWidth="1"/>
    <col min="8" max="8" width="11.00390625" style="99" customWidth="1"/>
    <col min="9" max="9" width="14.421875" style="99" customWidth="1"/>
    <col min="10" max="10" width="9.57421875" style="99" customWidth="1"/>
    <col min="11" max="11" width="17.7109375" style="99" customWidth="1"/>
    <col min="12" max="12" width="17.57421875" style="99" customWidth="1"/>
    <col min="13" max="13" width="17.7109375" style="99" customWidth="1"/>
    <col min="14" max="15" width="20.57421875" style="99" customWidth="1"/>
    <col min="16" max="16" width="19.7109375" style="100" customWidth="1"/>
    <col min="17" max="17" width="8.8515625" style="99" customWidth="1"/>
    <col min="18" max="16384" width="8.8515625" style="99" customWidth="1"/>
  </cols>
  <sheetData>
    <row r="1" spans="5:16" ht="87.75" customHeight="1" hidden="1">
      <c r="E1" s="98"/>
      <c r="K1" s="361"/>
      <c r="L1" s="361"/>
      <c r="M1" s="361"/>
      <c r="N1" s="361"/>
      <c r="O1" s="361"/>
      <c r="P1" s="361"/>
    </row>
    <row r="2" spans="5:16" ht="37.5" customHeight="1">
      <c r="E2" s="98"/>
      <c r="H2" s="548" t="s">
        <v>173</v>
      </c>
      <c r="I2" s="548"/>
      <c r="J2" s="548"/>
      <c r="K2" s="548"/>
      <c r="L2" s="548"/>
      <c r="M2" s="548"/>
      <c r="N2" s="548"/>
      <c r="O2" s="548"/>
      <c r="P2" s="548"/>
    </row>
    <row r="3" spans="1:16" ht="18" customHeight="1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8" customHeight="1">
      <c r="A4" s="362" t="s">
        <v>182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ht="3" customHeight="1"/>
    <row r="6" spans="1:16" s="102" customFormat="1" ht="36.75" customHeight="1">
      <c r="A6" s="363" t="s">
        <v>0</v>
      </c>
      <c r="B6" s="363" t="s">
        <v>154</v>
      </c>
      <c r="C6" s="363" t="s">
        <v>1</v>
      </c>
      <c r="D6" s="363" t="s">
        <v>2</v>
      </c>
      <c r="E6" s="363" t="s">
        <v>3</v>
      </c>
      <c r="F6" s="363" t="s">
        <v>4</v>
      </c>
      <c r="G6" s="363" t="s">
        <v>5</v>
      </c>
      <c r="H6" s="363" t="s">
        <v>6</v>
      </c>
      <c r="I6" s="363"/>
      <c r="J6" s="363"/>
      <c r="K6" s="364"/>
      <c r="L6" s="364"/>
      <c r="M6" s="364"/>
      <c r="N6" s="364"/>
      <c r="O6" s="364"/>
      <c r="P6" s="364"/>
    </row>
    <row r="7" spans="1:16" s="102" customFormat="1" ht="93.75">
      <c r="A7" s="363"/>
      <c r="B7" s="363"/>
      <c r="C7" s="363"/>
      <c r="D7" s="363"/>
      <c r="E7" s="363"/>
      <c r="F7" s="363"/>
      <c r="G7" s="363"/>
      <c r="H7" s="90" t="s">
        <v>7</v>
      </c>
      <c r="I7" s="90" t="s">
        <v>8</v>
      </c>
      <c r="J7" s="90" t="s">
        <v>9</v>
      </c>
      <c r="K7" s="101">
        <v>2022</v>
      </c>
      <c r="L7" s="353">
        <v>2023</v>
      </c>
      <c r="M7" s="101">
        <v>2024</v>
      </c>
      <c r="N7" s="101">
        <v>2025</v>
      </c>
      <c r="O7" s="101">
        <v>2026</v>
      </c>
      <c r="P7" s="342" t="s">
        <v>10</v>
      </c>
    </row>
    <row r="8" spans="1:16" s="104" customFormat="1" ht="18.75">
      <c r="A8" s="2" t="s">
        <v>11</v>
      </c>
      <c r="B8" s="90" t="s">
        <v>12</v>
      </c>
      <c r="C8" s="2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  <c r="I8" s="90" t="s">
        <v>19</v>
      </c>
      <c r="J8" s="90" t="s">
        <v>20</v>
      </c>
      <c r="K8" s="101" t="s">
        <v>170</v>
      </c>
      <c r="L8" s="101" t="s">
        <v>147</v>
      </c>
      <c r="M8" s="101" t="s">
        <v>172</v>
      </c>
      <c r="N8" s="101" t="s">
        <v>171</v>
      </c>
      <c r="O8" s="101" t="s">
        <v>172</v>
      </c>
      <c r="P8" s="313" t="s">
        <v>21</v>
      </c>
    </row>
    <row r="9" spans="1:16" s="104" customFormat="1" ht="18.75">
      <c r="A9" s="365">
        <v>1</v>
      </c>
      <c r="B9" s="105" t="s">
        <v>105</v>
      </c>
      <c r="C9" s="367"/>
      <c r="D9" s="368">
        <v>1</v>
      </c>
      <c r="E9" s="368"/>
      <c r="F9" s="368" t="s">
        <v>183</v>
      </c>
      <c r="G9" s="370" t="s">
        <v>64</v>
      </c>
      <c r="H9" s="368"/>
      <c r="I9" s="368"/>
      <c r="J9" s="368"/>
      <c r="K9" s="372"/>
      <c r="L9" s="372"/>
      <c r="M9" s="372"/>
      <c r="N9" s="372"/>
      <c r="O9" s="372"/>
      <c r="P9" s="374"/>
    </row>
    <row r="10" spans="1:16" s="104" customFormat="1" ht="84" customHeight="1">
      <c r="A10" s="366"/>
      <c r="B10" s="21" t="s">
        <v>185</v>
      </c>
      <c r="C10" s="366"/>
      <c r="D10" s="369"/>
      <c r="E10" s="369"/>
      <c r="F10" s="369"/>
      <c r="G10" s="371"/>
      <c r="H10" s="369"/>
      <c r="I10" s="369"/>
      <c r="J10" s="369"/>
      <c r="K10" s="547"/>
      <c r="L10" s="547"/>
      <c r="M10" s="547"/>
      <c r="N10" s="547"/>
      <c r="O10" s="547"/>
      <c r="P10" s="375"/>
    </row>
    <row r="11" spans="1:16" s="104" customFormat="1" ht="15" customHeight="1">
      <c r="A11" s="91"/>
      <c r="B11" s="106" t="s">
        <v>25</v>
      </c>
      <c r="C11" s="91"/>
      <c r="D11" s="19"/>
      <c r="E11" s="19"/>
      <c r="F11" s="19"/>
      <c r="G11" s="19"/>
      <c r="H11" s="368"/>
      <c r="I11" s="368"/>
      <c r="J11" s="368"/>
      <c r="K11" s="372"/>
      <c r="L11" s="372"/>
      <c r="M11" s="372"/>
      <c r="N11" s="372"/>
      <c r="O11" s="372"/>
      <c r="P11" s="374"/>
    </row>
    <row r="12" spans="1:16" s="104" customFormat="1" ht="66.75" customHeight="1">
      <c r="A12" s="91"/>
      <c r="B12" s="27" t="s">
        <v>106</v>
      </c>
      <c r="C12" s="91"/>
      <c r="D12" s="19"/>
      <c r="E12" s="19"/>
      <c r="F12" s="19"/>
      <c r="G12" s="19"/>
      <c r="H12" s="369"/>
      <c r="I12" s="369"/>
      <c r="J12" s="369"/>
      <c r="K12" s="547"/>
      <c r="L12" s="547"/>
      <c r="M12" s="547"/>
      <c r="N12" s="547"/>
      <c r="O12" s="547"/>
      <c r="P12" s="375"/>
    </row>
    <row r="13" spans="1:16" s="104" customFormat="1" ht="39.75" customHeight="1">
      <c r="A13" s="376"/>
      <c r="B13" s="12" t="s">
        <v>31</v>
      </c>
      <c r="C13" s="11"/>
      <c r="D13" s="13"/>
      <c r="E13" s="13"/>
      <c r="F13" s="13"/>
      <c r="G13" s="13"/>
      <c r="H13" s="14"/>
      <c r="I13" s="14"/>
      <c r="J13" s="14"/>
      <c r="K13" s="347">
        <f>K15+K16+K14</f>
        <v>65393100</v>
      </c>
      <c r="L13" s="92">
        <f>L15+L16</f>
        <v>79330173</v>
      </c>
      <c r="M13" s="92">
        <f>M15+M16</f>
        <v>86471398</v>
      </c>
      <c r="N13" s="92">
        <f>N15+N16</f>
        <v>94962238</v>
      </c>
      <c r="O13" s="92">
        <f>O15+O16</f>
        <v>104298864</v>
      </c>
      <c r="P13" s="92">
        <f>SUM(K13:O13)</f>
        <v>430455773</v>
      </c>
    </row>
    <row r="14" spans="1:16" s="104" customFormat="1" ht="21.75" customHeight="1">
      <c r="A14" s="376"/>
      <c r="B14" s="15" t="s">
        <v>27</v>
      </c>
      <c r="C14" s="16" t="s">
        <v>52</v>
      </c>
      <c r="D14" s="13"/>
      <c r="E14" s="13"/>
      <c r="F14" s="13"/>
      <c r="G14" s="13"/>
      <c r="H14" s="14"/>
      <c r="I14" s="14"/>
      <c r="J14" s="14"/>
      <c r="K14" s="348">
        <f>K34+K57+K79+K107+K143+K144+K145+K146+K147+K148+K106+K108</f>
        <v>28421100</v>
      </c>
      <c r="L14" s="317"/>
      <c r="M14" s="317"/>
      <c r="N14" s="317"/>
      <c r="O14" s="317"/>
      <c r="P14" s="317">
        <f>SUM(K14:N14)</f>
        <v>28421100</v>
      </c>
    </row>
    <row r="15" spans="1:16" s="104" customFormat="1" ht="14.25" customHeight="1">
      <c r="A15" s="376"/>
      <c r="B15" s="15" t="s">
        <v>28</v>
      </c>
      <c r="C15" s="16" t="s">
        <v>52</v>
      </c>
      <c r="D15" s="13"/>
      <c r="E15" s="13"/>
      <c r="F15" s="13"/>
      <c r="G15" s="13"/>
      <c r="H15" s="14"/>
      <c r="I15" s="14"/>
      <c r="J15" s="14"/>
      <c r="K15" s="92">
        <f>K35+K58+K80+K109+K128+K156</f>
        <v>35775000</v>
      </c>
      <c r="L15" s="92">
        <f>L35+L58+L80+L109+L128+L156</f>
        <v>77380173</v>
      </c>
      <c r="M15" s="92">
        <f>M35+M58+M80+M109+M128+M156</f>
        <v>84478398</v>
      </c>
      <c r="N15" s="92">
        <f>N35+N58+N80+N109+N128+N156</f>
        <v>92926238</v>
      </c>
      <c r="O15" s="92">
        <f>O35+O58+O80+O109+O128+O156</f>
        <v>102218864</v>
      </c>
      <c r="P15" s="352">
        <f>SUM(K15:O15)</f>
        <v>392778673</v>
      </c>
    </row>
    <row r="16" spans="1:16" s="104" customFormat="1" ht="14.25" customHeight="1">
      <c r="A16" s="376"/>
      <c r="B16" s="17" t="s">
        <v>125</v>
      </c>
      <c r="C16" s="16" t="s">
        <v>52</v>
      </c>
      <c r="D16" s="13"/>
      <c r="E16" s="13"/>
      <c r="F16" s="13"/>
      <c r="G16" s="13"/>
      <c r="H16" s="14"/>
      <c r="I16" s="14"/>
      <c r="J16" s="14"/>
      <c r="K16" s="92">
        <f>K36+K59+K81+K110</f>
        <v>1197000</v>
      </c>
      <c r="L16" s="92">
        <f>L36+L59+L81+L110</f>
        <v>1950000</v>
      </c>
      <c r="M16" s="92">
        <f>M36+M59+M81+M110</f>
        <v>1993000</v>
      </c>
      <c r="N16" s="92">
        <f>N36+N59+N81+N110</f>
        <v>2036000</v>
      </c>
      <c r="O16" s="92">
        <f>O36+O59+O81+O110</f>
        <v>2080000</v>
      </c>
      <c r="P16" s="352">
        <f>SUM(K16:O16)</f>
        <v>9256000</v>
      </c>
    </row>
    <row r="17" spans="1:16" s="104" customFormat="1" ht="14.25" customHeight="1">
      <c r="A17" s="376"/>
      <c r="B17" s="12" t="s">
        <v>49</v>
      </c>
      <c r="C17" s="18" t="s">
        <v>52</v>
      </c>
      <c r="D17" s="19"/>
      <c r="E17" s="19"/>
      <c r="F17" s="19"/>
      <c r="G17" s="19"/>
      <c r="H17" s="14"/>
      <c r="I17" s="14"/>
      <c r="J17" s="14"/>
      <c r="K17" s="20">
        <f aca="true" t="shared" si="0" ref="K17:P17">K13</f>
        <v>65393100</v>
      </c>
      <c r="L17" s="20">
        <f t="shared" si="0"/>
        <v>79330173</v>
      </c>
      <c r="M17" s="20">
        <f t="shared" si="0"/>
        <v>86471398</v>
      </c>
      <c r="N17" s="20">
        <f t="shared" si="0"/>
        <v>94962238</v>
      </c>
      <c r="O17" s="20">
        <f t="shared" si="0"/>
        <v>104298864</v>
      </c>
      <c r="P17" s="343">
        <f t="shared" si="0"/>
        <v>430455773</v>
      </c>
    </row>
    <row r="18" spans="1:16" ht="18.75">
      <c r="A18" s="377" t="s">
        <v>107</v>
      </c>
      <c r="B18" s="21" t="s">
        <v>24</v>
      </c>
      <c r="C18" s="370"/>
      <c r="D18" s="370"/>
      <c r="E18" s="370"/>
      <c r="F18" s="370"/>
      <c r="G18" s="370"/>
      <c r="H18" s="370"/>
      <c r="I18" s="370"/>
      <c r="J18" s="370"/>
      <c r="K18" s="318"/>
      <c r="L18" s="318"/>
      <c r="M18" s="318"/>
      <c r="N18" s="318"/>
      <c r="O18" s="318"/>
      <c r="P18" s="551"/>
    </row>
    <row r="19" spans="1:16" ht="17.25" customHeight="1">
      <c r="A19" s="378"/>
      <c r="B19" s="22" t="s">
        <v>153</v>
      </c>
      <c r="C19" s="366"/>
      <c r="D19" s="366"/>
      <c r="E19" s="366"/>
      <c r="F19" s="366"/>
      <c r="G19" s="366"/>
      <c r="H19" s="366"/>
      <c r="I19" s="366"/>
      <c r="J19" s="366"/>
      <c r="K19" s="319"/>
      <c r="L19" s="319"/>
      <c r="M19" s="319"/>
      <c r="N19" s="319"/>
      <c r="O19" s="319"/>
      <c r="P19" s="552"/>
    </row>
    <row r="20" spans="1:16" ht="15.75" customHeight="1">
      <c r="A20" s="379"/>
      <c r="B20" s="12" t="s">
        <v>25</v>
      </c>
      <c r="C20" s="379"/>
      <c r="D20" s="379"/>
      <c r="E20" s="379"/>
      <c r="F20" s="379"/>
      <c r="G20" s="379" t="s">
        <v>151</v>
      </c>
      <c r="H20" s="379"/>
      <c r="I20" s="379"/>
      <c r="J20" s="379"/>
      <c r="K20" s="320"/>
      <c r="L20" s="320"/>
      <c r="M20" s="320"/>
      <c r="N20" s="320"/>
      <c r="O20" s="320"/>
      <c r="P20" s="549"/>
    </row>
    <row r="21" spans="1:16" ht="52.5" customHeight="1">
      <c r="A21" s="380"/>
      <c r="B21" s="15" t="s">
        <v>23</v>
      </c>
      <c r="C21" s="366"/>
      <c r="D21" s="382"/>
      <c r="E21" s="366"/>
      <c r="F21" s="382"/>
      <c r="G21" s="380"/>
      <c r="H21" s="382"/>
      <c r="I21" s="382"/>
      <c r="J21" s="382"/>
      <c r="K21" s="321"/>
      <c r="L21" s="321"/>
      <c r="M21" s="321"/>
      <c r="N21" s="321"/>
      <c r="O21" s="321"/>
      <c r="P21" s="550"/>
    </row>
    <row r="22" spans="1:16" ht="12.75">
      <c r="A22" s="370"/>
      <c r="B22" s="24" t="s">
        <v>22</v>
      </c>
      <c r="C22" s="379"/>
      <c r="D22" s="388">
        <v>0.3</v>
      </c>
      <c r="E22" s="379"/>
      <c r="F22" s="379"/>
      <c r="G22" s="390"/>
      <c r="H22" s="390"/>
      <c r="I22" s="390"/>
      <c r="J22" s="390"/>
      <c r="K22" s="322"/>
      <c r="L22" s="322"/>
      <c r="M22" s="322"/>
      <c r="N22" s="322"/>
      <c r="O22" s="322"/>
      <c r="P22" s="553"/>
    </row>
    <row r="23" spans="1:16" ht="25.5">
      <c r="A23" s="386"/>
      <c r="B23" s="15" t="s">
        <v>69</v>
      </c>
      <c r="C23" s="387"/>
      <c r="D23" s="389"/>
      <c r="E23" s="385"/>
      <c r="F23" s="385"/>
      <c r="G23" s="391"/>
      <c r="H23" s="385"/>
      <c r="I23" s="385"/>
      <c r="J23" s="385"/>
      <c r="K23" s="323"/>
      <c r="L23" s="323"/>
      <c r="M23" s="323"/>
      <c r="N23" s="323"/>
      <c r="O23" s="323"/>
      <c r="P23" s="554"/>
    </row>
    <row r="24" spans="1:16" ht="28.5" customHeight="1">
      <c r="A24" s="386"/>
      <c r="B24" s="15" t="s">
        <v>71</v>
      </c>
      <c r="C24" s="387"/>
      <c r="D24" s="389"/>
      <c r="E24" s="385"/>
      <c r="F24" s="385"/>
      <c r="G24" s="391"/>
      <c r="H24" s="385"/>
      <c r="I24" s="385"/>
      <c r="J24" s="385"/>
      <c r="K24" s="323"/>
      <c r="L24" s="323"/>
      <c r="M24" s="323"/>
      <c r="N24" s="323"/>
      <c r="O24" s="323"/>
      <c r="P24" s="554"/>
    </row>
    <row r="25" spans="1:16" ht="15.75" customHeight="1">
      <c r="A25" s="386"/>
      <c r="B25" s="15" t="s">
        <v>74</v>
      </c>
      <c r="C25" s="387"/>
      <c r="D25" s="389"/>
      <c r="E25" s="385"/>
      <c r="F25" s="385"/>
      <c r="G25" s="391"/>
      <c r="H25" s="385"/>
      <c r="I25" s="385"/>
      <c r="J25" s="385"/>
      <c r="K25" s="323"/>
      <c r="L25" s="323"/>
      <c r="M25" s="323"/>
      <c r="N25" s="323"/>
      <c r="O25" s="323"/>
      <c r="P25" s="554"/>
    </row>
    <row r="26" spans="1:16" ht="26.25" customHeight="1">
      <c r="A26" s="380"/>
      <c r="B26" s="17" t="s">
        <v>70</v>
      </c>
      <c r="C26" s="366"/>
      <c r="D26" s="373"/>
      <c r="E26" s="382"/>
      <c r="F26" s="382"/>
      <c r="G26" s="392"/>
      <c r="H26" s="382"/>
      <c r="I26" s="382"/>
      <c r="J26" s="382"/>
      <c r="K26" s="321"/>
      <c r="L26" s="321"/>
      <c r="M26" s="321"/>
      <c r="N26" s="321"/>
      <c r="O26" s="321"/>
      <c r="P26" s="550"/>
    </row>
    <row r="27" spans="1:16" ht="14.25" customHeight="1">
      <c r="A27" s="26"/>
      <c r="B27" s="17" t="s">
        <v>162</v>
      </c>
      <c r="C27" s="70"/>
      <c r="D27" s="78"/>
      <c r="E27" s="77"/>
      <c r="F27" s="77"/>
      <c r="G27" s="79"/>
      <c r="H27" s="77"/>
      <c r="I27" s="77"/>
      <c r="J27" s="77"/>
      <c r="K27" s="321">
        <v>475000</v>
      </c>
      <c r="L27" s="321"/>
      <c r="M27" s="321">
        <v>665500</v>
      </c>
      <c r="N27" s="321">
        <v>605000</v>
      </c>
      <c r="O27" s="321">
        <v>665500</v>
      </c>
      <c r="P27" s="321">
        <f>SUM(L27:O27)</f>
        <v>1936000</v>
      </c>
    </row>
    <row r="28" spans="1:16" ht="12.75">
      <c r="A28" s="370"/>
      <c r="B28" s="27" t="s">
        <v>26</v>
      </c>
      <c r="C28" s="3"/>
      <c r="D28" s="28"/>
      <c r="E28" s="28"/>
      <c r="F28" s="28"/>
      <c r="G28" s="28"/>
      <c r="H28" s="28"/>
      <c r="I28" s="28"/>
      <c r="J28" s="28"/>
      <c r="K28" s="37"/>
      <c r="L28" s="37"/>
      <c r="M28" s="37"/>
      <c r="N28" s="37"/>
      <c r="O28" s="37"/>
      <c r="P28" s="38"/>
    </row>
    <row r="29" spans="1:16" ht="25.5">
      <c r="A29" s="386"/>
      <c r="B29" s="15" t="s">
        <v>72</v>
      </c>
      <c r="C29" s="3" t="s">
        <v>50</v>
      </c>
      <c r="D29" s="28"/>
      <c r="E29" s="28" t="s">
        <v>53</v>
      </c>
      <c r="F29" s="28" t="s">
        <v>183</v>
      </c>
      <c r="G29" s="28"/>
      <c r="H29" s="28"/>
      <c r="I29" s="28"/>
      <c r="J29" s="28"/>
      <c r="K29" s="37">
        <v>7200</v>
      </c>
      <c r="L29" s="37">
        <v>7205</v>
      </c>
      <c r="M29" s="37">
        <v>7210</v>
      </c>
      <c r="N29" s="37">
        <v>7215</v>
      </c>
      <c r="O29" s="37">
        <v>7220</v>
      </c>
      <c r="P29" s="38">
        <f>SUM(K29:O29)</f>
        <v>36050</v>
      </c>
    </row>
    <row r="30" spans="1:16" ht="26.25" customHeight="1">
      <c r="A30" s="380"/>
      <c r="B30" s="15" t="s">
        <v>73</v>
      </c>
      <c r="C30" s="3" t="s">
        <v>51</v>
      </c>
      <c r="D30" s="28"/>
      <c r="E30" s="28" t="s">
        <v>53</v>
      </c>
      <c r="F30" s="28" t="s">
        <v>183</v>
      </c>
      <c r="G30" s="28"/>
      <c r="H30" s="28"/>
      <c r="I30" s="28"/>
      <c r="J30" s="28"/>
      <c r="K30" s="37">
        <v>171700</v>
      </c>
      <c r="L30" s="37">
        <v>171750</v>
      </c>
      <c r="M30" s="37">
        <v>171800</v>
      </c>
      <c r="N30" s="37">
        <v>171850</v>
      </c>
      <c r="O30" s="37">
        <v>171900</v>
      </c>
      <c r="P30" s="38">
        <f>SUM(K30:O30)</f>
        <v>859000</v>
      </c>
    </row>
    <row r="31" spans="1:16" ht="12.75">
      <c r="A31" s="393" t="s">
        <v>108</v>
      </c>
      <c r="B31" s="27" t="s">
        <v>32</v>
      </c>
      <c r="C31" s="379"/>
      <c r="D31" s="379">
        <v>0.3</v>
      </c>
      <c r="E31" s="379"/>
      <c r="F31" s="379"/>
      <c r="G31" s="379"/>
      <c r="H31" s="379"/>
      <c r="I31" s="379"/>
      <c r="J31" s="379"/>
      <c r="K31" s="320"/>
      <c r="L31" s="320"/>
      <c r="M31" s="320"/>
      <c r="N31" s="320"/>
      <c r="O31" s="320"/>
      <c r="P31" s="549"/>
    </row>
    <row r="32" spans="1:16" ht="25.5">
      <c r="A32" s="394"/>
      <c r="B32" s="15" t="s">
        <v>119</v>
      </c>
      <c r="C32" s="366"/>
      <c r="D32" s="382"/>
      <c r="E32" s="366"/>
      <c r="F32" s="366"/>
      <c r="G32" s="396"/>
      <c r="H32" s="397"/>
      <c r="I32" s="397"/>
      <c r="J32" s="397"/>
      <c r="K32" s="324"/>
      <c r="L32" s="324"/>
      <c r="M32" s="324"/>
      <c r="N32" s="324"/>
      <c r="O32" s="324"/>
      <c r="P32" s="555"/>
    </row>
    <row r="33" spans="1:16" ht="13.5" customHeight="1">
      <c r="A33" s="394"/>
      <c r="B33" s="12" t="s">
        <v>31</v>
      </c>
      <c r="C33" s="32" t="s">
        <v>52</v>
      </c>
      <c r="D33" s="29"/>
      <c r="E33" s="32"/>
      <c r="F33" s="33"/>
      <c r="G33" s="12"/>
      <c r="H33" s="29"/>
      <c r="I33" s="29"/>
      <c r="J33" s="29"/>
      <c r="K33" s="38">
        <f>K34+K35+K36</f>
        <v>12178200</v>
      </c>
      <c r="L33" s="38">
        <f>L35+L36</f>
        <v>20961632</v>
      </c>
      <c r="M33" s="38">
        <f>M35+M36</f>
        <v>22378000</v>
      </c>
      <c r="N33" s="38">
        <f>N35+N36</f>
        <v>24573800</v>
      </c>
      <c r="O33" s="38">
        <f>O35+O36</f>
        <v>26987180</v>
      </c>
      <c r="P33" s="38">
        <f>K33+L33+M33+N33+O33</f>
        <v>107078812</v>
      </c>
    </row>
    <row r="34" spans="1:16" ht="12.75">
      <c r="A34" s="394"/>
      <c r="B34" s="15" t="s">
        <v>27</v>
      </c>
      <c r="C34" s="34" t="s">
        <v>52</v>
      </c>
      <c r="D34" s="28"/>
      <c r="E34" s="34"/>
      <c r="F34" s="3"/>
      <c r="G34" s="17"/>
      <c r="H34" s="35" t="s">
        <v>54</v>
      </c>
      <c r="I34" s="35" t="s">
        <v>175</v>
      </c>
      <c r="J34" s="28">
        <v>611</v>
      </c>
      <c r="K34" s="37">
        <v>2071100</v>
      </c>
      <c r="L34" s="37"/>
      <c r="M34" s="37"/>
      <c r="N34" s="37"/>
      <c r="O34" s="37"/>
      <c r="P34" s="38">
        <f>K34</f>
        <v>2071100</v>
      </c>
    </row>
    <row r="35" spans="1:16" ht="12.75">
      <c r="A35" s="394"/>
      <c r="B35" s="15" t="s">
        <v>28</v>
      </c>
      <c r="C35" s="34" t="s">
        <v>52</v>
      </c>
      <c r="D35" s="28"/>
      <c r="E35" s="34"/>
      <c r="F35" s="3"/>
      <c r="G35" s="17"/>
      <c r="H35" s="35" t="s">
        <v>54</v>
      </c>
      <c r="I35" s="35" t="s">
        <v>130</v>
      </c>
      <c r="J35" s="28">
        <v>611</v>
      </c>
      <c r="K35" s="37">
        <v>9707100</v>
      </c>
      <c r="L35" s="37">
        <v>20361632</v>
      </c>
      <c r="M35" s="37">
        <v>21758000</v>
      </c>
      <c r="N35" s="37">
        <v>23933800</v>
      </c>
      <c r="O35" s="37">
        <v>26327180</v>
      </c>
      <c r="P35" s="38">
        <f>SUM(K35:O35)</f>
        <v>102087712</v>
      </c>
    </row>
    <row r="36" spans="1:16" ht="12.75">
      <c r="A36" s="395"/>
      <c r="B36" s="17" t="s">
        <v>125</v>
      </c>
      <c r="C36" s="34" t="s">
        <v>52</v>
      </c>
      <c r="D36" s="28"/>
      <c r="E36" s="34"/>
      <c r="F36" s="3"/>
      <c r="G36" s="17"/>
      <c r="H36" s="28"/>
      <c r="I36" s="28"/>
      <c r="J36" s="28"/>
      <c r="K36" s="37">
        <v>400000</v>
      </c>
      <c r="L36" s="37">
        <v>600000</v>
      </c>
      <c r="M36" s="37">
        <v>620000</v>
      </c>
      <c r="N36" s="37">
        <v>640000</v>
      </c>
      <c r="O36" s="37">
        <v>660000</v>
      </c>
      <c r="P36" s="38">
        <f>SUM(K36:O36)</f>
        <v>2920000</v>
      </c>
    </row>
    <row r="37" spans="1:16" ht="12.75">
      <c r="A37" s="36"/>
      <c r="B37" s="17"/>
      <c r="C37" s="34"/>
      <c r="D37" s="28"/>
      <c r="E37" s="34"/>
      <c r="F37" s="3"/>
      <c r="G37" s="17"/>
      <c r="H37" s="28"/>
      <c r="I37" s="28"/>
      <c r="J37" s="28"/>
      <c r="K37" s="37"/>
      <c r="L37" s="37"/>
      <c r="M37" s="37"/>
      <c r="N37" s="37"/>
      <c r="O37" s="37"/>
      <c r="P37" s="38"/>
    </row>
    <row r="38" spans="1:16" ht="20.25" customHeight="1">
      <c r="A38" s="34"/>
      <c r="B38" s="12" t="s">
        <v>29</v>
      </c>
      <c r="C38" s="29" t="s">
        <v>52</v>
      </c>
      <c r="D38" s="29"/>
      <c r="E38" s="29"/>
      <c r="F38" s="33"/>
      <c r="G38" s="12"/>
      <c r="H38" s="29"/>
      <c r="I38" s="29"/>
      <c r="J38" s="29"/>
      <c r="K38" s="38">
        <f aca="true" t="shared" si="1" ref="K38:P38">K33</f>
        <v>12178200</v>
      </c>
      <c r="L38" s="38">
        <f t="shared" si="1"/>
        <v>20961632</v>
      </c>
      <c r="M38" s="38">
        <f t="shared" si="1"/>
        <v>22378000</v>
      </c>
      <c r="N38" s="38">
        <f t="shared" si="1"/>
        <v>24573800</v>
      </c>
      <c r="O38" s="38">
        <f t="shared" si="1"/>
        <v>26987180</v>
      </c>
      <c r="P38" s="38">
        <f t="shared" si="1"/>
        <v>107078812</v>
      </c>
    </row>
    <row r="39" spans="1:16" ht="20.25" customHeight="1">
      <c r="A39" s="377" t="s">
        <v>109</v>
      </c>
      <c r="B39" s="21" t="s">
        <v>24</v>
      </c>
      <c r="C39" s="370"/>
      <c r="D39" s="390"/>
      <c r="E39" s="370"/>
      <c r="F39" s="390"/>
      <c r="G39" s="390"/>
      <c r="H39" s="390"/>
      <c r="I39" s="390"/>
      <c r="J39" s="390"/>
      <c r="K39" s="318"/>
      <c r="L39" s="318"/>
      <c r="M39" s="318"/>
      <c r="N39" s="318"/>
      <c r="O39" s="318"/>
      <c r="P39" s="553"/>
    </row>
    <row r="40" spans="1:16" ht="36" customHeight="1">
      <c r="A40" s="378"/>
      <c r="B40" s="21" t="s">
        <v>30</v>
      </c>
      <c r="C40" s="366"/>
      <c r="D40" s="382"/>
      <c r="E40" s="382"/>
      <c r="F40" s="382"/>
      <c r="G40" s="382"/>
      <c r="H40" s="397"/>
      <c r="I40" s="397"/>
      <c r="J40" s="397"/>
      <c r="K40" s="324"/>
      <c r="L40" s="324"/>
      <c r="M40" s="324"/>
      <c r="N40" s="324"/>
      <c r="O40" s="324"/>
      <c r="P40" s="555"/>
    </row>
    <row r="41" spans="1:16" ht="12.75">
      <c r="A41" s="370"/>
      <c r="B41" s="12" t="s">
        <v>25</v>
      </c>
      <c r="C41" s="370"/>
      <c r="D41" s="390"/>
      <c r="E41" s="370"/>
      <c r="F41" s="390"/>
      <c r="G41" s="370" t="s">
        <v>55</v>
      </c>
      <c r="H41" s="390"/>
      <c r="I41" s="390"/>
      <c r="J41" s="390"/>
      <c r="K41" s="322"/>
      <c r="L41" s="322"/>
      <c r="M41" s="322"/>
      <c r="N41" s="322"/>
      <c r="O41" s="322"/>
      <c r="P41" s="553"/>
    </row>
    <row r="42" spans="1:16" ht="65.25" customHeight="1">
      <c r="A42" s="380"/>
      <c r="B42" s="17" t="s">
        <v>33</v>
      </c>
      <c r="C42" s="366"/>
      <c r="D42" s="382"/>
      <c r="E42" s="366"/>
      <c r="F42" s="382"/>
      <c r="G42" s="380"/>
      <c r="H42" s="397"/>
      <c r="I42" s="397"/>
      <c r="J42" s="397"/>
      <c r="K42" s="324"/>
      <c r="L42" s="324"/>
      <c r="M42" s="324"/>
      <c r="N42" s="324"/>
      <c r="O42" s="324"/>
      <c r="P42" s="555"/>
    </row>
    <row r="43" spans="1:16" ht="12.75">
      <c r="A43" s="370"/>
      <c r="B43" s="12" t="s">
        <v>22</v>
      </c>
      <c r="C43" s="390"/>
      <c r="D43" s="388">
        <v>0.2</v>
      </c>
      <c r="E43" s="390"/>
      <c r="F43" s="370"/>
      <c r="G43" s="398"/>
      <c r="H43" s="379"/>
      <c r="I43" s="379"/>
      <c r="J43" s="379"/>
      <c r="K43" s="320"/>
      <c r="L43" s="320"/>
      <c r="M43" s="320"/>
      <c r="N43" s="320"/>
      <c r="O43" s="320"/>
      <c r="P43" s="325"/>
    </row>
    <row r="44" spans="1:16" ht="38.25" customHeight="1">
      <c r="A44" s="386"/>
      <c r="B44" s="17" t="s">
        <v>75</v>
      </c>
      <c r="C44" s="385"/>
      <c r="D44" s="389"/>
      <c r="E44" s="385"/>
      <c r="F44" s="385"/>
      <c r="G44" s="391"/>
      <c r="H44" s="399"/>
      <c r="I44" s="399"/>
      <c r="J44" s="399"/>
      <c r="K44" s="354"/>
      <c r="L44" s="354"/>
      <c r="M44" s="354"/>
      <c r="N44" s="354"/>
      <c r="O44" s="354"/>
      <c r="P44" s="355"/>
    </row>
    <row r="45" spans="1:16" ht="25.5">
      <c r="A45" s="386"/>
      <c r="B45" s="17" t="s">
        <v>76</v>
      </c>
      <c r="C45" s="385"/>
      <c r="D45" s="389"/>
      <c r="E45" s="385"/>
      <c r="F45" s="385"/>
      <c r="G45" s="391"/>
      <c r="H45" s="399"/>
      <c r="I45" s="399"/>
      <c r="J45" s="399"/>
      <c r="K45" s="326">
        <v>146410</v>
      </c>
      <c r="L45" s="326">
        <v>161051</v>
      </c>
      <c r="M45" s="326">
        <v>177156</v>
      </c>
      <c r="N45" s="326">
        <v>194871</v>
      </c>
      <c r="O45" s="326">
        <v>214359</v>
      </c>
      <c r="P45" s="327">
        <f>SUM(K45:O45)</f>
        <v>893847</v>
      </c>
    </row>
    <row r="46" spans="1:16" ht="38.25">
      <c r="A46" s="386"/>
      <c r="B46" s="17" t="s">
        <v>77</v>
      </c>
      <c r="C46" s="385"/>
      <c r="D46" s="389"/>
      <c r="E46" s="385"/>
      <c r="F46" s="385"/>
      <c r="G46" s="391"/>
      <c r="H46" s="399"/>
      <c r="I46" s="399"/>
      <c r="J46" s="399"/>
      <c r="K46" s="326"/>
      <c r="L46" s="326"/>
      <c r="M46" s="326"/>
      <c r="N46" s="326"/>
      <c r="O46" s="326"/>
      <c r="P46" s="327"/>
    </row>
    <row r="47" spans="1:16" ht="27" customHeight="1">
      <c r="A47" s="386"/>
      <c r="B47" s="17" t="s">
        <v>78</v>
      </c>
      <c r="C47" s="385"/>
      <c r="D47" s="389"/>
      <c r="E47" s="385"/>
      <c r="F47" s="385"/>
      <c r="G47" s="391"/>
      <c r="H47" s="399"/>
      <c r="I47" s="399"/>
      <c r="J47" s="399"/>
      <c r="K47" s="326"/>
      <c r="L47" s="326"/>
      <c r="M47" s="326"/>
      <c r="N47" s="326"/>
      <c r="O47" s="326"/>
      <c r="P47" s="327"/>
    </row>
    <row r="48" spans="1:16" ht="26.25" customHeight="1">
      <c r="A48" s="386"/>
      <c r="B48" s="17" t="s">
        <v>79</v>
      </c>
      <c r="C48" s="385"/>
      <c r="D48" s="389"/>
      <c r="E48" s="385"/>
      <c r="F48" s="385"/>
      <c r="G48" s="391"/>
      <c r="H48" s="399"/>
      <c r="I48" s="399"/>
      <c r="J48" s="399"/>
      <c r="K48" s="326"/>
      <c r="L48" s="326"/>
      <c r="M48" s="326"/>
      <c r="N48" s="326"/>
      <c r="O48" s="326"/>
      <c r="P48" s="327"/>
    </row>
    <row r="49" spans="1:16" ht="51">
      <c r="A49" s="380"/>
      <c r="B49" s="17" t="s">
        <v>80</v>
      </c>
      <c r="C49" s="382"/>
      <c r="D49" s="373"/>
      <c r="E49" s="382"/>
      <c r="F49" s="382"/>
      <c r="G49" s="392"/>
      <c r="H49" s="397"/>
      <c r="I49" s="397"/>
      <c r="J49" s="397"/>
      <c r="K49" s="324"/>
      <c r="L49" s="324"/>
      <c r="M49" s="324"/>
      <c r="N49" s="324"/>
      <c r="O49" s="324"/>
      <c r="P49" s="328"/>
    </row>
    <row r="50" spans="1:16" ht="12.75">
      <c r="A50" s="26"/>
      <c r="B50" s="17" t="s">
        <v>152</v>
      </c>
      <c r="C50" s="77"/>
      <c r="D50" s="78"/>
      <c r="E50" s="77"/>
      <c r="F50" s="77"/>
      <c r="G50" s="79"/>
      <c r="H50" s="71"/>
      <c r="I50" s="71"/>
      <c r="J50" s="71"/>
      <c r="K50" s="324">
        <v>0</v>
      </c>
      <c r="L50" s="324">
        <v>332750</v>
      </c>
      <c r="M50" s="324">
        <v>442890</v>
      </c>
      <c r="N50" s="324">
        <v>402025</v>
      </c>
      <c r="O50" s="324">
        <v>442890</v>
      </c>
      <c r="P50" s="324">
        <f>SUM(K50:O50)</f>
        <v>1620555</v>
      </c>
    </row>
    <row r="51" spans="1:16" ht="12.75">
      <c r="A51" s="370"/>
      <c r="B51" s="12" t="s">
        <v>26</v>
      </c>
      <c r="C51" s="28"/>
      <c r="D51" s="28"/>
      <c r="E51" s="28"/>
      <c r="F51" s="3"/>
      <c r="G51" s="17"/>
      <c r="H51" s="34"/>
      <c r="I51" s="34"/>
      <c r="J51" s="34"/>
      <c r="K51" s="329"/>
      <c r="L51" s="329"/>
      <c r="M51" s="329"/>
      <c r="N51" s="329"/>
      <c r="O51" s="329"/>
      <c r="P51" s="330"/>
    </row>
    <row r="52" spans="1:16" s="107" customFormat="1" ht="25.5">
      <c r="A52" s="386"/>
      <c r="B52" s="15" t="s">
        <v>34</v>
      </c>
      <c r="C52" s="3" t="s">
        <v>51</v>
      </c>
      <c r="D52" s="28"/>
      <c r="E52" s="3" t="s">
        <v>53</v>
      </c>
      <c r="F52" s="28" t="s">
        <v>183</v>
      </c>
      <c r="G52" s="28"/>
      <c r="H52" s="28"/>
      <c r="I52" s="28"/>
      <c r="J52" s="28"/>
      <c r="K52" s="37">
        <v>2315</v>
      </c>
      <c r="L52" s="37">
        <v>2320</v>
      </c>
      <c r="M52" s="37">
        <v>2325</v>
      </c>
      <c r="N52" s="37">
        <v>2330</v>
      </c>
      <c r="O52" s="37">
        <v>2335</v>
      </c>
      <c r="P52" s="38">
        <f>K52+L52+M52+N52+O52</f>
        <v>11625</v>
      </c>
    </row>
    <row r="53" spans="1:16" ht="68.25" customHeight="1">
      <c r="A53" s="380"/>
      <c r="B53" s="17" t="s">
        <v>35</v>
      </c>
      <c r="C53" s="3" t="s">
        <v>56</v>
      </c>
      <c r="D53" s="28"/>
      <c r="E53" s="3" t="s">
        <v>57</v>
      </c>
      <c r="F53" s="28" t="s">
        <v>183</v>
      </c>
      <c r="G53" s="28"/>
      <c r="H53" s="28"/>
      <c r="I53" s="35"/>
      <c r="J53" s="28"/>
      <c r="K53" s="37">
        <v>70</v>
      </c>
      <c r="L53" s="37">
        <v>72</v>
      </c>
      <c r="M53" s="37">
        <v>75</v>
      </c>
      <c r="N53" s="37">
        <v>77</v>
      </c>
      <c r="O53" s="37">
        <v>80</v>
      </c>
      <c r="P53" s="38">
        <f>SUM(K53:O53)</f>
        <v>374</v>
      </c>
    </row>
    <row r="54" spans="1:16" ht="15" customHeight="1">
      <c r="A54" s="39"/>
      <c r="B54" s="40" t="s">
        <v>37</v>
      </c>
      <c r="C54" s="3"/>
      <c r="D54" s="28">
        <v>0.2</v>
      </c>
      <c r="E54" s="28"/>
      <c r="F54" s="28"/>
      <c r="G54" s="28"/>
      <c r="H54" s="28"/>
      <c r="I54" s="28"/>
      <c r="J54" s="28"/>
      <c r="K54" s="37"/>
      <c r="L54" s="37"/>
      <c r="M54" s="37"/>
      <c r="N54" s="37"/>
      <c r="O54" s="37"/>
      <c r="P54" s="38"/>
    </row>
    <row r="55" spans="1:16" ht="27" customHeight="1">
      <c r="A55" s="393" t="s">
        <v>110</v>
      </c>
      <c r="B55" s="17" t="s">
        <v>120</v>
      </c>
      <c r="C55" s="28"/>
      <c r="D55" s="28"/>
      <c r="E55" s="28"/>
      <c r="F55" s="3"/>
      <c r="G55" s="17"/>
      <c r="H55" s="28"/>
      <c r="I55" s="28"/>
      <c r="J55" s="28"/>
      <c r="K55" s="37"/>
      <c r="L55" s="37"/>
      <c r="M55" s="37"/>
      <c r="N55" s="37"/>
      <c r="O55" s="37"/>
      <c r="P55" s="38"/>
    </row>
    <row r="56" spans="1:16" ht="15.75" customHeight="1">
      <c r="A56" s="405"/>
      <c r="B56" s="27" t="s">
        <v>31</v>
      </c>
      <c r="C56" s="3" t="s">
        <v>52</v>
      </c>
      <c r="D56" s="3"/>
      <c r="E56" s="3"/>
      <c r="F56" s="28"/>
      <c r="G56" s="28"/>
      <c r="H56" s="28"/>
      <c r="I56" s="28"/>
      <c r="J56" s="28"/>
      <c r="K56" s="38">
        <f>K57+K58+K59</f>
        <v>10033800</v>
      </c>
      <c r="L56" s="38">
        <f>L57+L58+L59</f>
        <v>32745757</v>
      </c>
      <c r="M56" s="38">
        <f>M57+M58+M59</f>
        <v>35950333</v>
      </c>
      <c r="N56" s="38">
        <f>N57+N58+N59</f>
        <v>39473366</v>
      </c>
      <c r="O56" s="38">
        <f>O57+O58+O59</f>
        <v>43346703</v>
      </c>
      <c r="P56" s="38">
        <f>SUM(K56:O56)</f>
        <v>161549959</v>
      </c>
    </row>
    <row r="57" spans="1:16" ht="12.75" customHeight="1">
      <c r="A57" s="405"/>
      <c r="B57" s="15" t="s">
        <v>27</v>
      </c>
      <c r="C57" s="3" t="s">
        <v>52</v>
      </c>
      <c r="D57" s="28"/>
      <c r="E57" s="28"/>
      <c r="F57" s="28"/>
      <c r="G57" s="28"/>
      <c r="H57" s="35" t="s">
        <v>54</v>
      </c>
      <c r="I57" s="349" t="s">
        <v>176</v>
      </c>
      <c r="J57" s="28">
        <v>611</v>
      </c>
      <c r="K57" s="37">
        <v>2365600</v>
      </c>
      <c r="L57" s="37"/>
      <c r="M57" s="37"/>
      <c r="N57" s="37"/>
      <c r="O57" s="37"/>
      <c r="P57" s="38">
        <f>SUM(K57:N57)</f>
        <v>2365600</v>
      </c>
    </row>
    <row r="58" spans="1:16" ht="12.75">
      <c r="A58" s="405"/>
      <c r="B58" s="15" t="s">
        <v>28</v>
      </c>
      <c r="C58" s="3" t="s">
        <v>52</v>
      </c>
      <c r="D58" s="28"/>
      <c r="E58" s="28"/>
      <c r="F58" s="28"/>
      <c r="G58" s="28"/>
      <c r="H58" s="35" t="s">
        <v>54</v>
      </c>
      <c r="I58" s="349" t="s">
        <v>176</v>
      </c>
      <c r="J58" s="28">
        <v>611</v>
      </c>
      <c r="K58" s="37">
        <v>7318200</v>
      </c>
      <c r="L58" s="37">
        <v>31845757</v>
      </c>
      <c r="M58" s="37">
        <v>35030333</v>
      </c>
      <c r="N58" s="37">
        <v>38533366</v>
      </c>
      <c r="O58" s="37">
        <v>42386703</v>
      </c>
      <c r="P58" s="38">
        <f>SUM(K58:O58)</f>
        <v>155114359</v>
      </c>
    </row>
    <row r="59" spans="1:16" ht="12.75">
      <c r="A59" s="406"/>
      <c r="B59" s="17" t="s">
        <v>125</v>
      </c>
      <c r="C59" s="3" t="s">
        <v>52</v>
      </c>
      <c r="D59" s="41"/>
      <c r="E59" s="3"/>
      <c r="F59" s="3"/>
      <c r="G59" s="17"/>
      <c r="H59" s="28"/>
      <c r="I59" s="28"/>
      <c r="J59" s="28"/>
      <c r="K59" s="37">
        <v>350000</v>
      </c>
      <c r="L59" s="37">
        <v>900000</v>
      </c>
      <c r="M59" s="37">
        <v>920000</v>
      </c>
      <c r="N59" s="37">
        <v>940000</v>
      </c>
      <c r="O59" s="37">
        <v>960000</v>
      </c>
      <c r="P59" s="38">
        <f>SUM(K59:O59)</f>
        <v>4070000</v>
      </c>
    </row>
    <row r="60" spans="1:16" ht="12.75">
      <c r="A60" s="10"/>
      <c r="B60" s="42" t="s">
        <v>29</v>
      </c>
      <c r="C60" s="10" t="s">
        <v>52</v>
      </c>
      <c r="D60" s="25"/>
      <c r="E60" s="25"/>
      <c r="F60" s="25"/>
      <c r="G60" s="25"/>
      <c r="H60" s="43"/>
      <c r="I60" s="43"/>
      <c r="J60" s="43"/>
      <c r="K60" s="351">
        <f aca="true" t="shared" si="2" ref="K60:P60">K56</f>
        <v>10033800</v>
      </c>
      <c r="L60" s="351">
        <f t="shared" si="2"/>
        <v>32745757</v>
      </c>
      <c r="M60" s="351">
        <f t="shared" si="2"/>
        <v>35950333</v>
      </c>
      <c r="N60" s="351">
        <f t="shared" si="2"/>
        <v>39473366</v>
      </c>
      <c r="O60" s="351">
        <f t="shared" si="2"/>
        <v>43346703</v>
      </c>
      <c r="P60" s="351">
        <f t="shared" si="2"/>
        <v>161549959</v>
      </c>
    </row>
    <row r="61" spans="1:16" s="109" customFormat="1" ht="18.75">
      <c r="A61" s="365" t="s">
        <v>111</v>
      </c>
      <c r="B61" s="21" t="s">
        <v>24</v>
      </c>
      <c r="C61" s="402"/>
      <c r="D61" s="402"/>
      <c r="E61" s="402"/>
      <c r="F61" s="400"/>
      <c r="G61" s="402"/>
      <c r="H61" s="402"/>
      <c r="I61" s="402"/>
      <c r="J61" s="402"/>
      <c r="K61" s="331"/>
      <c r="L61" s="331"/>
      <c r="M61" s="331"/>
      <c r="N61" s="331"/>
      <c r="O61" s="331"/>
      <c r="P61" s="556"/>
    </row>
    <row r="62" spans="1:16" s="104" customFormat="1" ht="18.75">
      <c r="A62" s="407"/>
      <c r="B62" s="21" t="s">
        <v>38</v>
      </c>
      <c r="C62" s="408"/>
      <c r="D62" s="409"/>
      <c r="E62" s="401"/>
      <c r="F62" s="401"/>
      <c r="G62" s="401"/>
      <c r="H62" s="403"/>
      <c r="I62" s="403"/>
      <c r="J62" s="403"/>
      <c r="K62" s="332"/>
      <c r="L62" s="332"/>
      <c r="M62" s="332"/>
      <c r="N62" s="332"/>
      <c r="O62" s="332"/>
      <c r="P62" s="557"/>
    </row>
    <row r="63" spans="1:16" s="104" customFormat="1" ht="12.75">
      <c r="A63" s="370"/>
      <c r="B63" s="27" t="s">
        <v>25</v>
      </c>
      <c r="C63" s="370"/>
      <c r="D63" s="410"/>
      <c r="E63" s="411"/>
      <c r="F63" s="411"/>
      <c r="G63" s="370" t="s">
        <v>59</v>
      </c>
      <c r="H63" s="390"/>
      <c r="I63" s="390"/>
      <c r="J63" s="390"/>
      <c r="K63" s="322"/>
      <c r="L63" s="322"/>
      <c r="M63" s="322"/>
      <c r="N63" s="322"/>
      <c r="O63" s="322"/>
      <c r="P63" s="553"/>
    </row>
    <row r="64" spans="1:16" s="104" customFormat="1" ht="51">
      <c r="A64" s="380"/>
      <c r="B64" s="15" t="s">
        <v>39</v>
      </c>
      <c r="C64" s="366"/>
      <c r="D64" s="396"/>
      <c r="E64" s="392"/>
      <c r="F64" s="392"/>
      <c r="G64" s="380"/>
      <c r="H64" s="397"/>
      <c r="I64" s="397"/>
      <c r="J64" s="397"/>
      <c r="K64" s="324"/>
      <c r="L64" s="324"/>
      <c r="M64" s="324"/>
      <c r="N64" s="324"/>
      <c r="O64" s="324"/>
      <c r="P64" s="555"/>
    </row>
    <row r="65" spans="1:16" s="104" customFormat="1" ht="12.75">
      <c r="A65" s="370"/>
      <c r="B65" s="27" t="s">
        <v>22</v>
      </c>
      <c r="C65" s="370"/>
      <c r="D65" s="412">
        <v>0.05</v>
      </c>
      <c r="E65" s="411"/>
      <c r="F65" s="411"/>
      <c r="G65" s="411"/>
      <c r="H65" s="390"/>
      <c r="I65" s="390"/>
      <c r="J65" s="390"/>
      <c r="K65" s="322"/>
      <c r="L65" s="322"/>
      <c r="M65" s="322"/>
      <c r="N65" s="322"/>
      <c r="O65" s="322"/>
      <c r="P65" s="553"/>
    </row>
    <row r="66" spans="1:16" s="104" customFormat="1" ht="38.25">
      <c r="A66" s="386"/>
      <c r="B66" s="15" t="s">
        <v>81</v>
      </c>
      <c r="C66" s="387"/>
      <c r="D66" s="413"/>
      <c r="E66" s="391"/>
      <c r="F66" s="391"/>
      <c r="G66" s="391"/>
      <c r="H66" s="399"/>
      <c r="I66" s="399"/>
      <c r="J66" s="399"/>
      <c r="K66" s="326"/>
      <c r="L66" s="326"/>
      <c r="M66" s="326"/>
      <c r="N66" s="326"/>
      <c r="O66" s="326"/>
      <c r="P66" s="558"/>
    </row>
    <row r="67" spans="1:16" s="104" customFormat="1" ht="51.75" customHeight="1">
      <c r="A67" s="386"/>
      <c r="B67" s="15" t="s">
        <v>82</v>
      </c>
      <c r="C67" s="387"/>
      <c r="D67" s="413"/>
      <c r="E67" s="391"/>
      <c r="F67" s="391"/>
      <c r="G67" s="391"/>
      <c r="H67" s="399"/>
      <c r="I67" s="399"/>
      <c r="J67" s="399"/>
      <c r="K67" s="326"/>
      <c r="L67" s="326"/>
      <c r="M67" s="326"/>
      <c r="N67" s="326"/>
      <c r="O67" s="326"/>
      <c r="P67" s="558"/>
    </row>
    <row r="68" spans="1:16" ht="51" customHeight="1">
      <c r="A68" s="386"/>
      <c r="B68" s="15" t="s">
        <v>83</v>
      </c>
      <c r="C68" s="387"/>
      <c r="D68" s="413"/>
      <c r="E68" s="391"/>
      <c r="F68" s="391"/>
      <c r="G68" s="391"/>
      <c r="H68" s="399"/>
      <c r="I68" s="399"/>
      <c r="J68" s="399"/>
      <c r="K68" s="326"/>
      <c r="L68" s="326"/>
      <c r="M68" s="326"/>
      <c r="N68" s="326"/>
      <c r="O68" s="326"/>
      <c r="P68" s="558"/>
    </row>
    <row r="69" spans="1:16" ht="39" customHeight="1">
      <c r="A69" s="386"/>
      <c r="B69" s="15" t="s">
        <v>126</v>
      </c>
      <c r="C69" s="387"/>
      <c r="D69" s="413"/>
      <c r="E69" s="391"/>
      <c r="F69" s="391"/>
      <c r="G69" s="391"/>
      <c r="H69" s="399"/>
      <c r="I69" s="399"/>
      <c r="J69" s="399"/>
      <c r="K69" s="326"/>
      <c r="L69" s="326"/>
      <c r="M69" s="326"/>
      <c r="N69" s="326"/>
      <c r="O69" s="326"/>
      <c r="P69" s="558"/>
    </row>
    <row r="70" spans="1:16" ht="12.75">
      <c r="A70" s="386"/>
      <c r="B70" s="15" t="s">
        <v>84</v>
      </c>
      <c r="C70" s="387"/>
      <c r="D70" s="413"/>
      <c r="E70" s="391"/>
      <c r="F70" s="391"/>
      <c r="G70" s="391"/>
      <c r="H70" s="399"/>
      <c r="I70" s="399"/>
      <c r="J70" s="399"/>
      <c r="K70" s="326"/>
      <c r="L70" s="326"/>
      <c r="M70" s="326"/>
      <c r="N70" s="326"/>
      <c r="O70" s="326"/>
      <c r="P70" s="558"/>
    </row>
    <row r="71" spans="1:16" ht="25.5">
      <c r="A71" s="386"/>
      <c r="B71" s="15" t="s">
        <v>85</v>
      </c>
      <c r="C71" s="387"/>
      <c r="D71" s="413"/>
      <c r="E71" s="391"/>
      <c r="F71" s="391"/>
      <c r="G71" s="391"/>
      <c r="H71" s="399"/>
      <c r="I71" s="399"/>
      <c r="J71" s="399"/>
      <c r="K71" s="326"/>
      <c r="L71" s="326"/>
      <c r="M71" s="326"/>
      <c r="N71" s="326"/>
      <c r="O71" s="326"/>
      <c r="P71" s="558"/>
    </row>
    <row r="72" spans="1:16" ht="38.25">
      <c r="A72" s="386"/>
      <c r="B72" s="15" t="s">
        <v>86</v>
      </c>
      <c r="C72" s="366"/>
      <c r="D72" s="414"/>
      <c r="E72" s="392"/>
      <c r="F72" s="392"/>
      <c r="G72" s="392"/>
      <c r="H72" s="397"/>
      <c r="I72" s="397"/>
      <c r="J72" s="397"/>
      <c r="K72" s="324"/>
      <c r="L72" s="324"/>
      <c r="M72" s="324"/>
      <c r="N72" s="324"/>
      <c r="O72" s="324"/>
      <c r="P72" s="555"/>
    </row>
    <row r="73" spans="1:16" ht="12.75">
      <c r="A73" s="386"/>
      <c r="B73" s="15" t="s">
        <v>167</v>
      </c>
      <c r="C73" s="70"/>
      <c r="D73" s="316"/>
      <c r="E73" s="79"/>
      <c r="F73" s="79"/>
      <c r="G73" s="79"/>
      <c r="H73" s="71"/>
      <c r="I73" s="71"/>
      <c r="J73" s="71"/>
      <c r="K73" s="324">
        <v>0</v>
      </c>
      <c r="L73" s="324">
        <v>162240.57</v>
      </c>
      <c r="M73" s="324">
        <v>0</v>
      </c>
      <c r="N73" s="324">
        <v>0</v>
      </c>
      <c r="O73" s="324">
        <v>0</v>
      </c>
      <c r="P73" s="324">
        <f>SUM(K73:O73)</f>
        <v>162240.57</v>
      </c>
    </row>
    <row r="74" spans="1:16" ht="12.75">
      <c r="A74" s="386"/>
      <c r="B74" s="27" t="s">
        <v>26</v>
      </c>
      <c r="C74" s="3"/>
      <c r="D74" s="41"/>
      <c r="E74" s="44"/>
      <c r="F74" s="44"/>
      <c r="G74" s="44"/>
      <c r="H74" s="28"/>
      <c r="I74" s="28"/>
      <c r="J74" s="28"/>
      <c r="K74" s="37"/>
      <c r="L74" s="37"/>
      <c r="M74" s="37"/>
      <c r="N74" s="37"/>
      <c r="O74" s="37"/>
      <c r="P74" s="38"/>
    </row>
    <row r="75" spans="1:16" ht="12.75">
      <c r="A75" s="380"/>
      <c r="B75" s="15" t="s">
        <v>40</v>
      </c>
      <c r="C75" s="3" t="s">
        <v>51</v>
      </c>
      <c r="D75" s="41"/>
      <c r="E75" s="28" t="s">
        <v>53</v>
      </c>
      <c r="F75" s="28" t="s">
        <v>184</v>
      </c>
      <c r="G75" s="44"/>
      <c r="H75" s="28"/>
      <c r="I75" s="28"/>
      <c r="J75" s="28"/>
      <c r="K75" s="37">
        <v>1945</v>
      </c>
      <c r="L75" s="37">
        <v>2166</v>
      </c>
      <c r="M75" s="37">
        <v>2166</v>
      </c>
      <c r="N75" s="37">
        <v>2166</v>
      </c>
      <c r="O75" s="37">
        <v>2166</v>
      </c>
      <c r="P75" s="38">
        <f>SUM(K75:O75)</f>
        <v>10609</v>
      </c>
    </row>
    <row r="76" spans="1:16" ht="12.75">
      <c r="A76" s="45"/>
      <c r="B76" s="27" t="s">
        <v>37</v>
      </c>
      <c r="C76" s="3"/>
      <c r="D76" s="41"/>
      <c r="E76" s="44"/>
      <c r="F76" s="44"/>
      <c r="G76" s="44"/>
      <c r="H76" s="28"/>
      <c r="I76" s="28"/>
      <c r="J76" s="28"/>
      <c r="K76" s="37"/>
      <c r="L76" s="37"/>
      <c r="M76" s="37"/>
      <c r="N76" s="37"/>
      <c r="O76" s="37"/>
      <c r="P76" s="38"/>
    </row>
    <row r="77" spans="1:16" ht="25.5">
      <c r="A77" s="46" t="s">
        <v>112</v>
      </c>
      <c r="B77" s="15" t="s">
        <v>121</v>
      </c>
      <c r="C77" s="3"/>
      <c r="D77" s="47">
        <v>0.05</v>
      </c>
      <c r="E77" s="44"/>
      <c r="F77" s="44"/>
      <c r="G77" s="44"/>
      <c r="H77" s="28"/>
      <c r="I77" s="28"/>
      <c r="J77" s="28"/>
      <c r="K77" s="37"/>
      <c r="L77" s="37"/>
      <c r="M77" s="37"/>
      <c r="N77" s="37"/>
      <c r="O77" s="37"/>
      <c r="P77" s="38"/>
    </row>
    <row r="78" spans="1:16" ht="15.75" customHeight="1">
      <c r="A78" s="26"/>
      <c r="B78" s="27" t="s">
        <v>31</v>
      </c>
      <c r="C78" s="33" t="s">
        <v>52</v>
      </c>
      <c r="D78" s="40"/>
      <c r="E78" s="48"/>
      <c r="F78" s="48"/>
      <c r="G78" s="48"/>
      <c r="H78" s="29"/>
      <c r="I78" s="29"/>
      <c r="J78" s="29"/>
      <c r="K78" s="31">
        <f>K79+K80+K81</f>
        <v>1613600</v>
      </c>
      <c r="L78" s="31">
        <f>L79+L80+L81</f>
        <v>2323736</v>
      </c>
      <c r="M78" s="31">
        <f>M79+M80+M81</f>
        <v>2554110</v>
      </c>
      <c r="N78" s="31">
        <f>N79+N80+N81</f>
        <v>2807221</v>
      </c>
      <c r="O78" s="31">
        <f>O79+O80+O81</f>
        <v>3086343</v>
      </c>
      <c r="P78" s="31">
        <f>SUM(K78:O78)</f>
        <v>12385010</v>
      </c>
    </row>
    <row r="79" spans="1:16" ht="24" customHeight="1">
      <c r="A79" s="26"/>
      <c r="B79" s="15" t="s">
        <v>27</v>
      </c>
      <c r="C79" s="3" t="s">
        <v>52</v>
      </c>
      <c r="D79" s="41"/>
      <c r="E79" s="44"/>
      <c r="F79" s="44"/>
      <c r="G79" s="44"/>
      <c r="H79" s="35" t="s">
        <v>54</v>
      </c>
      <c r="I79" s="349" t="s">
        <v>177</v>
      </c>
      <c r="J79" s="28">
        <v>611</v>
      </c>
      <c r="K79" s="30">
        <v>359100</v>
      </c>
      <c r="L79" s="344"/>
      <c r="M79" s="30"/>
      <c r="N79" s="30"/>
      <c r="O79" s="30"/>
      <c r="P79" s="31">
        <f>SUM(K79:N79)</f>
        <v>359100</v>
      </c>
    </row>
    <row r="80" spans="1:16" ht="12.75">
      <c r="A80" s="26"/>
      <c r="B80" s="15" t="s">
        <v>28</v>
      </c>
      <c r="C80" s="3" t="s">
        <v>52</v>
      </c>
      <c r="D80" s="41"/>
      <c r="E80" s="44"/>
      <c r="F80" s="44"/>
      <c r="G80" s="44"/>
      <c r="H80" s="35" t="s">
        <v>54</v>
      </c>
      <c r="I80" s="349" t="s">
        <v>177</v>
      </c>
      <c r="J80" s="28">
        <v>611</v>
      </c>
      <c r="K80" s="30">
        <v>1207500</v>
      </c>
      <c r="L80" s="30">
        <v>2273736</v>
      </c>
      <c r="M80" s="30">
        <v>2501110</v>
      </c>
      <c r="N80" s="30">
        <v>2751221</v>
      </c>
      <c r="O80" s="30">
        <v>3026343</v>
      </c>
      <c r="P80" s="31">
        <f>SUM(K80:O80)</f>
        <v>11759910</v>
      </c>
    </row>
    <row r="81" spans="1:16" ht="12.75">
      <c r="A81" s="23"/>
      <c r="B81" s="17" t="s">
        <v>125</v>
      </c>
      <c r="C81" s="3" t="s">
        <v>52</v>
      </c>
      <c r="D81" s="41"/>
      <c r="E81" s="44"/>
      <c r="F81" s="44"/>
      <c r="G81" s="44"/>
      <c r="H81" s="28"/>
      <c r="I81" s="28"/>
      <c r="J81" s="28"/>
      <c r="K81" s="30">
        <v>47000</v>
      </c>
      <c r="L81" s="30">
        <v>50000</v>
      </c>
      <c r="M81" s="30">
        <v>53000</v>
      </c>
      <c r="N81" s="30">
        <v>56000</v>
      </c>
      <c r="O81" s="30">
        <v>60000</v>
      </c>
      <c r="P81" s="31">
        <f>SUM(K81:O81)</f>
        <v>266000</v>
      </c>
    </row>
    <row r="82" spans="1:16" ht="12.75">
      <c r="A82" s="3"/>
      <c r="B82" s="27" t="s">
        <v>29</v>
      </c>
      <c r="C82" s="33" t="s">
        <v>52</v>
      </c>
      <c r="D82" s="40"/>
      <c r="E82" s="48"/>
      <c r="F82" s="48"/>
      <c r="G82" s="48"/>
      <c r="H82" s="29"/>
      <c r="I82" s="29"/>
      <c r="J82" s="29"/>
      <c r="K82" s="31">
        <f aca="true" t="shared" si="3" ref="K82:P82">K79+K80+K81</f>
        <v>1613600</v>
      </c>
      <c r="L82" s="31">
        <f t="shared" si="3"/>
        <v>2323736</v>
      </c>
      <c r="M82" s="31">
        <f t="shared" si="3"/>
        <v>2554110</v>
      </c>
      <c r="N82" s="31">
        <f t="shared" si="3"/>
        <v>2807221</v>
      </c>
      <c r="O82" s="31">
        <f t="shared" si="3"/>
        <v>3086343</v>
      </c>
      <c r="P82" s="31">
        <f t="shared" si="3"/>
        <v>12385010</v>
      </c>
    </row>
    <row r="83" spans="1:16" ht="18.75">
      <c r="A83" s="365" t="s">
        <v>113</v>
      </c>
      <c r="B83" s="21" t="s">
        <v>24</v>
      </c>
      <c r="C83" s="370"/>
      <c r="D83" s="410"/>
      <c r="E83" s="411"/>
      <c r="F83" s="411"/>
      <c r="G83" s="411"/>
      <c r="H83" s="390"/>
      <c r="I83" s="390"/>
      <c r="J83" s="390"/>
      <c r="K83" s="322"/>
      <c r="L83" s="322"/>
      <c r="M83" s="322"/>
      <c r="N83" s="322"/>
      <c r="O83" s="322"/>
      <c r="P83" s="553"/>
    </row>
    <row r="84" spans="1:16" ht="20.25" customHeight="1">
      <c r="A84" s="407"/>
      <c r="B84" s="21" t="s">
        <v>41</v>
      </c>
      <c r="C84" s="366"/>
      <c r="D84" s="396"/>
      <c r="E84" s="392"/>
      <c r="F84" s="392"/>
      <c r="G84" s="392"/>
      <c r="H84" s="397"/>
      <c r="I84" s="397"/>
      <c r="J84" s="397"/>
      <c r="K84" s="324"/>
      <c r="L84" s="324"/>
      <c r="M84" s="324"/>
      <c r="N84" s="324"/>
      <c r="O84" s="324"/>
      <c r="P84" s="555"/>
    </row>
    <row r="85" spans="1:16" ht="12.75">
      <c r="A85" s="370"/>
      <c r="B85" s="27" t="s">
        <v>25</v>
      </c>
      <c r="C85" s="370"/>
      <c r="D85" s="410"/>
      <c r="E85" s="411"/>
      <c r="F85" s="411"/>
      <c r="G85" s="370" t="s">
        <v>124</v>
      </c>
      <c r="H85" s="390"/>
      <c r="I85" s="390"/>
      <c r="J85" s="390"/>
      <c r="K85" s="322"/>
      <c r="L85" s="322"/>
      <c r="M85" s="322"/>
      <c r="N85" s="322"/>
      <c r="O85" s="322"/>
      <c r="P85" s="553"/>
    </row>
    <row r="86" spans="1:16" ht="179.25" customHeight="1">
      <c r="A86" s="380"/>
      <c r="B86" s="15" t="s">
        <v>42</v>
      </c>
      <c r="C86" s="366"/>
      <c r="D86" s="396"/>
      <c r="E86" s="392"/>
      <c r="F86" s="392"/>
      <c r="G86" s="366"/>
      <c r="H86" s="397"/>
      <c r="I86" s="397"/>
      <c r="J86" s="397"/>
      <c r="K86" s="324"/>
      <c r="L86" s="324"/>
      <c r="M86" s="324"/>
      <c r="N86" s="324"/>
      <c r="O86" s="324"/>
      <c r="P86" s="555"/>
    </row>
    <row r="87" spans="1:16" ht="12.75">
      <c r="A87" s="370"/>
      <c r="B87" s="27" t="s">
        <v>22</v>
      </c>
      <c r="C87" s="370"/>
      <c r="D87" s="412">
        <v>0.3</v>
      </c>
      <c r="E87" s="411"/>
      <c r="F87" s="411"/>
      <c r="G87" s="411"/>
      <c r="H87" s="390"/>
      <c r="I87" s="390"/>
      <c r="J87" s="390"/>
      <c r="K87" s="37"/>
      <c r="L87" s="37"/>
      <c r="M87" s="37"/>
      <c r="N87" s="37"/>
      <c r="O87" s="37"/>
      <c r="P87" s="333"/>
    </row>
    <row r="88" spans="1:16" ht="63.75" customHeight="1">
      <c r="A88" s="386"/>
      <c r="B88" s="15" t="s">
        <v>87</v>
      </c>
      <c r="C88" s="387"/>
      <c r="D88" s="415"/>
      <c r="E88" s="416"/>
      <c r="F88" s="416"/>
      <c r="G88" s="416"/>
      <c r="H88" s="417"/>
      <c r="I88" s="417"/>
      <c r="J88" s="417"/>
      <c r="K88" s="334"/>
      <c r="L88" s="334"/>
      <c r="M88" s="334"/>
      <c r="N88" s="334"/>
      <c r="O88" s="334"/>
      <c r="P88" s="334"/>
    </row>
    <row r="89" spans="1:16" ht="38.25">
      <c r="A89" s="386"/>
      <c r="B89" s="15" t="s">
        <v>156</v>
      </c>
      <c r="C89" s="387"/>
      <c r="D89" s="415"/>
      <c r="E89" s="416"/>
      <c r="F89" s="416"/>
      <c r="G89" s="416"/>
      <c r="H89" s="417"/>
      <c r="I89" s="417"/>
      <c r="J89" s="417"/>
      <c r="K89" s="334">
        <v>4397700</v>
      </c>
      <c r="L89" s="334">
        <v>100000</v>
      </c>
      <c r="M89" s="334">
        <v>100000</v>
      </c>
      <c r="N89" s="334">
        <v>100000</v>
      </c>
      <c r="O89" s="334">
        <v>100000</v>
      </c>
      <c r="P89" s="334">
        <f>SUM(K89:O89)</f>
        <v>4797700</v>
      </c>
    </row>
    <row r="90" spans="1:16" ht="38.25">
      <c r="A90" s="386"/>
      <c r="B90" s="15" t="s">
        <v>88</v>
      </c>
      <c r="C90" s="387"/>
      <c r="D90" s="415"/>
      <c r="E90" s="416"/>
      <c r="F90" s="416"/>
      <c r="G90" s="416"/>
      <c r="H90" s="417"/>
      <c r="I90" s="417"/>
      <c r="J90" s="417"/>
      <c r="K90" s="334"/>
      <c r="L90" s="334"/>
      <c r="M90" s="334"/>
      <c r="N90" s="334"/>
      <c r="O90" s="334"/>
      <c r="P90" s="334"/>
    </row>
    <row r="91" spans="1:16" ht="25.5">
      <c r="A91" s="386"/>
      <c r="B91" s="15" t="s">
        <v>157</v>
      </c>
      <c r="C91" s="387"/>
      <c r="D91" s="415"/>
      <c r="E91" s="416"/>
      <c r="F91" s="416"/>
      <c r="G91" s="416"/>
      <c r="H91" s="417"/>
      <c r="I91" s="417"/>
      <c r="J91" s="417"/>
      <c r="K91" s="334">
        <v>13253700</v>
      </c>
      <c r="L91" s="334"/>
      <c r="M91" s="334"/>
      <c r="N91" s="334"/>
      <c r="O91" s="334"/>
      <c r="P91" s="334"/>
    </row>
    <row r="92" spans="1:16" ht="25.5">
      <c r="A92" s="386"/>
      <c r="B92" s="15" t="s">
        <v>90</v>
      </c>
      <c r="C92" s="387"/>
      <c r="D92" s="415"/>
      <c r="E92" s="416"/>
      <c r="F92" s="416"/>
      <c r="G92" s="416"/>
      <c r="H92" s="417"/>
      <c r="I92" s="417"/>
      <c r="J92" s="417"/>
      <c r="K92" s="334"/>
      <c r="L92" s="334"/>
      <c r="M92" s="334"/>
      <c r="N92" s="334"/>
      <c r="O92" s="334"/>
      <c r="P92" s="334"/>
    </row>
    <row r="93" spans="1:16" ht="12.75">
      <c r="A93" s="386"/>
      <c r="B93" s="15" t="s">
        <v>91</v>
      </c>
      <c r="C93" s="387"/>
      <c r="D93" s="415"/>
      <c r="E93" s="416"/>
      <c r="F93" s="416"/>
      <c r="G93" s="416"/>
      <c r="H93" s="417"/>
      <c r="I93" s="417"/>
      <c r="J93" s="417"/>
      <c r="K93" s="334"/>
      <c r="L93" s="334"/>
      <c r="M93" s="334"/>
      <c r="N93" s="334"/>
      <c r="O93" s="334"/>
      <c r="P93" s="334"/>
    </row>
    <row r="94" spans="1:16" ht="25.5">
      <c r="A94" s="386"/>
      <c r="B94" s="15" t="s">
        <v>92</v>
      </c>
      <c r="C94" s="387"/>
      <c r="D94" s="415"/>
      <c r="E94" s="416"/>
      <c r="F94" s="416"/>
      <c r="G94" s="416"/>
      <c r="H94" s="417"/>
      <c r="I94" s="417"/>
      <c r="J94" s="417"/>
      <c r="K94" s="334"/>
      <c r="L94" s="334"/>
      <c r="M94" s="334"/>
      <c r="N94" s="334"/>
      <c r="O94" s="334"/>
      <c r="P94" s="334"/>
    </row>
    <row r="95" spans="1:16" ht="25.5">
      <c r="A95" s="386"/>
      <c r="B95" s="15" t="s">
        <v>93</v>
      </c>
      <c r="C95" s="387"/>
      <c r="D95" s="415"/>
      <c r="E95" s="416"/>
      <c r="F95" s="416"/>
      <c r="G95" s="416"/>
      <c r="H95" s="417"/>
      <c r="I95" s="417"/>
      <c r="J95" s="417"/>
      <c r="K95" s="334"/>
      <c r="L95" s="334"/>
      <c r="M95" s="334"/>
      <c r="N95" s="334"/>
      <c r="O95" s="334"/>
      <c r="P95" s="334"/>
    </row>
    <row r="96" spans="1:16" ht="38.25">
      <c r="A96" s="386"/>
      <c r="B96" s="49" t="s">
        <v>94</v>
      </c>
      <c r="C96" s="387"/>
      <c r="D96" s="415"/>
      <c r="E96" s="416"/>
      <c r="F96" s="416"/>
      <c r="G96" s="416"/>
      <c r="H96" s="417"/>
      <c r="I96" s="417"/>
      <c r="J96" s="417"/>
      <c r="K96" s="334"/>
      <c r="L96" s="334"/>
      <c r="M96" s="334"/>
      <c r="N96" s="334"/>
      <c r="O96" s="334"/>
      <c r="P96" s="334"/>
    </row>
    <row r="97" spans="1:16" ht="63.75">
      <c r="A97" s="386"/>
      <c r="B97" s="49" t="s">
        <v>127</v>
      </c>
      <c r="C97" s="387"/>
      <c r="D97" s="415"/>
      <c r="E97" s="416"/>
      <c r="F97" s="416"/>
      <c r="G97" s="416"/>
      <c r="H97" s="417"/>
      <c r="I97" s="417"/>
      <c r="J97" s="417"/>
      <c r="K97" s="334"/>
      <c r="L97" s="334"/>
      <c r="M97" s="334"/>
      <c r="N97" s="334"/>
      <c r="O97" s="334"/>
      <c r="P97" s="334"/>
    </row>
    <row r="98" spans="1:16" ht="51">
      <c r="A98" s="386"/>
      <c r="B98" s="49" t="s">
        <v>128</v>
      </c>
      <c r="C98" s="387"/>
      <c r="D98" s="415"/>
      <c r="E98" s="416"/>
      <c r="F98" s="416"/>
      <c r="G98" s="416"/>
      <c r="H98" s="417"/>
      <c r="I98" s="417"/>
      <c r="J98" s="417"/>
      <c r="K98" s="334"/>
      <c r="L98" s="334"/>
      <c r="M98" s="334"/>
      <c r="N98" s="334"/>
      <c r="O98" s="334"/>
      <c r="P98" s="334"/>
    </row>
    <row r="99" spans="1:16" ht="54.75" customHeight="1">
      <c r="A99" s="386"/>
      <c r="B99" s="49" t="s">
        <v>95</v>
      </c>
      <c r="C99" s="387"/>
      <c r="D99" s="415"/>
      <c r="E99" s="416"/>
      <c r="F99" s="416"/>
      <c r="G99" s="416"/>
      <c r="H99" s="417"/>
      <c r="I99" s="417"/>
      <c r="J99" s="417"/>
      <c r="K99" s="334"/>
      <c r="L99" s="334"/>
      <c r="M99" s="334"/>
      <c r="N99" s="334"/>
      <c r="O99" s="334"/>
      <c r="P99" s="334"/>
    </row>
    <row r="100" spans="1:16" ht="38.25">
      <c r="A100" s="380"/>
      <c r="B100" s="49" t="s">
        <v>96</v>
      </c>
      <c r="C100" s="366"/>
      <c r="D100" s="369"/>
      <c r="E100" s="401"/>
      <c r="F100" s="401"/>
      <c r="G100" s="401"/>
      <c r="H100" s="418"/>
      <c r="I100" s="418"/>
      <c r="J100" s="418"/>
      <c r="K100" s="334"/>
      <c r="L100" s="334"/>
      <c r="M100" s="334"/>
      <c r="N100" s="334"/>
      <c r="O100" s="334"/>
      <c r="P100" s="334"/>
    </row>
    <row r="101" spans="1:16" ht="12.75">
      <c r="A101" s="370"/>
      <c r="B101" s="50" t="s">
        <v>26</v>
      </c>
      <c r="C101" s="3"/>
      <c r="D101" s="51"/>
      <c r="E101" s="4"/>
      <c r="F101" s="52" t="s">
        <v>183</v>
      </c>
      <c r="G101" s="4"/>
      <c r="H101" s="4"/>
      <c r="I101" s="4"/>
      <c r="J101" s="4"/>
      <c r="K101" s="335"/>
      <c r="L101" s="335"/>
      <c r="M101" s="335"/>
      <c r="N101" s="335"/>
      <c r="O101" s="335"/>
      <c r="P101" s="336"/>
    </row>
    <row r="102" spans="1:16" ht="89.25">
      <c r="A102" s="380"/>
      <c r="B102" s="15" t="s">
        <v>45</v>
      </c>
      <c r="C102" s="3" t="s">
        <v>56</v>
      </c>
      <c r="D102" s="51"/>
      <c r="E102" s="3" t="s">
        <v>60</v>
      </c>
      <c r="F102" s="4"/>
      <c r="G102" s="4"/>
      <c r="H102" s="4"/>
      <c r="I102" s="4"/>
      <c r="J102" s="4"/>
      <c r="K102" s="337">
        <v>4.3</v>
      </c>
      <c r="L102" s="337">
        <v>4.5</v>
      </c>
      <c r="M102" s="337">
        <v>4.6</v>
      </c>
      <c r="N102" s="337">
        <v>4.7</v>
      </c>
      <c r="O102" s="337">
        <v>4.8</v>
      </c>
      <c r="P102" s="338">
        <f>SUM(K102:O102)</f>
        <v>22.9</v>
      </c>
    </row>
    <row r="103" spans="1:16" ht="18.75">
      <c r="A103" s="393" t="s">
        <v>114</v>
      </c>
      <c r="B103" s="50" t="s">
        <v>36</v>
      </c>
      <c r="C103" s="2"/>
      <c r="D103" s="54">
        <v>0.3</v>
      </c>
      <c r="E103" s="55"/>
      <c r="F103" s="55"/>
      <c r="G103" s="55"/>
      <c r="H103" s="4"/>
      <c r="I103" s="4"/>
      <c r="J103" s="4"/>
      <c r="K103" s="335"/>
      <c r="L103" s="335"/>
      <c r="M103" s="335"/>
      <c r="N103" s="335"/>
      <c r="O103" s="335"/>
      <c r="P103" s="336"/>
    </row>
    <row r="104" spans="1:16" ht="30.75" customHeight="1">
      <c r="A104" s="394"/>
      <c r="B104" s="15" t="s">
        <v>122</v>
      </c>
      <c r="C104" s="2"/>
      <c r="D104" s="47"/>
      <c r="E104" s="55"/>
      <c r="F104" s="55"/>
      <c r="G104" s="3"/>
      <c r="H104" s="4"/>
      <c r="I104" s="4"/>
      <c r="J104" s="4"/>
      <c r="K104" s="335"/>
      <c r="L104" s="335"/>
      <c r="M104" s="335"/>
      <c r="N104" s="335"/>
      <c r="O104" s="335"/>
      <c r="P104" s="336"/>
    </row>
    <row r="105" spans="1:16" ht="14.25" customHeight="1">
      <c r="A105" s="46"/>
      <c r="B105" s="27" t="s">
        <v>31</v>
      </c>
      <c r="C105" s="3" t="s">
        <v>52</v>
      </c>
      <c r="D105" s="47"/>
      <c r="E105" s="55"/>
      <c r="F105" s="55"/>
      <c r="G105" s="55"/>
      <c r="H105" s="4"/>
      <c r="I105" s="4"/>
      <c r="J105" s="4"/>
      <c r="K105" s="9">
        <f>K107+K109+K110+K106+K108</f>
        <v>34450400</v>
      </c>
      <c r="L105" s="9">
        <f>L107+L109+L110</f>
        <v>20336705</v>
      </c>
      <c r="M105" s="9">
        <f>M107+M109+M110</f>
        <v>22330376</v>
      </c>
      <c r="N105" s="9">
        <f>N107+N109+N110</f>
        <v>24523414</v>
      </c>
      <c r="O105" s="9">
        <f>O107+O109+O110</f>
        <v>26935755</v>
      </c>
      <c r="P105" s="9">
        <f aca="true" t="shared" si="4" ref="P105:P110">SUM(K105:O105)</f>
        <v>128576650</v>
      </c>
    </row>
    <row r="106" spans="1:16" ht="14.25" customHeight="1">
      <c r="A106" s="46"/>
      <c r="B106" s="370" t="s">
        <v>27</v>
      </c>
      <c r="C106" s="370" t="s">
        <v>52</v>
      </c>
      <c r="D106" s="412"/>
      <c r="E106" s="544"/>
      <c r="F106" s="544"/>
      <c r="G106" s="544"/>
      <c r="H106" s="56" t="s">
        <v>133</v>
      </c>
      <c r="I106" s="4" t="s">
        <v>179</v>
      </c>
      <c r="J106" s="52">
        <v>611</v>
      </c>
      <c r="K106" s="5">
        <v>4027400</v>
      </c>
      <c r="L106" s="9"/>
      <c r="M106" s="9"/>
      <c r="N106" s="9"/>
      <c r="O106" s="9"/>
      <c r="P106" s="9">
        <f t="shared" si="4"/>
        <v>4027400</v>
      </c>
    </row>
    <row r="107" spans="1:16" ht="19.5" customHeight="1">
      <c r="A107" s="46"/>
      <c r="B107" s="386"/>
      <c r="C107" s="386"/>
      <c r="D107" s="432"/>
      <c r="E107" s="545"/>
      <c r="F107" s="545"/>
      <c r="G107" s="545"/>
      <c r="H107" s="56" t="s">
        <v>133</v>
      </c>
      <c r="I107" s="350" t="s">
        <v>178</v>
      </c>
      <c r="J107" s="56" t="s">
        <v>58</v>
      </c>
      <c r="K107" s="346">
        <v>147200</v>
      </c>
      <c r="L107" s="345"/>
      <c r="M107" s="345"/>
      <c r="N107" s="345"/>
      <c r="O107" s="345"/>
      <c r="P107" s="9">
        <f t="shared" si="4"/>
        <v>147200</v>
      </c>
    </row>
    <row r="108" spans="1:16" ht="19.5" customHeight="1">
      <c r="A108" s="46"/>
      <c r="B108" s="380"/>
      <c r="C108" s="380"/>
      <c r="D108" s="433"/>
      <c r="E108" s="546"/>
      <c r="F108" s="546"/>
      <c r="G108" s="546"/>
      <c r="H108" s="56" t="s">
        <v>133</v>
      </c>
      <c r="I108" s="350" t="s">
        <v>180</v>
      </c>
      <c r="J108" s="56" t="s">
        <v>181</v>
      </c>
      <c r="K108" s="346">
        <v>17594200</v>
      </c>
      <c r="L108" s="345"/>
      <c r="M108" s="345"/>
      <c r="N108" s="345"/>
      <c r="O108" s="345"/>
      <c r="P108" s="9">
        <f t="shared" si="4"/>
        <v>17594200</v>
      </c>
    </row>
    <row r="109" spans="1:16" ht="12.75" customHeight="1">
      <c r="A109" s="46"/>
      <c r="B109" s="15" t="s">
        <v>28</v>
      </c>
      <c r="C109" s="3" t="s">
        <v>52</v>
      </c>
      <c r="D109" s="47"/>
      <c r="E109" s="55"/>
      <c r="F109" s="55"/>
      <c r="G109" s="55"/>
      <c r="H109" s="56" t="s">
        <v>133</v>
      </c>
      <c r="I109" s="56" t="s">
        <v>134</v>
      </c>
      <c r="J109" s="56" t="s">
        <v>58</v>
      </c>
      <c r="K109" s="5">
        <v>12281600</v>
      </c>
      <c r="L109" s="5">
        <v>19936705</v>
      </c>
      <c r="M109" s="5">
        <v>21930376</v>
      </c>
      <c r="N109" s="5">
        <v>24123414</v>
      </c>
      <c r="O109" s="5">
        <v>26535755</v>
      </c>
      <c r="P109" s="9">
        <f t="shared" si="4"/>
        <v>104807850</v>
      </c>
    </row>
    <row r="110" spans="1:16" ht="12.75" customHeight="1">
      <c r="A110" s="46"/>
      <c r="B110" s="17" t="s">
        <v>125</v>
      </c>
      <c r="C110" s="3" t="s">
        <v>52</v>
      </c>
      <c r="D110" s="47"/>
      <c r="E110" s="55"/>
      <c r="F110" s="55"/>
      <c r="G110" s="55"/>
      <c r="H110" s="57"/>
      <c r="I110" s="57"/>
      <c r="J110" s="57"/>
      <c r="K110" s="5">
        <v>400000</v>
      </c>
      <c r="L110" s="5">
        <v>400000</v>
      </c>
      <c r="M110" s="5">
        <v>400000</v>
      </c>
      <c r="N110" s="5">
        <v>400000</v>
      </c>
      <c r="O110" s="5">
        <v>400000</v>
      </c>
      <c r="P110" s="9">
        <f t="shared" si="4"/>
        <v>2000000</v>
      </c>
    </row>
    <row r="111" spans="1:16" ht="15.75" customHeight="1">
      <c r="A111" s="2"/>
      <c r="B111" s="50" t="s">
        <v>29</v>
      </c>
      <c r="C111" s="33" t="s">
        <v>52</v>
      </c>
      <c r="D111" s="58"/>
      <c r="E111" s="59"/>
      <c r="F111" s="59"/>
      <c r="G111" s="59"/>
      <c r="H111" s="6"/>
      <c r="I111" s="6"/>
      <c r="J111" s="6"/>
      <c r="K111" s="9">
        <f aca="true" t="shared" si="5" ref="K111:P111">K105</f>
        <v>34450400</v>
      </c>
      <c r="L111" s="9">
        <f t="shared" si="5"/>
        <v>20336705</v>
      </c>
      <c r="M111" s="9">
        <f t="shared" si="5"/>
        <v>22330376</v>
      </c>
      <c r="N111" s="9">
        <f t="shared" si="5"/>
        <v>24523414</v>
      </c>
      <c r="O111" s="9">
        <f t="shared" si="5"/>
        <v>26935755</v>
      </c>
      <c r="P111" s="9">
        <f t="shared" si="5"/>
        <v>128576650</v>
      </c>
    </row>
    <row r="112" spans="1:16" ht="18.75">
      <c r="A112" s="365" t="s">
        <v>115</v>
      </c>
      <c r="B112" s="60" t="s">
        <v>24</v>
      </c>
      <c r="C112" s="367"/>
      <c r="D112" s="421"/>
      <c r="E112" s="419"/>
      <c r="F112" s="419"/>
      <c r="G112" s="419"/>
      <c r="H112" s="420"/>
      <c r="I112" s="420"/>
      <c r="J112" s="420"/>
      <c r="K112" s="339"/>
      <c r="L112" s="339"/>
      <c r="M112" s="339"/>
      <c r="N112" s="339"/>
      <c r="O112" s="339"/>
      <c r="P112" s="559"/>
    </row>
    <row r="113" spans="1:16" ht="15" customHeight="1">
      <c r="A113" s="406"/>
      <c r="B113" s="60" t="s">
        <v>43</v>
      </c>
      <c r="C113" s="366"/>
      <c r="D113" s="409"/>
      <c r="E113" s="401"/>
      <c r="F113" s="401"/>
      <c r="G113" s="401"/>
      <c r="H113" s="418"/>
      <c r="I113" s="418"/>
      <c r="J113" s="418"/>
      <c r="K113" s="340"/>
      <c r="L113" s="340"/>
      <c r="M113" s="340"/>
      <c r="N113" s="340"/>
      <c r="O113" s="340"/>
      <c r="P113" s="560"/>
    </row>
    <row r="114" spans="1:16" ht="12.75">
      <c r="A114" s="367"/>
      <c r="B114" s="50" t="s">
        <v>25</v>
      </c>
      <c r="C114" s="367"/>
      <c r="D114" s="421"/>
      <c r="E114" s="419"/>
      <c r="F114" s="419"/>
      <c r="G114" s="370" t="s">
        <v>61</v>
      </c>
      <c r="H114" s="420"/>
      <c r="I114" s="420"/>
      <c r="J114" s="420"/>
      <c r="K114" s="339"/>
      <c r="L114" s="339"/>
      <c r="M114" s="339"/>
      <c r="N114" s="339"/>
      <c r="O114" s="339"/>
      <c r="P114" s="559"/>
    </row>
    <row r="115" spans="1:16" ht="66.75" customHeight="1">
      <c r="A115" s="380"/>
      <c r="B115" s="15" t="s">
        <v>44</v>
      </c>
      <c r="C115" s="366"/>
      <c r="D115" s="409"/>
      <c r="E115" s="401"/>
      <c r="F115" s="401"/>
      <c r="G115" s="380"/>
      <c r="H115" s="418"/>
      <c r="I115" s="418"/>
      <c r="J115" s="418"/>
      <c r="K115" s="340"/>
      <c r="L115" s="340"/>
      <c r="M115" s="340"/>
      <c r="N115" s="340"/>
      <c r="O115" s="340"/>
      <c r="P115" s="560"/>
    </row>
    <row r="116" spans="1:16" ht="12.75">
      <c r="A116" s="367"/>
      <c r="B116" s="50" t="s">
        <v>22</v>
      </c>
      <c r="C116" s="367"/>
      <c r="D116" s="412">
        <v>0.05</v>
      </c>
      <c r="E116" s="419"/>
      <c r="F116" s="419"/>
      <c r="G116" s="419"/>
      <c r="H116" s="420"/>
      <c r="I116" s="420"/>
      <c r="J116" s="420"/>
      <c r="K116" s="339"/>
      <c r="L116" s="339"/>
      <c r="M116" s="339"/>
      <c r="N116" s="339"/>
      <c r="O116" s="339"/>
      <c r="P116" s="559"/>
    </row>
    <row r="117" spans="1:16" ht="38.25">
      <c r="A117" s="386"/>
      <c r="B117" s="49" t="s">
        <v>97</v>
      </c>
      <c r="C117" s="387"/>
      <c r="D117" s="423"/>
      <c r="E117" s="416"/>
      <c r="F117" s="416"/>
      <c r="G117" s="416"/>
      <c r="H117" s="417"/>
      <c r="I117" s="417"/>
      <c r="J117" s="417"/>
      <c r="K117" s="341"/>
      <c r="L117" s="341"/>
      <c r="M117" s="341"/>
      <c r="N117" s="341"/>
      <c r="O117" s="341"/>
      <c r="P117" s="561"/>
    </row>
    <row r="118" spans="1:16" ht="38.25">
      <c r="A118" s="386"/>
      <c r="B118" s="49" t="s">
        <v>98</v>
      </c>
      <c r="C118" s="387"/>
      <c r="D118" s="423"/>
      <c r="E118" s="416"/>
      <c r="F118" s="416"/>
      <c r="G118" s="416"/>
      <c r="H118" s="417"/>
      <c r="I118" s="417"/>
      <c r="J118" s="417"/>
      <c r="K118" s="341"/>
      <c r="L118" s="341"/>
      <c r="M118" s="341"/>
      <c r="N118" s="341"/>
      <c r="O118" s="341"/>
      <c r="P118" s="561"/>
    </row>
    <row r="119" spans="1:16" ht="25.5">
      <c r="A119" s="386"/>
      <c r="B119" s="49" t="s">
        <v>99</v>
      </c>
      <c r="C119" s="387"/>
      <c r="D119" s="423"/>
      <c r="E119" s="416"/>
      <c r="F119" s="416"/>
      <c r="G119" s="416"/>
      <c r="H119" s="417"/>
      <c r="I119" s="417"/>
      <c r="J119" s="417"/>
      <c r="K119" s="341"/>
      <c r="L119" s="341"/>
      <c r="M119" s="341"/>
      <c r="N119" s="341"/>
      <c r="O119" s="341"/>
      <c r="P119" s="561"/>
    </row>
    <row r="120" spans="1:16" ht="25.5">
      <c r="A120" s="386"/>
      <c r="B120" s="49" t="s">
        <v>100</v>
      </c>
      <c r="C120" s="387"/>
      <c r="D120" s="423"/>
      <c r="E120" s="416"/>
      <c r="F120" s="416"/>
      <c r="G120" s="416"/>
      <c r="H120" s="417"/>
      <c r="I120" s="417"/>
      <c r="J120" s="417"/>
      <c r="K120" s="341"/>
      <c r="L120" s="341"/>
      <c r="M120" s="341"/>
      <c r="N120" s="341"/>
      <c r="O120" s="341"/>
      <c r="P120" s="561"/>
    </row>
    <row r="121" spans="1:16" ht="51">
      <c r="A121" s="380"/>
      <c r="B121" s="49" t="s">
        <v>101</v>
      </c>
      <c r="C121" s="366"/>
      <c r="D121" s="409"/>
      <c r="E121" s="401"/>
      <c r="F121" s="401"/>
      <c r="G121" s="401"/>
      <c r="H121" s="418"/>
      <c r="I121" s="418"/>
      <c r="J121" s="418"/>
      <c r="K121" s="340"/>
      <c r="L121" s="340"/>
      <c r="M121" s="340"/>
      <c r="N121" s="340"/>
      <c r="O121" s="340"/>
      <c r="P121" s="560"/>
    </row>
    <row r="122" spans="1:16" ht="18.75">
      <c r="A122" s="2"/>
      <c r="B122" s="50" t="s">
        <v>26</v>
      </c>
      <c r="C122" s="2"/>
      <c r="D122" s="61"/>
      <c r="E122" s="55"/>
      <c r="F122" s="52" t="s">
        <v>183</v>
      </c>
      <c r="G122" s="55"/>
      <c r="H122" s="4"/>
      <c r="I122" s="4"/>
      <c r="J122" s="4"/>
      <c r="K122" s="335"/>
      <c r="L122" s="335"/>
      <c r="M122" s="335"/>
      <c r="N122" s="335"/>
      <c r="O122" s="335"/>
      <c r="P122" s="336"/>
    </row>
    <row r="123" spans="1:16" ht="95.25" customHeight="1">
      <c r="A123" s="2"/>
      <c r="B123" s="15" t="s">
        <v>68</v>
      </c>
      <c r="C123" s="2" t="s">
        <v>56</v>
      </c>
      <c r="D123" s="61"/>
      <c r="E123" s="3" t="s">
        <v>62</v>
      </c>
      <c r="F123" s="55"/>
      <c r="G123" s="55"/>
      <c r="H123" s="4"/>
      <c r="I123" s="4"/>
      <c r="J123" s="4"/>
      <c r="K123" s="337">
        <v>16.5</v>
      </c>
      <c r="L123" s="337">
        <v>17</v>
      </c>
      <c r="M123" s="337">
        <v>17.5</v>
      </c>
      <c r="N123" s="337">
        <v>18</v>
      </c>
      <c r="O123" s="337">
        <v>18.5</v>
      </c>
      <c r="P123" s="338"/>
    </row>
    <row r="124" spans="1:16" ht="18.75">
      <c r="A124" s="2"/>
      <c r="B124" s="50" t="s">
        <v>37</v>
      </c>
      <c r="C124" s="2"/>
      <c r="D124" s="61"/>
      <c r="E124" s="55"/>
      <c r="F124" s="55"/>
      <c r="G124" s="55"/>
      <c r="H124" s="4"/>
      <c r="I124" s="4"/>
      <c r="J124" s="4"/>
      <c r="K124" s="335"/>
      <c r="L124" s="335"/>
      <c r="M124" s="335"/>
      <c r="N124" s="335"/>
      <c r="O124" s="335"/>
      <c r="P124" s="336"/>
    </row>
    <row r="125" spans="1:16" ht="27" customHeight="1">
      <c r="A125" s="393" t="s">
        <v>116</v>
      </c>
      <c r="B125" s="15" t="s">
        <v>123</v>
      </c>
      <c r="C125" s="47" t="s">
        <v>56</v>
      </c>
      <c r="D125" s="47">
        <v>0.05</v>
      </c>
      <c r="E125" s="55"/>
      <c r="F125" s="55"/>
      <c r="G125" s="55"/>
      <c r="H125" s="4"/>
      <c r="I125" s="4"/>
      <c r="J125" s="4"/>
      <c r="K125" s="335"/>
      <c r="L125" s="335"/>
      <c r="M125" s="335"/>
      <c r="N125" s="335"/>
      <c r="O125" s="335"/>
      <c r="P125" s="336"/>
    </row>
    <row r="126" spans="1:16" ht="15.75" customHeight="1">
      <c r="A126" s="405"/>
      <c r="B126" s="50" t="s">
        <v>31</v>
      </c>
      <c r="C126" s="33" t="s">
        <v>52</v>
      </c>
      <c r="D126" s="62"/>
      <c r="E126" s="59"/>
      <c r="F126" s="59"/>
      <c r="G126" s="59"/>
      <c r="H126" s="6"/>
      <c r="I126" s="6"/>
      <c r="J126" s="6"/>
      <c r="K126" s="338">
        <f aca="true" t="shared" si="6" ref="K126:P126">K128</f>
        <v>100000</v>
      </c>
      <c r="L126" s="338">
        <f t="shared" si="6"/>
        <v>276120</v>
      </c>
      <c r="M126" s="338">
        <f t="shared" si="6"/>
        <v>303732</v>
      </c>
      <c r="N126" s="338">
        <f t="shared" si="6"/>
        <v>334105</v>
      </c>
      <c r="O126" s="338">
        <f t="shared" si="6"/>
        <v>367516</v>
      </c>
      <c r="P126" s="338">
        <f t="shared" si="6"/>
        <v>1381473</v>
      </c>
    </row>
    <row r="127" spans="1:16" ht="12.75" customHeight="1">
      <c r="A127" s="405"/>
      <c r="B127" s="15" t="s">
        <v>27</v>
      </c>
      <c r="C127" s="3" t="s">
        <v>52</v>
      </c>
      <c r="D127" s="47"/>
      <c r="E127" s="55"/>
      <c r="F127" s="55"/>
      <c r="G127" s="55"/>
      <c r="H127" s="4"/>
      <c r="I127" s="4"/>
      <c r="J127" s="4"/>
      <c r="K127" s="335"/>
      <c r="L127" s="335"/>
      <c r="M127" s="335"/>
      <c r="N127" s="335"/>
      <c r="O127" s="335"/>
      <c r="P127" s="336"/>
    </row>
    <row r="128" spans="1:16" ht="12.75" customHeight="1">
      <c r="A128" s="405"/>
      <c r="B128" s="15" t="s">
        <v>28</v>
      </c>
      <c r="C128" s="3" t="s">
        <v>52</v>
      </c>
      <c r="D128" s="47"/>
      <c r="E128" s="55"/>
      <c r="F128" s="55"/>
      <c r="G128" s="55"/>
      <c r="H128" s="7" t="s">
        <v>63</v>
      </c>
      <c r="I128" s="7" t="s">
        <v>136</v>
      </c>
      <c r="J128" s="8">
        <v>290</v>
      </c>
      <c r="K128" s="337">
        <v>100000</v>
      </c>
      <c r="L128" s="337">
        <v>276120</v>
      </c>
      <c r="M128" s="337">
        <v>303732</v>
      </c>
      <c r="N128" s="337">
        <v>334105</v>
      </c>
      <c r="O128" s="337">
        <v>367516</v>
      </c>
      <c r="P128" s="338">
        <f>SUM(K128:O128)</f>
        <v>1381473</v>
      </c>
    </row>
    <row r="129" spans="1:16" ht="12.75">
      <c r="A129" s="406"/>
      <c r="B129" s="17" t="s">
        <v>125</v>
      </c>
      <c r="C129" s="3" t="s">
        <v>52</v>
      </c>
      <c r="D129" s="47"/>
      <c r="E129" s="4"/>
      <c r="F129" s="4"/>
      <c r="G129" s="4"/>
      <c r="H129" s="4"/>
      <c r="I129" s="57"/>
      <c r="J129" s="4"/>
      <c r="K129" s="335"/>
      <c r="L129" s="335"/>
      <c r="M129" s="335"/>
      <c r="N129" s="335"/>
      <c r="O129" s="335"/>
      <c r="P129" s="336"/>
    </row>
    <row r="130" spans="2:16" ht="12.75">
      <c r="B130" s="63" t="s">
        <v>29</v>
      </c>
      <c r="C130" s="33" t="s">
        <v>52</v>
      </c>
      <c r="D130" s="64"/>
      <c r="E130" s="65"/>
      <c r="F130" s="65"/>
      <c r="G130" s="65"/>
      <c r="H130" s="65"/>
      <c r="I130" s="65"/>
      <c r="J130" s="65"/>
      <c r="K130" s="331">
        <f aca="true" t="shared" si="7" ref="K130:P130">K126</f>
        <v>100000</v>
      </c>
      <c r="L130" s="331">
        <f t="shared" si="7"/>
        <v>276120</v>
      </c>
      <c r="M130" s="331">
        <f t="shared" si="7"/>
        <v>303732</v>
      </c>
      <c r="N130" s="331">
        <f t="shared" si="7"/>
        <v>334105</v>
      </c>
      <c r="O130" s="331">
        <f t="shared" si="7"/>
        <v>367516</v>
      </c>
      <c r="P130" s="331">
        <f t="shared" si="7"/>
        <v>1381473</v>
      </c>
    </row>
    <row r="131" spans="1:16" ht="15" customHeight="1">
      <c r="A131" s="365" t="s">
        <v>117</v>
      </c>
      <c r="B131" s="60" t="s">
        <v>24</v>
      </c>
      <c r="C131" s="370"/>
      <c r="D131" s="424"/>
      <c r="E131" s="420"/>
      <c r="F131" s="420"/>
      <c r="G131" s="412" t="s">
        <v>64</v>
      </c>
      <c r="H131" s="420"/>
      <c r="I131" s="420"/>
      <c r="J131" s="420"/>
      <c r="K131" s="339"/>
      <c r="L131" s="339"/>
      <c r="M131" s="339"/>
      <c r="N131" s="339"/>
      <c r="O131" s="339"/>
      <c r="P131" s="559"/>
    </row>
    <row r="132" spans="1:16" ht="38.25" customHeight="1">
      <c r="A132" s="407"/>
      <c r="B132" s="60" t="s">
        <v>129</v>
      </c>
      <c r="C132" s="366"/>
      <c r="D132" s="409"/>
      <c r="E132" s="401"/>
      <c r="F132" s="401"/>
      <c r="G132" s="425"/>
      <c r="H132" s="418"/>
      <c r="I132" s="418"/>
      <c r="J132" s="418"/>
      <c r="K132" s="340"/>
      <c r="L132" s="340"/>
      <c r="M132" s="340"/>
      <c r="N132" s="340"/>
      <c r="O132" s="340"/>
      <c r="P132" s="560"/>
    </row>
    <row r="133" spans="1:16" ht="12.75" customHeight="1">
      <c r="A133" s="370"/>
      <c r="B133" s="50" t="s">
        <v>25</v>
      </c>
      <c r="C133" s="370"/>
      <c r="D133" s="424"/>
      <c r="E133" s="420"/>
      <c r="F133" s="420"/>
      <c r="G133" s="425"/>
      <c r="H133" s="420"/>
      <c r="I133" s="420"/>
      <c r="J133" s="420"/>
      <c r="K133" s="339"/>
      <c r="L133" s="339"/>
      <c r="M133" s="339"/>
      <c r="N133" s="339"/>
      <c r="O133" s="339"/>
      <c r="P133" s="559"/>
    </row>
    <row r="134" spans="1:16" ht="30.75" customHeight="1">
      <c r="A134" s="380"/>
      <c r="B134" s="15" t="s">
        <v>46</v>
      </c>
      <c r="C134" s="366"/>
      <c r="D134" s="409"/>
      <c r="E134" s="401"/>
      <c r="F134" s="401"/>
      <c r="G134" s="426"/>
      <c r="H134" s="418"/>
      <c r="I134" s="418"/>
      <c r="J134" s="418"/>
      <c r="K134" s="340"/>
      <c r="L134" s="340"/>
      <c r="M134" s="340"/>
      <c r="N134" s="340"/>
      <c r="O134" s="340"/>
      <c r="P134" s="560"/>
    </row>
    <row r="135" spans="1:16" ht="12.75">
      <c r="A135" s="370"/>
      <c r="B135" s="50" t="s">
        <v>22</v>
      </c>
      <c r="C135" s="370"/>
      <c r="D135" s="412">
        <v>0.1</v>
      </c>
      <c r="E135" s="420"/>
      <c r="F135" s="420"/>
      <c r="G135" s="420"/>
      <c r="H135" s="420"/>
      <c r="I135" s="420"/>
      <c r="J135" s="420"/>
      <c r="K135" s="339"/>
      <c r="L135" s="339"/>
      <c r="M135" s="339"/>
      <c r="N135" s="339"/>
      <c r="O135" s="339"/>
      <c r="P135" s="559"/>
    </row>
    <row r="136" spans="1:16" ht="25.5">
      <c r="A136" s="386"/>
      <c r="B136" s="49" t="s">
        <v>102</v>
      </c>
      <c r="C136" s="387"/>
      <c r="D136" s="413"/>
      <c r="E136" s="416"/>
      <c r="F136" s="416"/>
      <c r="G136" s="416"/>
      <c r="H136" s="417"/>
      <c r="I136" s="417"/>
      <c r="J136" s="417"/>
      <c r="K136" s="341"/>
      <c r="L136" s="341"/>
      <c r="M136" s="341"/>
      <c r="N136" s="341"/>
      <c r="O136" s="341"/>
      <c r="P136" s="561"/>
    </row>
    <row r="137" spans="1:16" ht="12.75">
      <c r="A137" s="380"/>
      <c r="B137" s="66" t="s">
        <v>103</v>
      </c>
      <c r="C137" s="366"/>
      <c r="D137" s="414"/>
      <c r="E137" s="401"/>
      <c r="F137" s="401"/>
      <c r="G137" s="401"/>
      <c r="H137" s="418"/>
      <c r="I137" s="418"/>
      <c r="J137" s="418"/>
      <c r="K137" s="340"/>
      <c r="L137" s="340"/>
      <c r="M137" s="340"/>
      <c r="N137" s="340"/>
      <c r="O137" s="340"/>
      <c r="P137" s="560"/>
    </row>
    <row r="138" spans="1:16" ht="12.75">
      <c r="A138" s="370"/>
      <c r="B138" s="50" t="s">
        <v>26</v>
      </c>
      <c r="C138" s="3"/>
      <c r="D138" s="51"/>
      <c r="E138" s="4"/>
      <c r="F138" s="4" t="s">
        <v>169</v>
      </c>
      <c r="G138" s="4"/>
      <c r="H138" s="4"/>
      <c r="I138" s="4"/>
      <c r="J138" s="4"/>
      <c r="K138" s="335"/>
      <c r="L138" s="335"/>
      <c r="M138" s="335"/>
      <c r="N138" s="335"/>
      <c r="O138" s="335"/>
      <c r="P138" s="336"/>
    </row>
    <row r="139" spans="1:16" ht="76.5" customHeight="1">
      <c r="A139" s="380"/>
      <c r="B139" s="15" t="s">
        <v>47</v>
      </c>
      <c r="C139" s="3" t="s">
        <v>56</v>
      </c>
      <c r="D139" s="51"/>
      <c r="E139" s="3" t="s">
        <v>65</v>
      </c>
      <c r="F139" s="4"/>
      <c r="G139" s="4"/>
      <c r="H139" s="4"/>
      <c r="I139" s="4"/>
      <c r="J139" s="4"/>
      <c r="K139" s="337">
        <v>85.9</v>
      </c>
      <c r="L139" s="337">
        <v>85.9</v>
      </c>
      <c r="M139" s="337">
        <v>85.9</v>
      </c>
      <c r="N139" s="337">
        <v>85.9</v>
      </c>
      <c r="O139" s="337">
        <v>85.9</v>
      </c>
      <c r="P139" s="338">
        <v>85.9</v>
      </c>
    </row>
    <row r="140" spans="1:16" ht="12.75">
      <c r="A140" s="3"/>
      <c r="B140" s="50" t="s">
        <v>36</v>
      </c>
      <c r="C140" s="3"/>
      <c r="D140" s="51"/>
      <c r="E140" s="4"/>
      <c r="F140" s="4"/>
      <c r="G140" s="4"/>
      <c r="H140" s="4"/>
      <c r="I140" s="4"/>
      <c r="J140" s="4"/>
      <c r="K140" s="335"/>
      <c r="L140" s="335"/>
      <c r="M140" s="335"/>
      <c r="N140" s="335"/>
      <c r="O140" s="335"/>
      <c r="P140" s="336"/>
    </row>
    <row r="141" spans="1:16" ht="25.5">
      <c r="A141" s="429" t="s">
        <v>118</v>
      </c>
      <c r="B141" s="49" t="s">
        <v>48</v>
      </c>
      <c r="C141" s="3"/>
      <c r="D141" s="47">
        <v>0.1</v>
      </c>
      <c r="E141" s="4"/>
      <c r="F141" s="4"/>
      <c r="G141" s="4"/>
      <c r="H141" s="4"/>
      <c r="I141" s="4"/>
      <c r="J141" s="4"/>
      <c r="K141" s="335"/>
      <c r="L141" s="335"/>
      <c r="M141" s="335"/>
      <c r="N141" s="335"/>
      <c r="O141" s="335"/>
      <c r="P141" s="336"/>
    </row>
    <row r="142" spans="1:16" ht="13.5" customHeight="1">
      <c r="A142" s="430"/>
      <c r="B142" s="27" t="s">
        <v>31</v>
      </c>
      <c r="C142" s="3" t="s">
        <v>52</v>
      </c>
      <c r="D142" s="51"/>
      <c r="E142" s="4"/>
      <c r="F142" s="4"/>
      <c r="G142" s="4"/>
      <c r="H142" s="4"/>
      <c r="I142" s="4"/>
      <c r="J142" s="4"/>
      <c r="K142" s="338">
        <f>K143+K144+K145+K146+K147+K148+K156</f>
        <v>7017100</v>
      </c>
      <c r="L142" s="338">
        <f>L157+L158+L159+L160+L161+L162+L164+L166+L167+L168+L169+L170+L163+L165</f>
        <v>2686223</v>
      </c>
      <c r="M142" s="338">
        <f>M157+M158+M159+M160+M161+M162+M164+M166+M167+M168+M169+M170+M163+M165</f>
        <v>2954847</v>
      </c>
      <c r="N142" s="338">
        <f>N157+N158+N159+N160+N161+N162+N164+N166+N167+N168+N169+N170+N163+N165</f>
        <v>3250332</v>
      </c>
      <c r="O142" s="338">
        <f>O157+O158+O159+O160+O161+O162+O164+O166+O167+O168+O169+O170+O163+O165</f>
        <v>3575367</v>
      </c>
      <c r="P142" s="338">
        <f>P143+P144+P145+P146+P147+P148+P156</f>
        <v>19483869</v>
      </c>
    </row>
    <row r="143" spans="1:16" ht="12.75">
      <c r="A143" s="430"/>
      <c r="B143" s="412" t="s">
        <v>27</v>
      </c>
      <c r="C143" s="370" t="s">
        <v>52</v>
      </c>
      <c r="D143" s="565"/>
      <c r="E143" s="562"/>
      <c r="F143" s="562"/>
      <c r="G143" s="562"/>
      <c r="H143" s="7" t="s">
        <v>66</v>
      </c>
      <c r="I143" s="7" t="s">
        <v>137</v>
      </c>
      <c r="J143" s="8">
        <v>111</v>
      </c>
      <c r="K143" s="337">
        <v>470900</v>
      </c>
      <c r="L143" s="356"/>
      <c r="M143" s="356"/>
      <c r="N143" s="356"/>
      <c r="O143" s="356"/>
      <c r="P143" s="338">
        <f aca="true" t="shared" si="8" ref="P143:P170">SUM(K143:O143)</f>
        <v>470900</v>
      </c>
    </row>
    <row r="144" spans="1:16" ht="12.75">
      <c r="A144" s="430"/>
      <c r="B144" s="432"/>
      <c r="C144" s="386"/>
      <c r="D144" s="566"/>
      <c r="E144" s="563"/>
      <c r="F144" s="563"/>
      <c r="G144" s="563"/>
      <c r="H144" s="7" t="s">
        <v>66</v>
      </c>
      <c r="I144" s="7" t="s">
        <v>137</v>
      </c>
      <c r="J144" s="8">
        <v>119</v>
      </c>
      <c r="K144" s="337">
        <v>142200</v>
      </c>
      <c r="L144" s="356"/>
      <c r="M144" s="356"/>
      <c r="N144" s="356"/>
      <c r="O144" s="356"/>
      <c r="P144" s="338">
        <f t="shared" si="8"/>
        <v>142200</v>
      </c>
    </row>
    <row r="145" spans="1:16" ht="12.75">
      <c r="A145" s="430"/>
      <c r="B145" s="432"/>
      <c r="C145" s="386"/>
      <c r="D145" s="566"/>
      <c r="E145" s="563"/>
      <c r="F145" s="563"/>
      <c r="G145" s="563"/>
      <c r="H145" s="7" t="s">
        <v>66</v>
      </c>
      <c r="I145" s="7" t="s">
        <v>138</v>
      </c>
      <c r="J145" s="8">
        <v>121</v>
      </c>
      <c r="K145" s="337">
        <v>239900</v>
      </c>
      <c r="L145" s="356"/>
      <c r="M145" s="356"/>
      <c r="N145" s="356"/>
      <c r="O145" s="356"/>
      <c r="P145" s="338">
        <f t="shared" si="8"/>
        <v>239900</v>
      </c>
    </row>
    <row r="146" spans="1:16" ht="12.75">
      <c r="A146" s="430"/>
      <c r="B146" s="432"/>
      <c r="C146" s="386"/>
      <c r="D146" s="566"/>
      <c r="E146" s="563"/>
      <c r="F146" s="563"/>
      <c r="G146" s="563"/>
      <c r="H146" s="7" t="s">
        <v>66</v>
      </c>
      <c r="I146" s="7" t="s">
        <v>138</v>
      </c>
      <c r="J146" s="8">
        <v>129</v>
      </c>
      <c r="K146" s="337">
        <v>72400</v>
      </c>
      <c r="L146" s="356"/>
      <c r="M146" s="356"/>
      <c r="N146" s="356"/>
      <c r="O146" s="356"/>
      <c r="P146" s="338">
        <f t="shared" si="8"/>
        <v>72400</v>
      </c>
    </row>
    <row r="147" spans="1:16" ht="12.75">
      <c r="A147" s="430"/>
      <c r="B147" s="432"/>
      <c r="C147" s="386"/>
      <c r="D147" s="566"/>
      <c r="E147" s="563"/>
      <c r="F147" s="563"/>
      <c r="G147" s="563"/>
      <c r="H147" s="7" t="s">
        <v>67</v>
      </c>
      <c r="I147" s="7" t="s">
        <v>174</v>
      </c>
      <c r="J147" s="8">
        <v>111</v>
      </c>
      <c r="K147" s="337">
        <v>715100</v>
      </c>
      <c r="L147" s="356"/>
      <c r="M147" s="356"/>
      <c r="N147" s="356"/>
      <c r="O147" s="356"/>
      <c r="P147" s="338">
        <f t="shared" si="8"/>
        <v>715100</v>
      </c>
    </row>
    <row r="148" spans="1:16" ht="13.5" customHeight="1">
      <c r="A148" s="430"/>
      <c r="B148" s="432"/>
      <c r="C148" s="386"/>
      <c r="D148" s="566"/>
      <c r="E148" s="563"/>
      <c r="F148" s="563"/>
      <c r="G148" s="563"/>
      <c r="H148" s="7" t="s">
        <v>67</v>
      </c>
      <c r="I148" s="7" t="s">
        <v>174</v>
      </c>
      <c r="J148" s="8">
        <v>119</v>
      </c>
      <c r="K148" s="337">
        <v>216000</v>
      </c>
      <c r="L148" s="356"/>
      <c r="M148" s="356"/>
      <c r="N148" s="356"/>
      <c r="O148" s="356"/>
      <c r="P148" s="338">
        <f t="shared" si="8"/>
        <v>216000</v>
      </c>
    </row>
    <row r="149" spans="1:16" ht="12.75" customHeight="1" hidden="1">
      <c r="A149" s="430"/>
      <c r="B149" s="432"/>
      <c r="C149" s="386"/>
      <c r="D149" s="566"/>
      <c r="E149" s="563"/>
      <c r="F149" s="563"/>
      <c r="G149" s="563"/>
      <c r="H149" s="81"/>
      <c r="I149" s="81"/>
      <c r="J149" s="81"/>
      <c r="K149" s="356"/>
      <c r="L149" s="356"/>
      <c r="M149" s="356"/>
      <c r="N149" s="356"/>
      <c r="O149" s="356"/>
      <c r="P149" s="338">
        <f t="shared" si="8"/>
        <v>0</v>
      </c>
    </row>
    <row r="150" spans="1:16" ht="12.75" customHeight="1" hidden="1">
      <c r="A150" s="430"/>
      <c r="B150" s="432"/>
      <c r="C150" s="386"/>
      <c r="D150" s="566"/>
      <c r="E150" s="563"/>
      <c r="F150" s="563"/>
      <c r="G150" s="563"/>
      <c r="H150" s="81"/>
      <c r="I150" s="81"/>
      <c r="J150" s="81"/>
      <c r="K150" s="356"/>
      <c r="L150" s="356"/>
      <c r="M150" s="356"/>
      <c r="N150" s="356"/>
      <c r="O150" s="356"/>
      <c r="P150" s="338">
        <f t="shared" si="8"/>
        <v>0</v>
      </c>
    </row>
    <row r="151" spans="1:16" ht="12.75" customHeight="1" hidden="1">
      <c r="A151" s="430"/>
      <c r="B151" s="432"/>
      <c r="C151" s="386"/>
      <c r="D151" s="566"/>
      <c r="E151" s="563"/>
      <c r="F151" s="563"/>
      <c r="G151" s="563"/>
      <c r="H151" s="81"/>
      <c r="I151" s="81"/>
      <c r="J151" s="81"/>
      <c r="K151" s="356"/>
      <c r="L151" s="356"/>
      <c r="M151" s="356"/>
      <c r="N151" s="356"/>
      <c r="O151" s="356"/>
      <c r="P151" s="338">
        <f t="shared" si="8"/>
        <v>0</v>
      </c>
    </row>
    <row r="152" spans="1:16" ht="12.75" customHeight="1" hidden="1">
      <c r="A152" s="430"/>
      <c r="B152" s="432"/>
      <c r="C152" s="386"/>
      <c r="D152" s="566"/>
      <c r="E152" s="563"/>
      <c r="F152" s="563"/>
      <c r="G152" s="563"/>
      <c r="H152" s="81"/>
      <c r="I152" s="81"/>
      <c r="J152" s="81"/>
      <c r="K152" s="356"/>
      <c r="L152" s="356"/>
      <c r="M152" s="356"/>
      <c r="N152" s="356"/>
      <c r="O152" s="356"/>
      <c r="P152" s="338">
        <f t="shared" si="8"/>
        <v>0</v>
      </c>
    </row>
    <row r="153" spans="1:16" ht="12.75" customHeight="1" hidden="1">
      <c r="A153" s="430"/>
      <c r="B153" s="432"/>
      <c r="C153" s="386"/>
      <c r="D153" s="566"/>
      <c r="E153" s="563"/>
      <c r="F153" s="563"/>
      <c r="G153" s="563"/>
      <c r="H153" s="81"/>
      <c r="I153" s="81"/>
      <c r="J153" s="81"/>
      <c r="K153" s="356"/>
      <c r="L153" s="356"/>
      <c r="M153" s="356"/>
      <c r="N153" s="356"/>
      <c r="O153" s="356"/>
      <c r="P153" s="338">
        <f t="shared" si="8"/>
        <v>0</v>
      </c>
    </row>
    <row r="154" spans="1:16" ht="12.75" customHeight="1" hidden="1">
      <c r="A154" s="430"/>
      <c r="B154" s="432"/>
      <c r="C154" s="386"/>
      <c r="D154" s="566"/>
      <c r="E154" s="563"/>
      <c r="F154" s="563"/>
      <c r="G154" s="563"/>
      <c r="H154" s="81"/>
      <c r="I154" s="81"/>
      <c r="J154" s="81"/>
      <c r="K154" s="356"/>
      <c r="L154" s="356"/>
      <c r="M154" s="356"/>
      <c r="N154" s="356"/>
      <c r="O154" s="356"/>
      <c r="P154" s="338">
        <f t="shared" si="8"/>
        <v>0</v>
      </c>
    </row>
    <row r="155" spans="1:16" ht="12.75" customHeight="1" hidden="1">
      <c r="A155" s="430"/>
      <c r="B155" s="433"/>
      <c r="C155" s="380"/>
      <c r="D155" s="567"/>
      <c r="E155" s="564"/>
      <c r="F155" s="564"/>
      <c r="G155" s="564"/>
      <c r="H155" s="81"/>
      <c r="I155" s="81"/>
      <c r="J155" s="81"/>
      <c r="K155" s="356"/>
      <c r="L155" s="356"/>
      <c r="M155" s="356"/>
      <c r="N155" s="356"/>
      <c r="O155" s="356"/>
      <c r="P155" s="338">
        <f t="shared" si="8"/>
        <v>0</v>
      </c>
    </row>
    <row r="156" spans="1:16" ht="12.75">
      <c r="A156" s="430"/>
      <c r="B156" s="412" t="s">
        <v>28</v>
      </c>
      <c r="C156" s="370" t="s">
        <v>52</v>
      </c>
      <c r="D156" s="565"/>
      <c r="E156" s="562"/>
      <c r="F156" s="562"/>
      <c r="G156" s="562"/>
      <c r="H156" s="7"/>
      <c r="I156" s="7"/>
      <c r="J156" s="8"/>
      <c r="K156" s="338">
        <f aca="true" t="shared" si="9" ref="K156:P156">K157+K158+K159+K160+K161+K162+K164+K166+K167+K168+K169+K170+K163+K165</f>
        <v>5160600</v>
      </c>
      <c r="L156" s="338">
        <f t="shared" si="9"/>
        <v>2686223</v>
      </c>
      <c r="M156" s="338">
        <f t="shared" si="9"/>
        <v>2954847</v>
      </c>
      <c r="N156" s="338">
        <f t="shared" si="9"/>
        <v>3250332</v>
      </c>
      <c r="O156" s="338">
        <f t="shared" si="9"/>
        <v>3575367</v>
      </c>
      <c r="P156" s="338">
        <f t="shared" si="9"/>
        <v>17627369</v>
      </c>
    </row>
    <row r="157" spans="1:16" ht="12.75">
      <c r="A157" s="430"/>
      <c r="B157" s="432"/>
      <c r="C157" s="386"/>
      <c r="D157" s="566"/>
      <c r="E157" s="563"/>
      <c r="F157" s="563"/>
      <c r="G157" s="563"/>
      <c r="H157" s="7" t="s">
        <v>66</v>
      </c>
      <c r="I157" s="7" t="s">
        <v>137</v>
      </c>
      <c r="J157" s="8">
        <v>111</v>
      </c>
      <c r="K157" s="337">
        <v>1156400</v>
      </c>
      <c r="L157" s="359">
        <v>317212</v>
      </c>
      <c r="M157" s="337">
        <v>348933</v>
      </c>
      <c r="N157" s="337">
        <v>383826</v>
      </c>
      <c r="O157" s="337">
        <v>422209</v>
      </c>
      <c r="P157" s="338">
        <f t="shared" si="8"/>
        <v>2628580</v>
      </c>
    </row>
    <row r="158" spans="1:16" ht="12.75">
      <c r="A158" s="430"/>
      <c r="B158" s="432"/>
      <c r="C158" s="386"/>
      <c r="D158" s="566"/>
      <c r="E158" s="563"/>
      <c r="F158" s="563"/>
      <c r="G158" s="563"/>
      <c r="H158" s="7" t="s">
        <v>66</v>
      </c>
      <c r="I158" s="7" t="s">
        <v>137</v>
      </c>
      <c r="J158" s="8">
        <v>242</v>
      </c>
      <c r="K158" s="337">
        <v>105000</v>
      </c>
      <c r="L158" s="359">
        <v>107775</v>
      </c>
      <c r="M158" s="337">
        <v>118553</v>
      </c>
      <c r="N158" s="337">
        <v>130408</v>
      </c>
      <c r="O158" s="337">
        <v>143449</v>
      </c>
      <c r="P158" s="338">
        <f t="shared" si="8"/>
        <v>605185</v>
      </c>
    </row>
    <row r="159" spans="1:16" ht="12.75">
      <c r="A159" s="430"/>
      <c r="B159" s="432"/>
      <c r="C159" s="386"/>
      <c r="D159" s="566"/>
      <c r="E159" s="563"/>
      <c r="F159" s="563"/>
      <c r="G159" s="563"/>
      <c r="H159" s="7" t="s">
        <v>66</v>
      </c>
      <c r="I159" s="7" t="s">
        <v>137</v>
      </c>
      <c r="J159" s="8">
        <v>119</v>
      </c>
      <c r="K159" s="337">
        <v>349200</v>
      </c>
      <c r="L159" s="359">
        <v>95798</v>
      </c>
      <c r="M159" s="337">
        <v>105378</v>
      </c>
      <c r="N159" s="337">
        <v>115916</v>
      </c>
      <c r="O159" s="337">
        <v>127508</v>
      </c>
      <c r="P159" s="338">
        <f t="shared" si="8"/>
        <v>793800</v>
      </c>
    </row>
    <row r="160" spans="1:16" ht="12.75">
      <c r="A160" s="430"/>
      <c r="B160" s="432"/>
      <c r="C160" s="386"/>
      <c r="D160" s="566"/>
      <c r="E160" s="563"/>
      <c r="F160" s="563"/>
      <c r="G160" s="563"/>
      <c r="H160" s="7" t="s">
        <v>66</v>
      </c>
      <c r="I160" s="7" t="s">
        <v>138</v>
      </c>
      <c r="J160" s="8">
        <v>121</v>
      </c>
      <c r="K160" s="337">
        <v>588900</v>
      </c>
      <c r="L160" s="359">
        <v>1118533</v>
      </c>
      <c r="M160" s="337">
        <v>1230386</v>
      </c>
      <c r="N160" s="337">
        <v>1353425</v>
      </c>
      <c r="O160" s="337">
        <v>1488768</v>
      </c>
      <c r="P160" s="338">
        <f t="shared" si="8"/>
        <v>5780012</v>
      </c>
    </row>
    <row r="161" spans="1:16" ht="12.75">
      <c r="A161" s="430"/>
      <c r="B161" s="432"/>
      <c r="C161" s="386"/>
      <c r="D161" s="566"/>
      <c r="E161" s="563"/>
      <c r="F161" s="563"/>
      <c r="G161" s="563"/>
      <c r="H161" s="7" t="s">
        <v>66</v>
      </c>
      <c r="I161" s="7" t="s">
        <v>138</v>
      </c>
      <c r="J161" s="8">
        <v>129</v>
      </c>
      <c r="K161" s="337">
        <v>177900</v>
      </c>
      <c r="L161" s="359">
        <v>337797</v>
      </c>
      <c r="M161" s="337">
        <v>371577</v>
      </c>
      <c r="N161" s="337">
        <v>408735</v>
      </c>
      <c r="O161" s="337">
        <v>449609</v>
      </c>
      <c r="P161" s="338">
        <f t="shared" si="8"/>
        <v>1745618</v>
      </c>
    </row>
    <row r="162" spans="1:16" ht="12.75">
      <c r="A162" s="430"/>
      <c r="B162" s="432"/>
      <c r="C162" s="386"/>
      <c r="D162" s="566"/>
      <c r="E162" s="563"/>
      <c r="F162" s="563"/>
      <c r="G162" s="563"/>
      <c r="H162" s="7" t="s">
        <v>66</v>
      </c>
      <c r="I162" s="7" t="s">
        <v>138</v>
      </c>
      <c r="J162" s="8">
        <v>122</v>
      </c>
      <c r="K162" s="337">
        <v>53100</v>
      </c>
      <c r="L162" s="359">
        <v>81080</v>
      </c>
      <c r="M162" s="337">
        <v>89188</v>
      </c>
      <c r="N162" s="337">
        <v>98107</v>
      </c>
      <c r="O162" s="337">
        <v>107918</v>
      </c>
      <c r="P162" s="338">
        <f t="shared" si="8"/>
        <v>429393</v>
      </c>
    </row>
    <row r="163" spans="1:16" ht="12.75">
      <c r="A163" s="430"/>
      <c r="B163" s="432"/>
      <c r="C163" s="386"/>
      <c r="D163" s="566"/>
      <c r="E163" s="563"/>
      <c r="F163" s="563"/>
      <c r="G163" s="563"/>
      <c r="H163" s="7" t="s">
        <v>66</v>
      </c>
      <c r="I163" s="7" t="s">
        <v>161</v>
      </c>
      <c r="J163" s="8">
        <v>242</v>
      </c>
      <c r="K163" s="337">
        <v>4000</v>
      </c>
      <c r="L163" s="359">
        <v>7100</v>
      </c>
      <c r="M163" s="337">
        <v>7810</v>
      </c>
      <c r="N163" s="337">
        <v>8591</v>
      </c>
      <c r="O163" s="337">
        <v>9450</v>
      </c>
      <c r="P163" s="338">
        <f t="shared" si="8"/>
        <v>36951</v>
      </c>
    </row>
    <row r="164" spans="1:16" ht="12.75">
      <c r="A164" s="430"/>
      <c r="B164" s="432"/>
      <c r="C164" s="386"/>
      <c r="D164" s="566"/>
      <c r="E164" s="563"/>
      <c r="F164" s="563"/>
      <c r="G164" s="563"/>
      <c r="H164" s="7" t="s">
        <v>66</v>
      </c>
      <c r="I164" s="7" t="s">
        <v>138</v>
      </c>
      <c r="J164" s="8">
        <v>244</v>
      </c>
      <c r="K164" s="337">
        <v>15000</v>
      </c>
      <c r="L164" s="359">
        <v>11400</v>
      </c>
      <c r="M164" s="337">
        <v>12540</v>
      </c>
      <c r="N164" s="337">
        <v>13794</v>
      </c>
      <c r="O164" s="337">
        <v>15173</v>
      </c>
      <c r="P164" s="338">
        <f t="shared" si="8"/>
        <v>67907</v>
      </c>
    </row>
    <row r="165" spans="1:16" ht="12.75">
      <c r="A165" s="430"/>
      <c r="B165" s="432"/>
      <c r="C165" s="386"/>
      <c r="D165" s="566"/>
      <c r="E165" s="563"/>
      <c r="F165" s="563"/>
      <c r="G165" s="563"/>
      <c r="H165" s="7" t="s">
        <v>66</v>
      </c>
      <c r="I165" s="7" t="s">
        <v>137</v>
      </c>
      <c r="J165" s="8">
        <v>247</v>
      </c>
      <c r="K165" s="337">
        <v>188300</v>
      </c>
      <c r="L165" s="359">
        <v>223818</v>
      </c>
      <c r="M165" s="337">
        <v>246200</v>
      </c>
      <c r="N165" s="337">
        <v>270820</v>
      </c>
      <c r="O165" s="337">
        <v>297902</v>
      </c>
      <c r="P165" s="338">
        <f t="shared" si="8"/>
        <v>1227040</v>
      </c>
    </row>
    <row r="166" spans="1:16" ht="12.75">
      <c r="A166" s="430"/>
      <c r="B166" s="432"/>
      <c r="C166" s="386"/>
      <c r="D166" s="566"/>
      <c r="E166" s="563"/>
      <c r="F166" s="563"/>
      <c r="G166" s="563"/>
      <c r="H166" s="7" t="s">
        <v>66</v>
      </c>
      <c r="I166" s="7" t="s">
        <v>137</v>
      </c>
      <c r="J166" s="8">
        <v>244</v>
      </c>
      <c r="K166" s="337">
        <v>143000</v>
      </c>
      <c r="L166" s="359">
        <v>168857</v>
      </c>
      <c r="M166" s="337">
        <v>185743</v>
      </c>
      <c r="N166" s="337">
        <v>204317</v>
      </c>
      <c r="O166" s="337">
        <v>224749</v>
      </c>
      <c r="P166" s="338">
        <f t="shared" si="8"/>
        <v>926666</v>
      </c>
    </row>
    <row r="167" spans="1:16" ht="12.75">
      <c r="A167" s="430"/>
      <c r="B167" s="432"/>
      <c r="C167" s="386"/>
      <c r="D167" s="566"/>
      <c r="E167" s="563"/>
      <c r="F167" s="563"/>
      <c r="G167" s="563"/>
      <c r="H167" s="7" t="s">
        <v>67</v>
      </c>
      <c r="I167" s="7" t="s">
        <v>139</v>
      </c>
      <c r="J167" s="8">
        <v>111</v>
      </c>
      <c r="K167" s="337">
        <v>1756000</v>
      </c>
      <c r="L167" s="359">
        <v>158109</v>
      </c>
      <c r="M167" s="337">
        <v>173920</v>
      </c>
      <c r="N167" s="337">
        <v>191312</v>
      </c>
      <c r="O167" s="337">
        <v>210443</v>
      </c>
      <c r="P167" s="338">
        <f t="shared" si="8"/>
        <v>2489784</v>
      </c>
    </row>
    <row r="168" spans="1:16" ht="12.75">
      <c r="A168" s="430"/>
      <c r="B168" s="432"/>
      <c r="C168" s="386"/>
      <c r="D168" s="566"/>
      <c r="E168" s="563"/>
      <c r="F168" s="563"/>
      <c r="G168" s="563"/>
      <c r="H168" s="7" t="s">
        <v>67</v>
      </c>
      <c r="I168" s="7" t="s">
        <v>139</v>
      </c>
      <c r="J168" s="8">
        <v>119</v>
      </c>
      <c r="K168" s="337">
        <v>530300</v>
      </c>
      <c r="L168" s="359">
        <v>52381</v>
      </c>
      <c r="M168" s="337">
        <v>57619</v>
      </c>
      <c r="N168" s="337">
        <v>63381</v>
      </c>
      <c r="O168" s="337">
        <v>69719</v>
      </c>
      <c r="P168" s="338">
        <f t="shared" si="8"/>
        <v>773400</v>
      </c>
    </row>
    <row r="169" spans="1:16" ht="12.75">
      <c r="A169" s="430"/>
      <c r="B169" s="433"/>
      <c r="C169" s="380"/>
      <c r="D169" s="567"/>
      <c r="E169" s="564"/>
      <c r="F169" s="564"/>
      <c r="G169" s="564"/>
      <c r="H169" s="7" t="s">
        <v>67</v>
      </c>
      <c r="I169" s="7" t="s">
        <v>139</v>
      </c>
      <c r="J169" s="8">
        <v>244</v>
      </c>
      <c r="K169" s="337">
        <v>88500</v>
      </c>
      <c r="L169" s="359">
        <v>1363</v>
      </c>
      <c r="M169" s="337">
        <v>1500</v>
      </c>
      <c r="N169" s="337">
        <v>1650</v>
      </c>
      <c r="O169" s="337">
        <v>1815</v>
      </c>
      <c r="P169" s="338">
        <f t="shared" si="8"/>
        <v>94828</v>
      </c>
    </row>
    <row r="170" spans="1:16" ht="12.75">
      <c r="A170" s="430"/>
      <c r="B170" s="15"/>
      <c r="C170" s="80"/>
      <c r="D170" s="51"/>
      <c r="E170" s="81"/>
      <c r="F170" s="81"/>
      <c r="G170" s="81"/>
      <c r="H170" s="7" t="s">
        <v>66</v>
      </c>
      <c r="I170" s="7" t="s">
        <v>137</v>
      </c>
      <c r="J170" s="8">
        <v>853</v>
      </c>
      <c r="K170" s="337">
        <v>5000</v>
      </c>
      <c r="L170" s="359">
        <v>5000</v>
      </c>
      <c r="M170" s="337">
        <v>5500</v>
      </c>
      <c r="N170" s="337">
        <v>6050</v>
      </c>
      <c r="O170" s="337">
        <v>6655</v>
      </c>
      <c r="P170" s="338">
        <f t="shared" si="8"/>
        <v>28205</v>
      </c>
    </row>
    <row r="171" spans="1:16" ht="16.5" customHeight="1">
      <c r="A171" s="430"/>
      <c r="B171" s="17" t="s">
        <v>125</v>
      </c>
      <c r="C171" s="3" t="s">
        <v>52</v>
      </c>
      <c r="D171" s="51"/>
      <c r="E171" s="4"/>
      <c r="F171" s="4"/>
      <c r="G171" s="4"/>
      <c r="H171" s="7"/>
      <c r="I171" s="8"/>
      <c r="J171" s="8"/>
      <c r="K171" s="5"/>
      <c r="L171" s="5"/>
      <c r="M171" s="5"/>
      <c r="N171" s="5"/>
      <c r="O171" s="5"/>
      <c r="P171" s="9"/>
    </row>
    <row r="172" spans="1:16" ht="12.75">
      <c r="A172" s="3"/>
      <c r="B172" s="50" t="s">
        <v>29</v>
      </c>
      <c r="C172" s="3" t="s">
        <v>52</v>
      </c>
      <c r="D172" s="51"/>
      <c r="E172" s="4"/>
      <c r="F172" s="4"/>
      <c r="G172" s="4"/>
      <c r="H172" s="8"/>
      <c r="I172" s="8"/>
      <c r="J172" s="8"/>
      <c r="K172" s="5">
        <f>K142</f>
        <v>7017100</v>
      </c>
      <c r="L172" s="5">
        <f>L142</f>
        <v>2686223</v>
      </c>
      <c r="M172" s="5">
        <f>M156</f>
        <v>2954847</v>
      </c>
      <c r="N172" s="5">
        <f>N142</f>
        <v>3250332</v>
      </c>
      <c r="O172" s="5">
        <f>O142</f>
        <v>3575367</v>
      </c>
      <c r="P172" s="5">
        <f>P142</f>
        <v>19483869</v>
      </c>
    </row>
    <row r="178" spans="9:10" ht="12.75">
      <c r="I178" s="113"/>
      <c r="J178" s="113"/>
    </row>
  </sheetData>
  <sheetProtection/>
  <mergeCells count="251">
    <mergeCell ref="D156:D169"/>
    <mergeCell ref="E156:E169"/>
    <mergeCell ref="F156:F169"/>
    <mergeCell ref="G156:G169"/>
    <mergeCell ref="P135:P137"/>
    <mergeCell ref="A138:A139"/>
    <mergeCell ref="A141:A171"/>
    <mergeCell ref="B143:B155"/>
    <mergeCell ref="C143:C155"/>
    <mergeCell ref="D143:D155"/>
    <mergeCell ref="E143:E155"/>
    <mergeCell ref="F143:F155"/>
    <mergeCell ref="B156:B169"/>
    <mergeCell ref="C156:C169"/>
    <mergeCell ref="G143:G155"/>
    <mergeCell ref="A135:A137"/>
    <mergeCell ref="C135:C137"/>
    <mergeCell ref="D135:D137"/>
    <mergeCell ref="E135:E137"/>
    <mergeCell ref="F135:F137"/>
    <mergeCell ref="G135:G137"/>
    <mergeCell ref="F133:F134"/>
    <mergeCell ref="H133:H134"/>
    <mergeCell ref="I133:I134"/>
    <mergeCell ref="J133:J134"/>
    <mergeCell ref="H135:H137"/>
    <mergeCell ref="I135:I137"/>
    <mergeCell ref="J135:J137"/>
    <mergeCell ref="H131:H132"/>
    <mergeCell ref="I131:I132"/>
    <mergeCell ref="J131:J132"/>
    <mergeCell ref="P131:P132"/>
    <mergeCell ref="P133:P134"/>
    <mergeCell ref="N11:N12"/>
    <mergeCell ref="O11:O12"/>
    <mergeCell ref="I116:I121"/>
    <mergeCell ref="J116:J121"/>
    <mergeCell ref="P116:P121"/>
    <mergeCell ref="A131:A132"/>
    <mergeCell ref="C131:C132"/>
    <mergeCell ref="D131:D132"/>
    <mergeCell ref="E131:E132"/>
    <mergeCell ref="F131:F132"/>
    <mergeCell ref="G131:G134"/>
    <mergeCell ref="A133:A134"/>
    <mergeCell ref="C133:C134"/>
    <mergeCell ref="D133:D134"/>
    <mergeCell ref="E133:E134"/>
    <mergeCell ref="A125:A129"/>
    <mergeCell ref="P114:P115"/>
    <mergeCell ref="A116:A121"/>
    <mergeCell ref="C116:C121"/>
    <mergeCell ref="D116:D121"/>
    <mergeCell ref="E116:E121"/>
    <mergeCell ref="F116:F121"/>
    <mergeCell ref="G116:G121"/>
    <mergeCell ref="H116:H121"/>
    <mergeCell ref="P112:P113"/>
    <mergeCell ref="A114:A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G112:G113"/>
    <mergeCell ref="H112:H113"/>
    <mergeCell ref="I112:I113"/>
    <mergeCell ref="J112:J113"/>
    <mergeCell ref="A103:A104"/>
    <mergeCell ref="A112:A113"/>
    <mergeCell ref="C112:C113"/>
    <mergeCell ref="D112:D113"/>
    <mergeCell ref="E112:E113"/>
    <mergeCell ref="F112:F113"/>
    <mergeCell ref="E106:E108"/>
    <mergeCell ref="F106:F108"/>
    <mergeCell ref="H87:H100"/>
    <mergeCell ref="I87:I100"/>
    <mergeCell ref="J87:J100"/>
    <mergeCell ref="A101:A102"/>
    <mergeCell ref="A87:A100"/>
    <mergeCell ref="C87:C100"/>
    <mergeCell ref="D87:D100"/>
    <mergeCell ref="E87:E100"/>
    <mergeCell ref="F87:F100"/>
    <mergeCell ref="G87:G100"/>
    <mergeCell ref="H85:H86"/>
    <mergeCell ref="I85:I86"/>
    <mergeCell ref="J85:J86"/>
    <mergeCell ref="P85:P86"/>
    <mergeCell ref="A85:A86"/>
    <mergeCell ref="C85:C86"/>
    <mergeCell ref="D85:D86"/>
    <mergeCell ref="E85:E86"/>
    <mergeCell ref="F85:F86"/>
    <mergeCell ref="G85:G86"/>
    <mergeCell ref="H83:H84"/>
    <mergeCell ref="I83:I84"/>
    <mergeCell ref="J83:J84"/>
    <mergeCell ref="P83:P84"/>
    <mergeCell ref="A83:A84"/>
    <mergeCell ref="C83:C84"/>
    <mergeCell ref="D83:D84"/>
    <mergeCell ref="E83:E84"/>
    <mergeCell ref="F83:F84"/>
    <mergeCell ref="G83:G84"/>
    <mergeCell ref="H65:H72"/>
    <mergeCell ref="I65:I72"/>
    <mergeCell ref="J65:J72"/>
    <mergeCell ref="P65:P72"/>
    <mergeCell ref="A65:A75"/>
    <mergeCell ref="C65:C72"/>
    <mergeCell ref="D65:D72"/>
    <mergeCell ref="E65:E72"/>
    <mergeCell ref="F65:F72"/>
    <mergeCell ref="G65:G72"/>
    <mergeCell ref="A63:A64"/>
    <mergeCell ref="C63:C64"/>
    <mergeCell ref="D63:D64"/>
    <mergeCell ref="E63:E64"/>
    <mergeCell ref="F63:F64"/>
    <mergeCell ref="G63:G64"/>
    <mergeCell ref="F61:F62"/>
    <mergeCell ref="G61:G62"/>
    <mergeCell ref="H63:H64"/>
    <mergeCell ref="I63:I64"/>
    <mergeCell ref="J63:J64"/>
    <mergeCell ref="P63:P64"/>
    <mergeCell ref="A51:A53"/>
    <mergeCell ref="A55:A59"/>
    <mergeCell ref="H61:H62"/>
    <mergeCell ref="I61:I62"/>
    <mergeCell ref="J61:J62"/>
    <mergeCell ref="P61:P62"/>
    <mergeCell ref="A61:A62"/>
    <mergeCell ref="C61:C62"/>
    <mergeCell ref="D61:D62"/>
    <mergeCell ref="E61:E62"/>
    <mergeCell ref="P41:P42"/>
    <mergeCell ref="A43:A49"/>
    <mergeCell ref="C43:C49"/>
    <mergeCell ref="D43:D49"/>
    <mergeCell ref="E43:E49"/>
    <mergeCell ref="F43:F49"/>
    <mergeCell ref="G43:G49"/>
    <mergeCell ref="H43:H49"/>
    <mergeCell ref="I43:I49"/>
    <mergeCell ref="J43:J49"/>
    <mergeCell ref="P39:P40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P31:P32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G31:G32"/>
    <mergeCell ref="H31:H32"/>
    <mergeCell ref="I31:I32"/>
    <mergeCell ref="J31:J32"/>
    <mergeCell ref="A28:A30"/>
    <mergeCell ref="A31:A36"/>
    <mergeCell ref="C31:C32"/>
    <mergeCell ref="D31:D32"/>
    <mergeCell ref="E31:E32"/>
    <mergeCell ref="F31:F32"/>
    <mergeCell ref="A22:A26"/>
    <mergeCell ref="C22:C26"/>
    <mergeCell ref="D22:D26"/>
    <mergeCell ref="E22:E26"/>
    <mergeCell ref="F22:F26"/>
    <mergeCell ref="G22:G26"/>
    <mergeCell ref="J18:J19"/>
    <mergeCell ref="P18:P19"/>
    <mergeCell ref="H22:H26"/>
    <mergeCell ref="I22:I26"/>
    <mergeCell ref="J22:J26"/>
    <mergeCell ref="P22:P26"/>
    <mergeCell ref="H18:H19"/>
    <mergeCell ref="I18:I19"/>
    <mergeCell ref="D20:D21"/>
    <mergeCell ref="E20:E21"/>
    <mergeCell ref="F20:F21"/>
    <mergeCell ref="G20:G21"/>
    <mergeCell ref="J20:J21"/>
    <mergeCell ref="P20:P21"/>
    <mergeCell ref="H20:H21"/>
    <mergeCell ref="I20:I21"/>
    <mergeCell ref="A13:A17"/>
    <mergeCell ref="A18:A19"/>
    <mergeCell ref="C18:C19"/>
    <mergeCell ref="D18:D19"/>
    <mergeCell ref="E18:E19"/>
    <mergeCell ref="F18:F19"/>
    <mergeCell ref="A20:A21"/>
    <mergeCell ref="C20:C21"/>
    <mergeCell ref="P9:P10"/>
    <mergeCell ref="H11:H12"/>
    <mergeCell ref="I11:I12"/>
    <mergeCell ref="J11:J12"/>
    <mergeCell ref="P11:P12"/>
    <mergeCell ref="M11:M12"/>
    <mergeCell ref="L11:L12"/>
    <mergeCell ref="K11:K12"/>
    <mergeCell ref="A9:A10"/>
    <mergeCell ref="C9:C10"/>
    <mergeCell ref="D9:D10"/>
    <mergeCell ref="E9:E10"/>
    <mergeCell ref="F9:F10"/>
    <mergeCell ref="G9:G10"/>
    <mergeCell ref="D6:D7"/>
    <mergeCell ref="E6:E7"/>
    <mergeCell ref="F6:F7"/>
    <mergeCell ref="G6:G7"/>
    <mergeCell ref="H6:J6"/>
    <mergeCell ref="K6:P6"/>
    <mergeCell ref="B106:B108"/>
    <mergeCell ref="C106:C108"/>
    <mergeCell ref="D106:D108"/>
    <mergeCell ref="K1:P1"/>
    <mergeCell ref="H2:P2"/>
    <mergeCell ref="A3:P3"/>
    <mergeCell ref="A4:P4"/>
    <mergeCell ref="A6:A7"/>
    <mergeCell ref="B6:B7"/>
    <mergeCell ref="C6:C7"/>
    <mergeCell ref="G106:G108"/>
    <mergeCell ref="O9:O10"/>
    <mergeCell ref="N9:N10"/>
    <mergeCell ref="M9:M10"/>
    <mergeCell ref="L9:L10"/>
    <mergeCell ref="K9:K10"/>
    <mergeCell ref="H9:H10"/>
    <mergeCell ref="I9:I10"/>
    <mergeCell ref="J9:J10"/>
    <mergeCell ref="G18:G19"/>
  </mergeCells>
  <printOptions/>
  <pageMargins left="0.7" right="0.7" top="0.75" bottom="0.75" header="0.3" footer="0.3"/>
  <pageSetup horizontalDpi="600" verticalDpi="600" orientation="landscape" paperSize="9" scale="44" r:id="rId3"/>
  <rowBreaks count="1" manualBreakCount="1">
    <brk id="45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6"/>
  <sheetViews>
    <sheetView tabSelected="1" view="pageBreakPreview" zoomScale="80" zoomScaleSheetLayoutView="80" zoomScalePageLayoutView="0" workbookViewId="0" topLeftCell="A2">
      <pane xSplit="2" ySplit="6" topLeftCell="E86" activePane="bottomRight" state="frozen"/>
      <selection pane="topLeft" activeCell="A2" sqref="A2"/>
      <selection pane="topRight" activeCell="C2" sqref="C2"/>
      <selection pane="bottomLeft" activeCell="A8" sqref="A8"/>
      <selection pane="bottomRight" activeCell="H2" sqref="H2:P2"/>
    </sheetView>
  </sheetViews>
  <sheetFormatPr defaultColWidth="8.8515625" defaultRowHeight="12.75"/>
  <cols>
    <col min="1" max="1" width="9.140625" style="1" customWidth="1"/>
    <col min="2" max="2" width="38.57421875" style="96" customWidth="1"/>
    <col min="3" max="3" width="10.57421875" style="1" customWidth="1"/>
    <col min="4" max="4" width="10.57421875" style="97" customWidth="1"/>
    <col min="5" max="5" width="24.7109375" style="99" customWidth="1"/>
    <col min="6" max="6" width="10.28125" style="99" customWidth="1"/>
    <col min="7" max="7" width="21.421875" style="99" customWidth="1"/>
    <col min="8" max="8" width="11.00390625" style="99" customWidth="1"/>
    <col min="9" max="9" width="14.421875" style="99" customWidth="1"/>
    <col min="10" max="10" width="9.57421875" style="99" customWidth="1"/>
    <col min="11" max="11" width="17.7109375" style="99" customWidth="1"/>
    <col min="12" max="12" width="17.57421875" style="99" customWidth="1"/>
    <col min="13" max="13" width="17.7109375" style="99" customWidth="1"/>
    <col min="14" max="15" width="20.57421875" style="99" customWidth="1"/>
    <col min="16" max="16" width="19.7109375" style="100" customWidth="1"/>
    <col min="17" max="17" width="8.8515625" style="99" customWidth="1"/>
    <col min="18" max="16384" width="8.8515625" style="99" customWidth="1"/>
  </cols>
  <sheetData>
    <row r="1" spans="5:16" ht="87.75" customHeight="1" hidden="1">
      <c r="E1" s="98"/>
      <c r="K1" s="361"/>
      <c r="L1" s="361"/>
      <c r="M1" s="361"/>
      <c r="N1" s="361"/>
      <c r="O1" s="361"/>
      <c r="P1" s="361"/>
    </row>
    <row r="2" spans="5:16" ht="37.5" customHeight="1">
      <c r="E2" s="98"/>
      <c r="H2" s="548" t="s">
        <v>187</v>
      </c>
      <c r="I2" s="548"/>
      <c r="J2" s="548"/>
      <c r="K2" s="548"/>
      <c r="L2" s="548"/>
      <c r="M2" s="548"/>
      <c r="N2" s="548"/>
      <c r="O2" s="548"/>
      <c r="P2" s="548"/>
    </row>
    <row r="3" spans="1:16" ht="18" customHeight="1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ht="18" customHeight="1">
      <c r="A4" s="362" t="s">
        <v>182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ht="3" customHeight="1"/>
    <row r="6" spans="1:16" s="102" customFormat="1" ht="36.75" customHeight="1">
      <c r="A6" s="363" t="s">
        <v>0</v>
      </c>
      <c r="B6" s="363" t="s">
        <v>154</v>
      </c>
      <c r="C6" s="363" t="s">
        <v>1</v>
      </c>
      <c r="D6" s="363" t="s">
        <v>2</v>
      </c>
      <c r="E6" s="363" t="s">
        <v>3</v>
      </c>
      <c r="F6" s="363" t="s">
        <v>4</v>
      </c>
      <c r="G6" s="363" t="s">
        <v>5</v>
      </c>
      <c r="H6" s="363" t="s">
        <v>6</v>
      </c>
      <c r="I6" s="363"/>
      <c r="J6" s="363"/>
      <c r="K6" s="364"/>
      <c r="L6" s="364"/>
      <c r="M6" s="364"/>
      <c r="N6" s="364"/>
      <c r="O6" s="364"/>
      <c r="P6" s="364"/>
    </row>
    <row r="7" spans="1:16" s="102" customFormat="1" ht="93.75">
      <c r="A7" s="363"/>
      <c r="B7" s="363"/>
      <c r="C7" s="363"/>
      <c r="D7" s="363"/>
      <c r="E7" s="363"/>
      <c r="F7" s="363"/>
      <c r="G7" s="363"/>
      <c r="H7" s="90" t="s">
        <v>7</v>
      </c>
      <c r="I7" s="90" t="s">
        <v>8</v>
      </c>
      <c r="J7" s="90" t="s">
        <v>9</v>
      </c>
      <c r="K7" s="101">
        <v>2022</v>
      </c>
      <c r="L7" s="353">
        <v>2023</v>
      </c>
      <c r="M7" s="101">
        <v>2024</v>
      </c>
      <c r="N7" s="101">
        <v>2025</v>
      </c>
      <c r="O7" s="101">
        <v>2026</v>
      </c>
      <c r="P7" s="342" t="s">
        <v>10</v>
      </c>
    </row>
    <row r="8" spans="1:16" s="104" customFormat="1" ht="18.75">
      <c r="A8" s="2" t="s">
        <v>11</v>
      </c>
      <c r="B8" s="90" t="s">
        <v>12</v>
      </c>
      <c r="C8" s="2" t="s">
        <v>13</v>
      </c>
      <c r="D8" s="90" t="s">
        <v>14</v>
      </c>
      <c r="E8" s="90" t="s">
        <v>15</v>
      </c>
      <c r="F8" s="90" t="s">
        <v>16</v>
      </c>
      <c r="G8" s="90" t="s">
        <v>17</v>
      </c>
      <c r="H8" s="90" t="s">
        <v>18</v>
      </c>
      <c r="I8" s="90" t="s">
        <v>19</v>
      </c>
      <c r="J8" s="90" t="s">
        <v>20</v>
      </c>
      <c r="K8" s="101" t="s">
        <v>170</v>
      </c>
      <c r="L8" s="101" t="s">
        <v>147</v>
      </c>
      <c r="M8" s="101" t="s">
        <v>172</v>
      </c>
      <c r="N8" s="101" t="s">
        <v>171</v>
      </c>
      <c r="O8" s="101" t="s">
        <v>172</v>
      </c>
      <c r="P8" s="313" t="s">
        <v>21</v>
      </c>
    </row>
    <row r="9" spans="1:16" s="104" customFormat="1" ht="18.75">
      <c r="A9" s="365">
        <v>1</v>
      </c>
      <c r="B9" s="105" t="s">
        <v>105</v>
      </c>
      <c r="C9" s="367"/>
      <c r="D9" s="368">
        <v>1</v>
      </c>
      <c r="E9" s="368"/>
      <c r="F9" s="368" t="s">
        <v>183</v>
      </c>
      <c r="G9" s="370" t="s">
        <v>64</v>
      </c>
      <c r="H9" s="368"/>
      <c r="I9" s="368"/>
      <c r="J9" s="368"/>
      <c r="K9" s="372"/>
      <c r="L9" s="372"/>
      <c r="M9" s="372"/>
      <c r="N9" s="372"/>
      <c r="O9" s="372"/>
      <c r="P9" s="374"/>
    </row>
    <row r="10" spans="1:16" s="104" customFormat="1" ht="84" customHeight="1">
      <c r="A10" s="366"/>
      <c r="B10" s="21" t="s">
        <v>185</v>
      </c>
      <c r="C10" s="366"/>
      <c r="D10" s="369"/>
      <c r="E10" s="369"/>
      <c r="F10" s="369"/>
      <c r="G10" s="371"/>
      <c r="H10" s="369"/>
      <c r="I10" s="369"/>
      <c r="J10" s="369"/>
      <c r="K10" s="547"/>
      <c r="L10" s="547"/>
      <c r="M10" s="547"/>
      <c r="N10" s="547"/>
      <c r="O10" s="547"/>
      <c r="P10" s="375"/>
    </row>
    <row r="11" spans="1:16" s="104" customFormat="1" ht="15" customHeight="1">
      <c r="A11" s="91"/>
      <c r="B11" s="106" t="s">
        <v>25</v>
      </c>
      <c r="C11" s="91"/>
      <c r="D11" s="19"/>
      <c r="E11" s="19"/>
      <c r="F11" s="19"/>
      <c r="G11" s="19"/>
      <c r="H11" s="368"/>
      <c r="I11" s="368"/>
      <c r="J11" s="368"/>
      <c r="K11" s="372"/>
      <c r="L11" s="372"/>
      <c r="M11" s="372"/>
      <c r="N11" s="372"/>
      <c r="O11" s="372"/>
      <c r="P11" s="374"/>
    </row>
    <row r="12" spans="1:16" s="104" customFormat="1" ht="66.75" customHeight="1">
      <c r="A12" s="91"/>
      <c r="B12" s="27" t="s">
        <v>106</v>
      </c>
      <c r="C12" s="91"/>
      <c r="D12" s="19"/>
      <c r="E12" s="19"/>
      <c r="F12" s="19"/>
      <c r="G12" s="19"/>
      <c r="H12" s="369"/>
      <c r="I12" s="369"/>
      <c r="J12" s="369"/>
      <c r="K12" s="547"/>
      <c r="L12" s="547"/>
      <c r="M12" s="547"/>
      <c r="N12" s="547"/>
      <c r="O12" s="547"/>
      <c r="P12" s="375"/>
    </row>
    <row r="13" spans="1:16" s="104" customFormat="1" ht="39.75" customHeight="1">
      <c r="A13" s="376"/>
      <c r="B13" s="12" t="s">
        <v>31</v>
      </c>
      <c r="C13" s="11"/>
      <c r="D13" s="13"/>
      <c r="E13" s="13"/>
      <c r="F13" s="13"/>
      <c r="G13" s="13"/>
      <c r="H13" s="14"/>
      <c r="I13" s="14"/>
      <c r="J13" s="14"/>
      <c r="K13" s="347">
        <f>K15+K16+K14</f>
        <v>75470478</v>
      </c>
      <c r="L13" s="92">
        <f>L15+L16</f>
        <v>55163582</v>
      </c>
      <c r="M13" s="92">
        <f>M15+M16</f>
        <v>86471398</v>
      </c>
      <c r="N13" s="92">
        <f>N15+N16</f>
        <v>94962238</v>
      </c>
      <c r="O13" s="92">
        <f>O15+O16</f>
        <v>104298864</v>
      </c>
      <c r="P13" s="92">
        <f>SUM(K13:O13)</f>
        <v>416366560</v>
      </c>
    </row>
    <row r="14" spans="1:16" s="104" customFormat="1" ht="21.75" customHeight="1">
      <c r="A14" s="376"/>
      <c r="B14" s="15" t="s">
        <v>27</v>
      </c>
      <c r="C14" s="16" t="s">
        <v>52</v>
      </c>
      <c r="D14" s="13"/>
      <c r="E14" s="13"/>
      <c r="F14" s="13"/>
      <c r="G14" s="13"/>
      <c r="H14" s="14"/>
      <c r="I14" s="14"/>
      <c r="J14" s="14"/>
      <c r="K14" s="348">
        <f>K34+K57+K79+K142+K143+K144+K145+K146+K106</f>
        <v>17728789.68</v>
      </c>
      <c r="L14" s="317"/>
      <c r="M14" s="317"/>
      <c r="N14" s="317"/>
      <c r="O14" s="317"/>
      <c r="P14" s="317">
        <f>SUM(K14:N14)</f>
        <v>17728789.68</v>
      </c>
    </row>
    <row r="15" spans="1:16" s="104" customFormat="1" ht="14.25" customHeight="1">
      <c r="A15" s="376"/>
      <c r="B15" s="15" t="s">
        <v>28</v>
      </c>
      <c r="C15" s="16" t="s">
        <v>52</v>
      </c>
      <c r="D15" s="13"/>
      <c r="E15" s="13"/>
      <c r="F15" s="13"/>
      <c r="G15" s="13"/>
      <c r="H15" s="14"/>
      <c r="I15" s="14"/>
      <c r="J15" s="14"/>
      <c r="K15" s="92">
        <f>K35+K58+K80+K107+K126+K154</f>
        <v>56265680</v>
      </c>
      <c r="L15" s="92">
        <f>L35+L58+L80+L107+L126+L154</f>
        <v>53213582</v>
      </c>
      <c r="M15" s="92">
        <f>M35+M58+M80+M107+M126+M154</f>
        <v>84478398</v>
      </c>
      <c r="N15" s="92">
        <f>N35+N58+N80+N107+N126+N154</f>
        <v>92926238</v>
      </c>
      <c r="O15" s="92">
        <f>O35+O58+O80+O107+O126+O154</f>
        <v>102218864</v>
      </c>
      <c r="P15" s="352">
        <f>SUM(K15:O15)</f>
        <v>389102762</v>
      </c>
    </row>
    <row r="16" spans="1:16" s="104" customFormat="1" ht="14.25" customHeight="1">
      <c r="A16" s="376"/>
      <c r="B16" s="17" t="s">
        <v>125</v>
      </c>
      <c r="C16" s="16" t="s">
        <v>52</v>
      </c>
      <c r="D16" s="13"/>
      <c r="E16" s="13"/>
      <c r="F16" s="13"/>
      <c r="G16" s="13"/>
      <c r="H16" s="14"/>
      <c r="I16" s="14"/>
      <c r="J16" s="14"/>
      <c r="K16" s="92">
        <f>K36+K59+K81+K108</f>
        <v>1476008</v>
      </c>
      <c r="L16" s="92">
        <f>L36+L59+L81+L108</f>
        <v>1950000</v>
      </c>
      <c r="M16" s="92">
        <f>M36+M59+M81+M108</f>
        <v>1993000</v>
      </c>
      <c r="N16" s="92">
        <f>N36+N59+N81+N108</f>
        <v>2036000</v>
      </c>
      <c r="O16" s="92">
        <f>O36+O59+O81+O108</f>
        <v>2080000</v>
      </c>
      <c r="P16" s="352">
        <f>SUM(K16:O16)</f>
        <v>9535008</v>
      </c>
    </row>
    <row r="17" spans="1:16" s="104" customFormat="1" ht="14.25" customHeight="1">
      <c r="A17" s="376"/>
      <c r="B17" s="12" t="s">
        <v>49</v>
      </c>
      <c r="C17" s="18" t="s">
        <v>52</v>
      </c>
      <c r="D17" s="19"/>
      <c r="E17" s="19"/>
      <c r="F17" s="19"/>
      <c r="G17" s="19"/>
      <c r="H17" s="14"/>
      <c r="I17" s="14"/>
      <c r="J17" s="14"/>
      <c r="K17" s="20">
        <f aca="true" t="shared" si="0" ref="K17:P17">K13</f>
        <v>75470478</v>
      </c>
      <c r="L17" s="20">
        <f t="shared" si="0"/>
        <v>55163582</v>
      </c>
      <c r="M17" s="20">
        <f t="shared" si="0"/>
        <v>86471398</v>
      </c>
      <c r="N17" s="20">
        <f t="shared" si="0"/>
        <v>94962238</v>
      </c>
      <c r="O17" s="20">
        <f t="shared" si="0"/>
        <v>104298864</v>
      </c>
      <c r="P17" s="343">
        <f t="shared" si="0"/>
        <v>416366560</v>
      </c>
    </row>
    <row r="18" spans="1:16" ht="18.75">
      <c r="A18" s="377" t="s">
        <v>107</v>
      </c>
      <c r="B18" s="21" t="s">
        <v>24</v>
      </c>
      <c r="C18" s="370"/>
      <c r="D18" s="370"/>
      <c r="E18" s="370"/>
      <c r="F18" s="370"/>
      <c r="G18" s="370"/>
      <c r="H18" s="370"/>
      <c r="I18" s="370"/>
      <c r="J18" s="370"/>
      <c r="K18" s="318"/>
      <c r="L18" s="318"/>
      <c r="M18" s="318"/>
      <c r="N18" s="318"/>
      <c r="O18" s="318"/>
      <c r="P18" s="551"/>
    </row>
    <row r="19" spans="1:16" ht="17.25" customHeight="1">
      <c r="A19" s="378"/>
      <c r="B19" s="22" t="s">
        <v>153</v>
      </c>
      <c r="C19" s="366"/>
      <c r="D19" s="366"/>
      <c r="E19" s="366"/>
      <c r="F19" s="366"/>
      <c r="G19" s="366"/>
      <c r="H19" s="366"/>
      <c r="I19" s="366"/>
      <c r="J19" s="366"/>
      <c r="K19" s="319"/>
      <c r="L19" s="319"/>
      <c r="M19" s="319"/>
      <c r="N19" s="319"/>
      <c r="O19" s="319"/>
      <c r="P19" s="552"/>
    </row>
    <row r="20" spans="1:16" ht="15.75" customHeight="1">
      <c r="A20" s="379"/>
      <c r="B20" s="12" t="s">
        <v>25</v>
      </c>
      <c r="C20" s="379"/>
      <c r="D20" s="379"/>
      <c r="E20" s="379"/>
      <c r="F20" s="379"/>
      <c r="G20" s="379" t="s">
        <v>151</v>
      </c>
      <c r="H20" s="379"/>
      <c r="I20" s="379"/>
      <c r="J20" s="379"/>
      <c r="K20" s="320"/>
      <c r="L20" s="320"/>
      <c r="M20" s="320"/>
      <c r="N20" s="320"/>
      <c r="O20" s="320"/>
      <c r="P20" s="549"/>
    </row>
    <row r="21" spans="1:16" ht="52.5" customHeight="1">
      <c r="A21" s="380"/>
      <c r="B21" s="15" t="s">
        <v>23</v>
      </c>
      <c r="C21" s="366"/>
      <c r="D21" s="382"/>
      <c r="E21" s="366"/>
      <c r="F21" s="382"/>
      <c r="G21" s="380"/>
      <c r="H21" s="382"/>
      <c r="I21" s="382"/>
      <c r="J21" s="382"/>
      <c r="K21" s="321"/>
      <c r="L21" s="321"/>
      <c r="M21" s="321"/>
      <c r="N21" s="321"/>
      <c r="O21" s="321"/>
      <c r="P21" s="550"/>
    </row>
    <row r="22" spans="1:16" ht="12.75">
      <c r="A22" s="370"/>
      <c r="B22" s="24" t="s">
        <v>22</v>
      </c>
      <c r="C22" s="379"/>
      <c r="D22" s="388">
        <v>0.3</v>
      </c>
      <c r="E22" s="379"/>
      <c r="F22" s="379"/>
      <c r="G22" s="390"/>
      <c r="H22" s="390"/>
      <c r="I22" s="390"/>
      <c r="J22" s="390"/>
      <c r="K22" s="322"/>
      <c r="L22" s="322"/>
      <c r="M22" s="322"/>
      <c r="N22" s="322"/>
      <c r="O22" s="322"/>
      <c r="P22" s="553"/>
    </row>
    <row r="23" spans="1:16" ht="25.5">
      <c r="A23" s="386"/>
      <c r="B23" s="15" t="s">
        <v>69</v>
      </c>
      <c r="C23" s="387"/>
      <c r="D23" s="389"/>
      <c r="E23" s="385"/>
      <c r="F23" s="385"/>
      <c r="G23" s="391"/>
      <c r="H23" s="385"/>
      <c r="I23" s="385"/>
      <c r="J23" s="385"/>
      <c r="K23" s="323"/>
      <c r="L23" s="323"/>
      <c r="M23" s="323"/>
      <c r="N23" s="323"/>
      <c r="O23" s="323"/>
      <c r="P23" s="554"/>
    </row>
    <row r="24" spans="1:16" ht="28.5" customHeight="1">
      <c r="A24" s="386"/>
      <c r="B24" s="15" t="s">
        <v>71</v>
      </c>
      <c r="C24" s="387"/>
      <c r="D24" s="389"/>
      <c r="E24" s="385"/>
      <c r="F24" s="385"/>
      <c r="G24" s="391"/>
      <c r="H24" s="385"/>
      <c r="I24" s="385"/>
      <c r="J24" s="385"/>
      <c r="K24" s="323"/>
      <c r="L24" s="323"/>
      <c r="M24" s="323"/>
      <c r="N24" s="323"/>
      <c r="O24" s="323"/>
      <c r="P24" s="554"/>
    </row>
    <row r="25" spans="1:16" ht="15.75" customHeight="1">
      <c r="A25" s="386"/>
      <c r="B25" s="15" t="s">
        <v>74</v>
      </c>
      <c r="C25" s="387"/>
      <c r="D25" s="389"/>
      <c r="E25" s="385"/>
      <c r="F25" s="385"/>
      <c r="G25" s="391"/>
      <c r="H25" s="385"/>
      <c r="I25" s="385"/>
      <c r="J25" s="385"/>
      <c r="K25" s="323"/>
      <c r="L25" s="323"/>
      <c r="M25" s="323"/>
      <c r="N25" s="323"/>
      <c r="O25" s="323"/>
      <c r="P25" s="554"/>
    </row>
    <row r="26" spans="1:16" ht="26.25" customHeight="1">
      <c r="A26" s="380"/>
      <c r="B26" s="17" t="s">
        <v>70</v>
      </c>
      <c r="C26" s="366"/>
      <c r="D26" s="373"/>
      <c r="E26" s="382"/>
      <c r="F26" s="382"/>
      <c r="G26" s="392"/>
      <c r="H26" s="382"/>
      <c r="I26" s="382"/>
      <c r="J26" s="382"/>
      <c r="K26" s="321"/>
      <c r="L26" s="321"/>
      <c r="M26" s="321"/>
      <c r="N26" s="321"/>
      <c r="O26" s="321"/>
      <c r="P26" s="550"/>
    </row>
    <row r="27" spans="1:16" ht="14.25" customHeight="1">
      <c r="A27" s="26"/>
      <c r="B27" s="17" t="s">
        <v>162</v>
      </c>
      <c r="C27" s="70"/>
      <c r="D27" s="78"/>
      <c r="E27" s="77"/>
      <c r="F27" s="77"/>
      <c r="G27" s="79"/>
      <c r="H27" s="77"/>
      <c r="I27" s="77"/>
      <c r="J27" s="77"/>
      <c r="K27" s="321">
        <v>160000</v>
      </c>
      <c r="L27" s="321"/>
      <c r="M27" s="321">
        <v>665500</v>
      </c>
      <c r="N27" s="321">
        <v>605000</v>
      </c>
      <c r="O27" s="321">
        <v>665500</v>
      </c>
      <c r="P27" s="321">
        <f>SUM(L27:O27)</f>
        <v>1936000</v>
      </c>
    </row>
    <row r="28" spans="1:16" ht="12.75">
      <c r="A28" s="370"/>
      <c r="B28" s="27" t="s">
        <v>26</v>
      </c>
      <c r="C28" s="3"/>
      <c r="D28" s="28"/>
      <c r="E28" s="28"/>
      <c r="F28" s="28"/>
      <c r="G28" s="28"/>
      <c r="H28" s="28"/>
      <c r="I28" s="28"/>
      <c r="J28" s="28"/>
      <c r="K28" s="37"/>
      <c r="L28" s="37"/>
      <c r="M28" s="37"/>
      <c r="N28" s="37"/>
      <c r="O28" s="37"/>
      <c r="P28" s="38"/>
    </row>
    <row r="29" spans="1:16" ht="25.5">
      <c r="A29" s="386"/>
      <c r="B29" s="15" t="s">
        <v>72</v>
      </c>
      <c r="C29" s="3" t="s">
        <v>50</v>
      </c>
      <c r="D29" s="28"/>
      <c r="E29" s="28" t="s">
        <v>53</v>
      </c>
      <c r="F29" s="28" t="s">
        <v>183</v>
      </c>
      <c r="G29" s="28"/>
      <c r="H29" s="28"/>
      <c r="I29" s="28"/>
      <c r="J29" s="28"/>
      <c r="K29" s="37">
        <v>12058</v>
      </c>
      <c r="L29" s="37">
        <v>7205</v>
      </c>
      <c r="M29" s="37">
        <v>7210</v>
      </c>
      <c r="N29" s="37">
        <v>7215</v>
      </c>
      <c r="O29" s="37">
        <v>7220</v>
      </c>
      <c r="P29" s="38">
        <f>SUM(K29:O29)</f>
        <v>40908</v>
      </c>
    </row>
    <row r="30" spans="1:16" ht="26.25" customHeight="1">
      <c r="A30" s="380"/>
      <c r="B30" s="15" t="s">
        <v>73</v>
      </c>
      <c r="C30" s="3" t="s">
        <v>51</v>
      </c>
      <c r="D30" s="28"/>
      <c r="E30" s="28" t="s">
        <v>53</v>
      </c>
      <c r="F30" s="28" t="s">
        <v>183</v>
      </c>
      <c r="G30" s="28"/>
      <c r="H30" s="28"/>
      <c r="I30" s="28"/>
      <c r="J30" s="28"/>
      <c r="K30" s="37">
        <v>245810</v>
      </c>
      <c r="L30" s="37">
        <v>171750</v>
      </c>
      <c r="M30" s="37">
        <v>171800</v>
      </c>
      <c r="N30" s="37">
        <v>171850</v>
      </c>
      <c r="O30" s="37">
        <v>171900</v>
      </c>
      <c r="P30" s="38">
        <f>SUM(K30:O30)</f>
        <v>933110</v>
      </c>
    </row>
    <row r="31" spans="1:16" ht="12.75">
      <c r="A31" s="393" t="s">
        <v>108</v>
      </c>
      <c r="B31" s="27" t="s">
        <v>32</v>
      </c>
      <c r="C31" s="379"/>
      <c r="D31" s="379">
        <v>0.3</v>
      </c>
      <c r="E31" s="379"/>
      <c r="F31" s="379"/>
      <c r="G31" s="379"/>
      <c r="H31" s="379"/>
      <c r="I31" s="379"/>
      <c r="J31" s="379"/>
      <c r="K31" s="320"/>
      <c r="L31" s="320"/>
      <c r="M31" s="320"/>
      <c r="N31" s="320"/>
      <c r="O31" s="320"/>
      <c r="P31" s="549"/>
    </row>
    <row r="32" spans="1:16" ht="25.5">
      <c r="A32" s="394"/>
      <c r="B32" s="15" t="s">
        <v>119</v>
      </c>
      <c r="C32" s="366"/>
      <c r="D32" s="382"/>
      <c r="E32" s="366"/>
      <c r="F32" s="366"/>
      <c r="G32" s="396"/>
      <c r="H32" s="397"/>
      <c r="I32" s="397"/>
      <c r="J32" s="397"/>
      <c r="K32" s="324"/>
      <c r="L32" s="324"/>
      <c r="M32" s="324"/>
      <c r="N32" s="324"/>
      <c r="O32" s="324"/>
      <c r="P32" s="555"/>
    </row>
    <row r="33" spans="1:16" ht="13.5" customHeight="1">
      <c r="A33" s="394"/>
      <c r="B33" s="12" t="s">
        <v>31</v>
      </c>
      <c r="C33" s="32" t="s">
        <v>52</v>
      </c>
      <c r="D33" s="29"/>
      <c r="E33" s="32"/>
      <c r="F33" s="33"/>
      <c r="G33" s="12"/>
      <c r="H33" s="29"/>
      <c r="I33" s="29"/>
      <c r="J33" s="29"/>
      <c r="K33" s="38">
        <f>K34+K35+K36</f>
        <v>14776617.7</v>
      </c>
      <c r="L33" s="38">
        <f>L35+L36</f>
        <v>14258300.33</v>
      </c>
      <c r="M33" s="38">
        <f>M35+M36</f>
        <v>22378000</v>
      </c>
      <c r="N33" s="38">
        <f>N35+N36</f>
        <v>24573800</v>
      </c>
      <c r="O33" s="38">
        <f>O35+O36</f>
        <v>26987180</v>
      </c>
      <c r="P33" s="38">
        <f>K33+L33+M33+N33+O33</f>
        <v>102973898.03</v>
      </c>
    </row>
    <row r="34" spans="1:16" ht="12.75">
      <c r="A34" s="394"/>
      <c r="B34" s="15" t="s">
        <v>27</v>
      </c>
      <c r="C34" s="34" t="s">
        <v>52</v>
      </c>
      <c r="D34" s="28"/>
      <c r="E34" s="34"/>
      <c r="F34" s="3"/>
      <c r="G34" s="17"/>
      <c r="H34" s="35" t="s">
        <v>54</v>
      </c>
      <c r="I34" s="35" t="s">
        <v>175</v>
      </c>
      <c r="J34" s="28">
        <v>611</v>
      </c>
      <c r="K34" s="37">
        <v>77391.1</v>
      </c>
      <c r="L34" s="37"/>
      <c r="M34" s="37"/>
      <c r="N34" s="37"/>
      <c r="O34" s="37"/>
      <c r="P34" s="38">
        <f>K34</f>
        <v>77391.1</v>
      </c>
    </row>
    <row r="35" spans="1:16" ht="12.75">
      <c r="A35" s="394"/>
      <c r="B35" s="15" t="s">
        <v>28</v>
      </c>
      <c r="C35" s="34" t="s">
        <v>52</v>
      </c>
      <c r="D35" s="28"/>
      <c r="E35" s="34"/>
      <c r="F35" s="3"/>
      <c r="G35" s="17"/>
      <c r="H35" s="35" t="s">
        <v>54</v>
      </c>
      <c r="I35" s="35" t="s">
        <v>130</v>
      </c>
      <c r="J35" s="28">
        <v>611</v>
      </c>
      <c r="K35" s="37">
        <v>14374076.6</v>
      </c>
      <c r="L35" s="37">
        <v>13658300.33</v>
      </c>
      <c r="M35" s="37">
        <v>21758000</v>
      </c>
      <c r="N35" s="37">
        <v>23933800</v>
      </c>
      <c r="O35" s="37">
        <v>26327180</v>
      </c>
      <c r="P35" s="38">
        <f>SUM(K35:O35)</f>
        <v>100051356.93</v>
      </c>
    </row>
    <row r="36" spans="1:16" ht="12.75">
      <c r="A36" s="395"/>
      <c r="B36" s="17" t="s">
        <v>125</v>
      </c>
      <c r="C36" s="34" t="s">
        <v>52</v>
      </c>
      <c r="D36" s="28"/>
      <c r="E36" s="34"/>
      <c r="F36" s="3"/>
      <c r="G36" s="17"/>
      <c r="H36" s="28"/>
      <c r="I36" s="28"/>
      <c r="J36" s="28"/>
      <c r="K36" s="37">
        <v>325150</v>
      </c>
      <c r="L36" s="37">
        <v>600000</v>
      </c>
      <c r="M36" s="37">
        <v>620000</v>
      </c>
      <c r="N36" s="37">
        <v>640000</v>
      </c>
      <c r="O36" s="37">
        <v>660000</v>
      </c>
      <c r="P36" s="38">
        <f>SUM(K36:O36)</f>
        <v>2845150</v>
      </c>
    </row>
    <row r="37" spans="1:16" ht="12.75">
      <c r="A37" s="36"/>
      <c r="B37" s="17"/>
      <c r="C37" s="34"/>
      <c r="D37" s="28"/>
      <c r="E37" s="34"/>
      <c r="F37" s="3"/>
      <c r="G37" s="17"/>
      <c r="H37" s="28"/>
      <c r="I37" s="28"/>
      <c r="J37" s="28"/>
      <c r="K37" s="37"/>
      <c r="L37" s="37"/>
      <c r="M37" s="37"/>
      <c r="N37" s="37"/>
      <c r="O37" s="37"/>
      <c r="P37" s="38"/>
    </row>
    <row r="38" spans="1:16" ht="20.25" customHeight="1">
      <c r="A38" s="34"/>
      <c r="B38" s="12" t="s">
        <v>29</v>
      </c>
      <c r="C38" s="29" t="s">
        <v>52</v>
      </c>
      <c r="D38" s="29"/>
      <c r="E38" s="29"/>
      <c r="F38" s="33"/>
      <c r="G38" s="12"/>
      <c r="H38" s="29"/>
      <c r="I38" s="29"/>
      <c r="J38" s="29"/>
      <c r="K38" s="38">
        <f aca="true" t="shared" si="1" ref="K38:P38">K33</f>
        <v>14776617.7</v>
      </c>
      <c r="L38" s="38">
        <f t="shared" si="1"/>
        <v>14258300.33</v>
      </c>
      <c r="M38" s="38">
        <f t="shared" si="1"/>
        <v>22378000</v>
      </c>
      <c r="N38" s="38">
        <f t="shared" si="1"/>
        <v>24573800</v>
      </c>
      <c r="O38" s="38">
        <f t="shared" si="1"/>
        <v>26987180</v>
      </c>
      <c r="P38" s="38">
        <f t="shared" si="1"/>
        <v>102973898.03</v>
      </c>
    </row>
    <row r="39" spans="1:16" ht="20.25" customHeight="1">
      <c r="A39" s="377" t="s">
        <v>109</v>
      </c>
      <c r="B39" s="21" t="s">
        <v>24</v>
      </c>
      <c r="C39" s="370"/>
      <c r="D39" s="390"/>
      <c r="E39" s="370"/>
      <c r="F39" s="390"/>
      <c r="G39" s="390"/>
      <c r="H39" s="390"/>
      <c r="I39" s="390"/>
      <c r="J39" s="390"/>
      <c r="K39" s="318"/>
      <c r="L39" s="318"/>
      <c r="M39" s="318"/>
      <c r="N39" s="318"/>
      <c r="O39" s="318"/>
      <c r="P39" s="553"/>
    </row>
    <row r="40" spans="1:16" ht="36" customHeight="1">
      <c r="A40" s="378"/>
      <c r="B40" s="21" t="s">
        <v>30</v>
      </c>
      <c r="C40" s="366"/>
      <c r="D40" s="382"/>
      <c r="E40" s="382"/>
      <c r="F40" s="382"/>
      <c r="G40" s="382"/>
      <c r="H40" s="397"/>
      <c r="I40" s="397"/>
      <c r="J40" s="397"/>
      <c r="K40" s="324"/>
      <c r="L40" s="324"/>
      <c r="M40" s="324"/>
      <c r="N40" s="324"/>
      <c r="O40" s="324"/>
      <c r="P40" s="555"/>
    </row>
    <row r="41" spans="1:16" ht="12.75">
      <c r="A41" s="370"/>
      <c r="B41" s="12" t="s">
        <v>25</v>
      </c>
      <c r="C41" s="370"/>
      <c r="D41" s="390"/>
      <c r="E41" s="370"/>
      <c r="F41" s="390"/>
      <c r="G41" s="370" t="s">
        <v>55</v>
      </c>
      <c r="H41" s="390"/>
      <c r="I41" s="390"/>
      <c r="J41" s="390"/>
      <c r="K41" s="322"/>
      <c r="L41" s="322"/>
      <c r="M41" s="322"/>
      <c r="N41" s="322"/>
      <c r="O41" s="322"/>
      <c r="P41" s="553"/>
    </row>
    <row r="42" spans="1:16" ht="65.25" customHeight="1">
      <c r="A42" s="380"/>
      <c r="B42" s="17" t="s">
        <v>33</v>
      </c>
      <c r="C42" s="366"/>
      <c r="D42" s="382"/>
      <c r="E42" s="366"/>
      <c r="F42" s="382"/>
      <c r="G42" s="380"/>
      <c r="H42" s="397"/>
      <c r="I42" s="397"/>
      <c r="J42" s="397"/>
      <c r="K42" s="324"/>
      <c r="L42" s="324"/>
      <c r="M42" s="324"/>
      <c r="N42" s="324"/>
      <c r="O42" s="324"/>
      <c r="P42" s="555"/>
    </row>
    <row r="43" spans="1:16" ht="12.75">
      <c r="A43" s="370"/>
      <c r="B43" s="12" t="s">
        <v>22</v>
      </c>
      <c r="C43" s="390"/>
      <c r="D43" s="388">
        <v>0.2</v>
      </c>
      <c r="E43" s="390"/>
      <c r="F43" s="370"/>
      <c r="G43" s="398"/>
      <c r="H43" s="379"/>
      <c r="I43" s="379"/>
      <c r="J43" s="379"/>
      <c r="K43" s="320"/>
      <c r="L43" s="320"/>
      <c r="M43" s="320"/>
      <c r="N43" s="320"/>
      <c r="O43" s="320"/>
      <c r="P43" s="325"/>
    </row>
    <row r="44" spans="1:16" ht="38.25" customHeight="1">
      <c r="A44" s="386"/>
      <c r="B44" s="17" t="s">
        <v>75</v>
      </c>
      <c r="C44" s="385"/>
      <c r="D44" s="389"/>
      <c r="E44" s="385"/>
      <c r="F44" s="385"/>
      <c r="G44" s="391"/>
      <c r="H44" s="399"/>
      <c r="I44" s="399"/>
      <c r="J44" s="399"/>
      <c r="K44" s="354"/>
      <c r="L44" s="354"/>
      <c r="M44" s="354"/>
      <c r="N44" s="354"/>
      <c r="O44" s="354"/>
      <c r="P44" s="355"/>
    </row>
    <row r="45" spans="1:16" ht="25.5">
      <c r="A45" s="386"/>
      <c r="B45" s="17" t="s">
        <v>76</v>
      </c>
      <c r="C45" s="385"/>
      <c r="D45" s="389"/>
      <c r="E45" s="385"/>
      <c r="F45" s="385"/>
      <c r="G45" s="391"/>
      <c r="H45" s="399"/>
      <c r="I45" s="399"/>
      <c r="J45" s="399"/>
      <c r="K45" s="326">
        <v>214258</v>
      </c>
      <c r="L45" s="326">
        <v>831320.83</v>
      </c>
      <c r="M45" s="326">
        <v>259252</v>
      </c>
      <c r="N45" s="326">
        <v>285177</v>
      </c>
      <c r="O45" s="326">
        <v>313695</v>
      </c>
      <c r="P45" s="327">
        <f>SUM(K45:O45)</f>
        <v>1903702.83</v>
      </c>
    </row>
    <row r="46" spans="1:16" ht="38.25">
      <c r="A46" s="386"/>
      <c r="B46" s="17" t="s">
        <v>77</v>
      </c>
      <c r="C46" s="385"/>
      <c r="D46" s="389"/>
      <c r="E46" s="385"/>
      <c r="F46" s="385"/>
      <c r="G46" s="391"/>
      <c r="H46" s="399"/>
      <c r="I46" s="399"/>
      <c r="J46" s="399"/>
      <c r="K46" s="326"/>
      <c r="L46" s="326"/>
      <c r="M46" s="326"/>
      <c r="N46" s="326"/>
      <c r="O46" s="326"/>
      <c r="P46" s="327"/>
    </row>
    <row r="47" spans="1:16" ht="27" customHeight="1">
      <c r="A47" s="386"/>
      <c r="B47" s="17" t="s">
        <v>78</v>
      </c>
      <c r="C47" s="385"/>
      <c r="D47" s="389"/>
      <c r="E47" s="385"/>
      <c r="F47" s="385"/>
      <c r="G47" s="391"/>
      <c r="H47" s="399"/>
      <c r="I47" s="399"/>
      <c r="J47" s="399"/>
      <c r="K47" s="326"/>
      <c r="L47" s="326"/>
      <c r="M47" s="326"/>
      <c r="N47" s="326"/>
      <c r="O47" s="326"/>
      <c r="P47" s="327"/>
    </row>
    <row r="48" spans="1:16" ht="26.25" customHeight="1">
      <c r="A48" s="386"/>
      <c r="B48" s="17" t="s">
        <v>79</v>
      </c>
      <c r="C48" s="385"/>
      <c r="D48" s="389"/>
      <c r="E48" s="385"/>
      <c r="F48" s="385"/>
      <c r="G48" s="391"/>
      <c r="H48" s="399"/>
      <c r="I48" s="399"/>
      <c r="J48" s="399"/>
      <c r="K48" s="326"/>
      <c r="L48" s="326"/>
      <c r="M48" s="326"/>
      <c r="N48" s="326"/>
      <c r="O48" s="326"/>
      <c r="P48" s="327"/>
    </row>
    <row r="49" spans="1:16" ht="51">
      <c r="A49" s="380"/>
      <c r="B49" s="17" t="s">
        <v>80</v>
      </c>
      <c r="C49" s="382"/>
      <c r="D49" s="373"/>
      <c r="E49" s="382"/>
      <c r="F49" s="382"/>
      <c r="G49" s="392"/>
      <c r="H49" s="397"/>
      <c r="I49" s="397"/>
      <c r="J49" s="397"/>
      <c r="K49" s="324"/>
      <c r="L49" s="324"/>
      <c r="M49" s="324"/>
      <c r="N49" s="324"/>
      <c r="O49" s="324"/>
      <c r="P49" s="328"/>
    </row>
    <row r="50" spans="1:16" ht="25.5">
      <c r="A50" s="26"/>
      <c r="B50" s="17" t="s">
        <v>152</v>
      </c>
      <c r="C50" s="77"/>
      <c r="D50" s="78"/>
      <c r="E50" s="77"/>
      <c r="F50" s="77"/>
      <c r="G50" s="79"/>
      <c r="H50" s="71"/>
      <c r="I50" s="71"/>
      <c r="J50" s="71"/>
      <c r="K50" s="324">
        <v>0</v>
      </c>
      <c r="L50" s="324">
        <v>332750</v>
      </c>
      <c r="M50" s="324">
        <v>442890</v>
      </c>
      <c r="N50" s="324">
        <v>402025</v>
      </c>
      <c r="O50" s="324">
        <v>442890</v>
      </c>
      <c r="P50" s="324">
        <f>SUM(K50:O50)</f>
        <v>1620555</v>
      </c>
    </row>
    <row r="51" spans="1:16" ht="12.75">
      <c r="A51" s="370"/>
      <c r="B51" s="12" t="s">
        <v>26</v>
      </c>
      <c r="C51" s="28"/>
      <c r="D51" s="28"/>
      <c r="E51" s="28"/>
      <c r="F51" s="3"/>
      <c r="G51" s="17"/>
      <c r="H51" s="34"/>
      <c r="I51" s="34"/>
      <c r="J51" s="34"/>
      <c r="K51" s="329"/>
      <c r="L51" s="329"/>
      <c r="M51" s="329"/>
      <c r="N51" s="329"/>
      <c r="O51" s="329"/>
      <c r="P51" s="330"/>
    </row>
    <row r="52" spans="1:16" s="107" customFormat="1" ht="38.25">
      <c r="A52" s="386"/>
      <c r="B52" s="15" t="s">
        <v>34</v>
      </c>
      <c r="C52" s="3" t="s">
        <v>51</v>
      </c>
      <c r="D52" s="28"/>
      <c r="E52" s="3" t="s">
        <v>53</v>
      </c>
      <c r="F52" s="28" t="s">
        <v>183</v>
      </c>
      <c r="G52" s="28"/>
      <c r="H52" s="28"/>
      <c r="I52" s="28"/>
      <c r="J52" s="28"/>
      <c r="K52" s="37">
        <v>2439</v>
      </c>
      <c r="L52" s="37">
        <v>2440</v>
      </c>
      <c r="M52" s="37">
        <v>2325</v>
      </c>
      <c r="N52" s="37">
        <v>2330</v>
      </c>
      <c r="O52" s="37">
        <v>2335</v>
      </c>
      <c r="P52" s="38">
        <f>K52+L52+M52+N52+O52</f>
        <v>11869</v>
      </c>
    </row>
    <row r="53" spans="1:16" ht="68.25" customHeight="1">
      <c r="A53" s="380"/>
      <c r="B53" s="17" t="s">
        <v>35</v>
      </c>
      <c r="C53" s="3" t="s">
        <v>56</v>
      </c>
      <c r="D53" s="28"/>
      <c r="E53" s="3" t="s">
        <v>57</v>
      </c>
      <c r="F53" s="28" t="s">
        <v>183</v>
      </c>
      <c r="G53" s="28"/>
      <c r="H53" s="28"/>
      <c r="I53" s="35"/>
      <c r="J53" s="28"/>
      <c r="K53" s="37">
        <v>71</v>
      </c>
      <c r="L53" s="37">
        <v>72</v>
      </c>
      <c r="M53" s="37">
        <v>75</v>
      </c>
      <c r="N53" s="37">
        <v>77</v>
      </c>
      <c r="O53" s="37">
        <v>80</v>
      </c>
      <c r="P53" s="38">
        <f>SUM(K53:O53)</f>
        <v>375</v>
      </c>
    </row>
    <row r="54" spans="1:16" ht="15" customHeight="1">
      <c r="A54" s="39"/>
      <c r="B54" s="40" t="s">
        <v>37</v>
      </c>
      <c r="C54" s="3"/>
      <c r="D54" s="28">
        <v>0.2</v>
      </c>
      <c r="E54" s="28"/>
      <c r="F54" s="28"/>
      <c r="G54" s="28"/>
      <c r="H54" s="28"/>
      <c r="I54" s="28"/>
      <c r="J54" s="28"/>
      <c r="K54" s="37"/>
      <c r="L54" s="37"/>
      <c r="M54" s="37"/>
      <c r="N54" s="37"/>
      <c r="O54" s="37"/>
      <c r="P54" s="38"/>
    </row>
    <row r="55" spans="1:16" ht="27" customHeight="1">
      <c r="A55" s="393" t="s">
        <v>110</v>
      </c>
      <c r="B55" s="17" t="s">
        <v>120</v>
      </c>
      <c r="C55" s="28"/>
      <c r="D55" s="28"/>
      <c r="E55" s="28"/>
      <c r="F55" s="3"/>
      <c r="G55" s="17"/>
      <c r="H55" s="28"/>
      <c r="I55" s="28"/>
      <c r="J55" s="28"/>
      <c r="K55" s="37"/>
      <c r="L55" s="37"/>
      <c r="M55" s="37"/>
      <c r="N55" s="37"/>
      <c r="O55" s="37"/>
      <c r="P55" s="38"/>
    </row>
    <row r="56" spans="1:16" ht="15.75" customHeight="1">
      <c r="A56" s="405"/>
      <c r="B56" s="27" t="s">
        <v>31</v>
      </c>
      <c r="C56" s="3" t="s">
        <v>52</v>
      </c>
      <c r="D56" s="3"/>
      <c r="E56" s="3"/>
      <c r="F56" s="28"/>
      <c r="G56" s="28"/>
      <c r="H56" s="28"/>
      <c r="I56" s="28"/>
      <c r="J56" s="28"/>
      <c r="K56" s="38">
        <f>K57+K58+K59</f>
        <v>14938775.81</v>
      </c>
      <c r="L56" s="38">
        <f>L57+L58+L59</f>
        <v>22364593.59</v>
      </c>
      <c r="M56" s="38">
        <f>M57+M58+M59</f>
        <v>35950333</v>
      </c>
      <c r="N56" s="38">
        <f>N57+N58+N59</f>
        <v>39473366</v>
      </c>
      <c r="O56" s="38">
        <f>O57+O58+O59</f>
        <v>43346703</v>
      </c>
      <c r="P56" s="38">
        <f>SUM(K56:O56)</f>
        <v>156073771.4</v>
      </c>
    </row>
    <row r="57" spans="1:16" ht="12.75" customHeight="1">
      <c r="A57" s="405"/>
      <c r="B57" s="15" t="s">
        <v>27</v>
      </c>
      <c r="C57" s="3" t="s">
        <v>52</v>
      </c>
      <c r="D57" s="28"/>
      <c r="E57" s="28"/>
      <c r="F57" s="28"/>
      <c r="G57" s="28"/>
      <c r="H57" s="35" t="s">
        <v>54</v>
      </c>
      <c r="I57" s="349" t="s">
        <v>176</v>
      </c>
      <c r="J57" s="28">
        <v>611</v>
      </c>
      <c r="K57" s="37">
        <v>0</v>
      </c>
      <c r="L57" s="37"/>
      <c r="M57" s="37"/>
      <c r="N57" s="37"/>
      <c r="O57" s="37"/>
      <c r="P57" s="38">
        <f>SUM(K57:N57)</f>
        <v>0</v>
      </c>
    </row>
    <row r="58" spans="1:16" ht="12.75">
      <c r="A58" s="405"/>
      <c r="B58" s="15" t="s">
        <v>28</v>
      </c>
      <c r="C58" s="3" t="s">
        <v>52</v>
      </c>
      <c r="D58" s="28"/>
      <c r="E58" s="28"/>
      <c r="F58" s="28"/>
      <c r="G58" s="28"/>
      <c r="H58" s="35" t="s">
        <v>54</v>
      </c>
      <c r="I58" s="349" t="s">
        <v>176</v>
      </c>
      <c r="J58" s="28">
        <v>611</v>
      </c>
      <c r="K58" s="37">
        <v>14288633.81</v>
      </c>
      <c r="L58" s="37">
        <v>21464593.59</v>
      </c>
      <c r="M58" s="37">
        <v>35030333</v>
      </c>
      <c r="N58" s="37">
        <v>38533366</v>
      </c>
      <c r="O58" s="37">
        <v>42386703</v>
      </c>
      <c r="P58" s="38">
        <f>SUM(K58:O58)</f>
        <v>151703629.4</v>
      </c>
    </row>
    <row r="59" spans="1:16" ht="12.75">
      <c r="A59" s="406"/>
      <c r="B59" s="17" t="s">
        <v>125</v>
      </c>
      <c r="C59" s="3" t="s">
        <v>52</v>
      </c>
      <c r="D59" s="41"/>
      <c r="E59" s="3"/>
      <c r="F59" s="3"/>
      <c r="G59" s="17"/>
      <c r="H59" s="28"/>
      <c r="I59" s="28"/>
      <c r="J59" s="28"/>
      <c r="K59" s="37">
        <v>650142</v>
      </c>
      <c r="L59" s="37">
        <v>900000</v>
      </c>
      <c r="M59" s="37">
        <v>920000</v>
      </c>
      <c r="N59" s="37">
        <v>940000</v>
      </c>
      <c r="O59" s="37">
        <v>960000</v>
      </c>
      <c r="P59" s="38">
        <f>SUM(K59:O59)</f>
        <v>4370142</v>
      </c>
    </row>
    <row r="60" spans="1:16" ht="12.75">
      <c r="A60" s="10"/>
      <c r="B60" s="42" t="s">
        <v>29</v>
      </c>
      <c r="C60" s="10" t="s">
        <v>52</v>
      </c>
      <c r="D60" s="25"/>
      <c r="E60" s="25"/>
      <c r="F60" s="25"/>
      <c r="G60" s="25"/>
      <c r="H60" s="43"/>
      <c r="I60" s="43"/>
      <c r="J60" s="43"/>
      <c r="K60" s="351">
        <f aca="true" t="shared" si="2" ref="K60:P60">K56</f>
        <v>14938775.81</v>
      </c>
      <c r="L60" s="351">
        <f t="shared" si="2"/>
        <v>22364593.59</v>
      </c>
      <c r="M60" s="351">
        <f t="shared" si="2"/>
        <v>35950333</v>
      </c>
      <c r="N60" s="351">
        <f t="shared" si="2"/>
        <v>39473366</v>
      </c>
      <c r="O60" s="351">
        <f t="shared" si="2"/>
        <v>43346703</v>
      </c>
      <c r="P60" s="351">
        <f t="shared" si="2"/>
        <v>156073771.4</v>
      </c>
    </row>
    <row r="61" spans="1:16" s="109" customFormat="1" ht="18.75">
      <c r="A61" s="365" t="s">
        <v>111</v>
      </c>
      <c r="B61" s="21" t="s">
        <v>24</v>
      </c>
      <c r="C61" s="402"/>
      <c r="D61" s="402"/>
      <c r="E61" s="402"/>
      <c r="F61" s="400"/>
      <c r="G61" s="402"/>
      <c r="H61" s="402"/>
      <c r="I61" s="402"/>
      <c r="J61" s="402"/>
      <c r="K61" s="331"/>
      <c r="L61" s="331"/>
      <c r="M61" s="331"/>
      <c r="N61" s="331"/>
      <c r="O61" s="331"/>
      <c r="P61" s="556"/>
    </row>
    <row r="62" spans="1:16" s="104" customFormat="1" ht="18.75">
      <c r="A62" s="407"/>
      <c r="B62" s="21" t="s">
        <v>38</v>
      </c>
      <c r="C62" s="408"/>
      <c r="D62" s="409"/>
      <c r="E62" s="401"/>
      <c r="F62" s="401"/>
      <c r="G62" s="401"/>
      <c r="H62" s="403"/>
      <c r="I62" s="403"/>
      <c r="J62" s="403"/>
      <c r="K62" s="332"/>
      <c r="L62" s="332"/>
      <c r="M62" s="332"/>
      <c r="N62" s="332"/>
      <c r="O62" s="332"/>
      <c r="P62" s="557"/>
    </row>
    <row r="63" spans="1:16" s="104" customFormat="1" ht="12.75">
      <c r="A63" s="370"/>
      <c r="B63" s="27" t="s">
        <v>25</v>
      </c>
      <c r="C63" s="370"/>
      <c r="D63" s="410"/>
      <c r="E63" s="411"/>
      <c r="F63" s="411"/>
      <c r="G63" s="370" t="s">
        <v>59</v>
      </c>
      <c r="H63" s="390"/>
      <c r="I63" s="390"/>
      <c r="J63" s="390"/>
      <c r="K63" s="322"/>
      <c r="L63" s="322"/>
      <c r="M63" s="322"/>
      <c r="N63" s="322"/>
      <c r="O63" s="322"/>
      <c r="P63" s="553"/>
    </row>
    <row r="64" spans="1:16" s="104" customFormat="1" ht="51">
      <c r="A64" s="380"/>
      <c r="B64" s="15" t="s">
        <v>39</v>
      </c>
      <c r="C64" s="366"/>
      <c r="D64" s="396"/>
      <c r="E64" s="392"/>
      <c r="F64" s="392"/>
      <c r="G64" s="380"/>
      <c r="H64" s="397"/>
      <c r="I64" s="397"/>
      <c r="J64" s="397"/>
      <c r="K64" s="324"/>
      <c r="L64" s="324"/>
      <c r="M64" s="324"/>
      <c r="N64" s="324"/>
      <c r="O64" s="324"/>
      <c r="P64" s="555"/>
    </row>
    <row r="65" spans="1:16" s="104" customFormat="1" ht="12.75">
      <c r="A65" s="370"/>
      <c r="B65" s="27" t="s">
        <v>22</v>
      </c>
      <c r="C65" s="370"/>
      <c r="D65" s="412">
        <v>0.05</v>
      </c>
      <c r="E65" s="411"/>
      <c r="F65" s="411"/>
      <c r="G65" s="411"/>
      <c r="H65" s="390"/>
      <c r="I65" s="390"/>
      <c r="J65" s="390"/>
      <c r="K65" s="322"/>
      <c r="L65" s="322"/>
      <c r="M65" s="322"/>
      <c r="N65" s="322"/>
      <c r="O65" s="322"/>
      <c r="P65" s="553"/>
    </row>
    <row r="66" spans="1:16" s="104" customFormat="1" ht="38.25">
      <c r="A66" s="386"/>
      <c r="B66" s="15" t="s">
        <v>81</v>
      </c>
      <c r="C66" s="387"/>
      <c r="D66" s="413"/>
      <c r="E66" s="391"/>
      <c r="F66" s="391"/>
      <c r="G66" s="391"/>
      <c r="H66" s="399"/>
      <c r="I66" s="399"/>
      <c r="J66" s="399"/>
      <c r="K66" s="326"/>
      <c r="L66" s="326"/>
      <c r="M66" s="326"/>
      <c r="N66" s="326"/>
      <c r="O66" s="326"/>
      <c r="P66" s="558"/>
    </row>
    <row r="67" spans="1:16" s="104" customFormat="1" ht="51.75" customHeight="1">
      <c r="A67" s="386"/>
      <c r="B67" s="15" t="s">
        <v>82</v>
      </c>
      <c r="C67" s="387"/>
      <c r="D67" s="413"/>
      <c r="E67" s="391"/>
      <c r="F67" s="391"/>
      <c r="G67" s="391"/>
      <c r="H67" s="399"/>
      <c r="I67" s="399"/>
      <c r="J67" s="399"/>
      <c r="K67" s="326"/>
      <c r="L67" s="326"/>
      <c r="M67" s="326"/>
      <c r="N67" s="326"/>
      <c r="O67" s="326"/>
      <c r="P67" s="558"/>
    </row>
    <row r="68" spans="1:16" ht="51" customHeight="1">
      <c r="A68" s="386"/>
      <c r="B68" s="15" t="s">
        <v>83</v>
      </c>
      <c r="C68" s="387"/>
      <c r="D68" s="413"/>
      <c r="E68" s="391"/>
      <c r="F68" s="391"/>
      <c r="G68" s="391"/>
      <c r="H68" s="399"/>
      <c r="I68" s="399"/>
      <c r="J68" s="399"/>
      <c r="K68" s="326"/>
      <c r="L68" s="326"/>
      <c r="M68" s="326"/>
      <c r="N68" s="326"/>
      <c r="O68" s="326"/>
      <c r="P68" s="558"/>
    </row>
    <row r="69" spans="1:16" ht="39" customHeight="1">
      <c r="A69" s="386"/>
      <c r="B69" s="15" t="s">
        <v>126</v>
      </c>
      <c r="C69" s="387"/>
      <c r="D69" s="413"/>
      <c r="E69" s="391"/>
      <c r="F69" s="391"/>
      <c r="G69" s="391"/>
      <c r="H69" s="399"/>
      <c r="I69" s="399"/>
      <c r="J69" s="399"/>
      <c r="K69" s="326"/>
      <c r="L69" s="326"/>
      <c r="M69" s="326"/>
      <c r="N69" s="326"/>
      <c r="O69" s="326"/>
      <c r="P69" s="558"/>
    </row>
    <row r="70" spans="1:16" ht="12.75">
      <c r="A70" s="386"/>
      <c r="B70" s="15" t="s">
        <v>84</v>
      </c>
      <c r="C70" s="387"/>
      <c r="D70" s="413"/>
      <c r="E70" s="391"/>
      <c r="F70" s="391"/>
      <c r="G70" s="391"/>
      <c r="H70" s="399"/>
      <c r="I70" s="399"/>
      <c r="J70" s="399"/>
      <c r="K70" s="326"/>
      <c r="L70" s="326"/>
      <c r="M70" s="326"/>
      <c r="N70" s="326"/>
      <c r="O70" s="326"/>
      <c r="P70" s="558"/>
    </row>
    <row r="71" spans="1:16" ht="25.5">
      <c r="A71" s="386"/>
      <c r="B71" s="15" t="s">
        <v>85</v>
      </c>
      <c r="C71" s="387"/>
      <c r="D71" s="413"/>
      <c r="E71" s="391"/>
      <c r="F71" s="391"/>
      <c r="G71" s="391"/>
      <c r="H71" s="399"/>
      <c r="I71" s="399"/>
      <c r="J71" s="399"/>
      <c r="K71" s="326"/>
      <c r="L71" s="326"/>
      <c r="M71" s="326"/>
      <c r="N71" s="326"/>
      <c r="O71" s="326"/>
      <c r="P71" s="558"/>
    </row>
    <row r="72" spans="1:16" ht="38.25">
      <c r="A72" s="386"/>
      <c r="B72" s="15" t="s">
        <v>86</v>
      </c>
      <c r="C72" s="366"/>
      <c r="D72" s="414"/>
      <c r="E72" s="392"/>
      <c r="F72" s="392"/>
      <c r="G72" s="392"/>
      <c r="H72" s="397"/>
      <c r="I72" s="397"/>
      <c r="J72" s="397"/>
      <c r="K72" s="324"/>
      <c r="L72" s="324"/>
      <c r="M72" s="324"/>
      <c r="N72" s="324"/>
      <c r="O72" s="324"/>
      <c r="P72" s="555"/>
    </row>
    <row r="73" spans="1:16" ht="12.75">
      <c r="A73" s="386"/>
      <c r="B73" s="15" t="s">
        <v>167</v>
      </c>
      <c r="C73" s="70"/>
      <c r="D73" s="316"/>
      <c r="E73" s="79"/>
      <c r="F73" s="79"/>
      <c r="G73" s="79"/>
      <c r="H73" s="71"/>
      <c r="I73" s="71"/>
      <c r="J73" s="71"/>
      <c r="K73" s="324">
        <v>0</v>
      </c>
      <c r="L73" s="324">
        <v>162240.57</v>
      </c>
      <c r="M73" s="324">
        <v>0</v>
      </c>
      <c r="N73" s="324">
        <v>0</v>
      </c>
      <c r="O73" s="324">
        <v>0</v>
      </c>
      <c r="P73" s="324">
        <f>SUM(K73:O73)</f>
        <v>162240.57</v>
      </c>
    </row>
    <row r="74" spans="1:16" ht="12.75">
      <c r="A74" s="386"/>
      <c r="B74" s="27" t="s">
        <v>26</v>
      </c>
      <c r="C74" s="3"/>
      <c r="D74" s="41"/>
      <c r="E74" s="44"/>
      <c r="F74" s="44"/>
      <c r="G74" s="44"/>
      <c r="H74" s="28"/>
      <c r="I74" s="28"/>
      <c r="J74" s="28"/>
      <c r="K74" s="37"/>
      <c r="L74" s="37"/>
      <c r="M74" s="37"/>
      <c r="N74" s="37"/>
      <c r="O74" s="37"/>
      <c r="P74" s="38"/>
    </row>
    <row r="75" spans="1:16" ht="12.75">
      <c r="A75" s="380"/>
      <c r="B75" s="15" t="s">
        <v>40</v>
      </c>
      <c r="C75" s="3" t="s">
        <v>51</v>
      </c>
      <c r="D75" s="41"/>
      <c r="E75" s="28" t="s">
        <v>53</v>
      </c>
      <c r="F75" s="28" t="s">
        <v>184</v>
      </c>
      <c r="G75" s="44"/>
      <c r="H75" s="28"/>
      <c r="I75" s="28"/>
      <c r="J75" s="28"/>
      <c r="K75" s="37">
        <v>1945</v>
      </c>
      <c r="L75" s="37">
        <v>2166</v>
      </c>
      <c r="M75" s="37">
        <v>2166</v>
      </c>
      <c r="N75" s="37">
        <v>2166</v>
      </c>
      <c r="O75" s="37">
        <v>2166</v>
      </c>
      <c r="P75" s="38">
        <f>SUM(K75:O75)</f>
        <v>10609</v>
      </c>
    </row>
    <row r="76" spans="1:16" ht="12.75">
      <c r="A76" s="45"/>
      <c r="B76" s="27" t="s">
        <v>37</v>
      </c>
      <c r="C76" s="3"/>
      <c r="D76" s="41"/>
      <c r="E76" s="44"/>
      <c r="F76" s="44"/>
      <c r="G76" s="44"/>
      <c r="H76" s="28"/>
      <c r="I76" s="28"/>
      <c r="J76" s="28"/>
      <c r="K76" s="37"/>
      <c r="L76" s="37"/>
      <c r="M76" s="37"/>
      <c r="N76" s="37"/>
      <c r="O76" s="37"/>
      <c r="P76" s="38"/>
    </row>
    <row r="77" spans="1:16" ht="25.5">
      <c r="A77" s="46" t="s">
        <v>112</v>
      </c>
      <c r="B77" s="15" t="s">
        <v>121</v>
      </c>
      <c r="C77" s="3"/>
      <c r="D77" s="47">
        <v>0.05</v>
      </c>
      <c r="E77" s="44"/>
      <c r="F77" s="44"/>
      <c r="G77" s="44"/>
      <c r="H77" s="28"/>
      <c r="I77" s="28"/>
      <c r="J77" s="28"/>
      <c r="K77" s="37"/>
      <c r="L77" s="37"/>
      <c r="M77" s="37"/>
      <c r="N77" s="37"/>
      <c r="O77" s="37"/>
      <c r="P77" s="38"/>
    </row>
    <row r="78" spans="1:16" ht="15.75" customHeight="1">
      <c r="A78" s="26"/>
      <c r="B78" s="27" t="s">
        <v>31</v>
      </c>
      <c r="C78" s="33" t="s">
        <v>52</v>
      </c>
      <c r="D78" s="40"/>
      <c r="E78" s="48"/>
      <c r="F78" s="48"/>
      <c r="G78" s="48"/>
      <c r="H78" s="29"/>
      <c r="I78" s="29"/>
      <c r="J78" s="29"/>
      <c r="K78" s="31">
        <f>K79+K80+K81</f>
        <v>1974412</v>
      </c>
      <c r="L78" s="31">
        <f>L79+L80+L81</f>
        <v>1467500</v>
      </c>
      <c r="M78" s="31">
        <f>M79+M80+M81</f>
        <v>2554110</v>
      </c>
      <c r="N78" s="31">
        <f>N79+N80+N81</f>
        <v>2807221</v>
      </c>
      <c r="O78" s="31">
        <f>O79+O80+O81</f>
        <v>3086343</v>
      </c>
      <c r="P78" s="31">
        <f>SUM(K78:O78)</f>
        <v>11889586</v>
      </c>
    </row>
    <row r="79" spans="1:16" ht="24" customHeight="1">
      <c r="A79" s="26"/>
      <c r="B79" s="15" t="s">
        <v>27</v>
      </c>
      <c r="C79" s="3" t="s">
        <v>52</v>
      </c>
      <c r="D79" s="41"/>
      <c r="E79" s="44"/>
      <c r="F79" s="44"/>
      <c r="G79" s="44"/>
      <c r="H79" s="35" t="s">
        <v>54</v>
      </c>
      <c r="I79" s="349" t="s">
        <v>177</v>
      </c>
      <c r="J79" s="28">
        <v>611</v>
      </c>
      <c r="K79" s="30"/>
      <c r="L79" s="344"/>
      <c r="M79" s="30"/>
      <c r="N79" s="30"/>
      <c r="O79" s="30"/>
      <c r="P79" s="31">
        <f>SUM(K79:N79)</f>
        <v>0</v>
      </c>
    </row>
    <row r="80" spans="1:16" ht="12.75">
      <c r="A80" s="26"/>
      <c r="B80" s="15" t="s">
        <v>28</v>
      </c>
      <c r="C80" s="3" t="s">
        <v>52</v>
      </c>
      <c r="D80" s="41"/>
      <c r="E80" s="44"/>
      <c r="F80" s="44"/>
      <c r="G80" s="44"/>
      <c r="H80" s="35" t="s">
        <v>54</v>
      </c>
      <c r="I80" s="349" t="s">
        <v>177</v>
      </c>
      <c r="J80" s="28">
        <v>611</v>
      </c>
      <c r="K80" s="30">
        <v>1944712</v>
      </c>
      <c r="L80" s="30">
        <v>1417500</v>
      </c>
      <c r="M80" s="30">
        <v>2501110</v>
      </c>
      <c r="N80" s="30">
        <v>2751221</v>
      </c>
      <c r="O80" s="30">
        <v>3026343</v>
      </c>
      <c r="P80" s="31">
        <f>SUM(K80:O80)</f>
        <v>11640886</v>
      </c>
    </row>
    <row r="81" spans="1:16" ht="12.75">
      <c r="A81" s="23"/>
      <c r="B81" s="17" t="s">
        <v>125</v>
      </c>
      <c r="C81" s="3" t="s">
        <v>52</v>
      </c>
      <c r="D81" s="41"/>
      <c r="E81" s="44"/>
      <c r="F81" s="44"/>
      <c r="G81" s="44"/>
      <c r="H81" s="28"/>
      <c r="I81" s="28"/>
      <c r="J81" s="28"/>
      <c r="K81" s="30">
        <v>29700</v>
      </c>
      <c r="L81" s="30">
        <v>50000</v>
      </c>
      <c r="M81" s="30">
        <v>53000</v>
      </c>
      <c r="N81" s="30">
        <v>56000</v>
      </c>
      <c r="O81" s="30">
        <v>60000</v>
      </c>
      <c r="P81" s="31">
        <f>SUM(K81:O81)</f>
        <v>248700</v>
      </c>
    </row>
    <row r="82" spans="1:16" ht="12.75">
      <c r="A82" s="3"/>
      <c r="B82" s="27" t="s">
        <v>29</v>
      </c>
      <c r="C82" s="33" t="s">
        <v>52</v>
      </c>
      <c r="D82" s="40"/>
      <c r="E82" s="48"/>
      <c r="F82" s="48"/>
      <c r="G82" s="48"/>
      <c r="H82" s="29"/>
      <c r="I82" s="29"/>
      <c r="J82" s="29"/>
      <c r="K82" s="31">
        <f aca="true" t="shared" si="3" ref="K82:P82">K79+K80+K81</f>
        <v>1974412</v>
      </c>
      <c r="L82" s="31">
        <f t="shared" si="3"/>
        <v>1467500</v>
      </c>
      <c r="M82" s="31">
        <f t="shared" si="3"/>
        <v>2554110</v>
      </c>
      <c r="N82" s="31">
        <f t="shared" si="3"/>
        <v>2807221</v>
      </c>
      <c r="O82" s="31">
        <f t="shared" si="3"/>
        <v>3086343</v>
      </c>
      <c r="P82" s="31">
        <f t="shared" si="3"/>
        <v>11889586</v>
      </c>
    </row>
    <row r="83" spans="1:16" ht="18.75">
      <c r="A83" s="365" t="s">
        <v>113</v>
      </c>
      <c r="B83" s="21" t="s">
        <v>24</v>
      </c>
      <c r="C83" s="370"/>
      <c r="D83" s="410"/>
      <c r="E83" s="411"/>
      <c r="F83" s="411"/>
      <c r="G83" s="411"/>
      <c r="H83" s="390"/>
      <c r="I83" s="390"/>
      <c r="J83" s="390"/>
      <c r="K83" s="322"/>
      <c r="L83" s="322"/>
      <c r="M83" s="322"/>
      <c r="N83" s="322"/>
      <c r="O83" s="322"/>
      <c r="P83" s="553"/>
    </row>
    <row r="84" spans="1:16" ht="20.25" customHeight="1">
      <c r="A84" s="407"/>
      <c r="B84" s="21" t="s">
        <v>41</v>
      </c>
      <c r="C84" s="366"/>
      <c r="D84" s="396"/>
      <c r="E84" s="392"/>
      <c r="F84" s="392"/>
      <c r="G84" s="392"/>
      <c r="H84" s="397"/>
      <c r="I84" s="397"/>
      <c r="J84" s="397"/>
      <c r="K84" s="324"/>
      <c r="L84" s="324"/>
      <c r="M84" s="324"/>
      <c r="N84" s="324"/>
      <c r="O84" s="324"/>
      <c r="P84" s="555"/>
    </row>
    <row r="85" spans="1:16" ht="12.75">
      <c r="A85" s="370"/>
      <c r="B85" s="27" t="s">
        <v>25</v>
      </c>
      <c r="C85" s="370"/>
      <c r="D85" s="410"/>
      <c r="E85" s="411"/>
      <c r="F85" s="411"/>
      <c r="G85" s="370" t="s">
        <v>124</v>
      </c>
      <c r="H85" s="390"/>
      <c r="I85" s="390"/>
      <c r="J85" s="390"/>
      <c r="K85" s="322"/>
      <c r="L85" s="322"/>
      <c r="M85" s="322"/>
      <c r="N85" s="322"/>
      <c r="O85" s="322"/>
      <c r="P85" s="553"/>
    </row>
    <row r="86" spans="1:16" ht="179.25" customHeight="1">
      <c r="A86" s="380"/>
      <c r="B86" s="15" t="s">
        <v>42</v>
      </c>
      <c r="C86" s="366"/>
      <c r="D86" s="396"/>
      <c r="E86" s="392"/>
      <c r="F86" s="392"/>
      <c r="G86" s="366"/>
      <c r="H86" s="397"/>
      <c r="I86" s="397"/>
      <c r="J86" s="397"/>
      <c r="K86" s="324"/>
      <c r="L86" s="324"/>
      <c r="M86" s="324"/>
      <c r="N86" s="324"/>
      <c r="O86" s="324"/>
      <c r="P86" s="555"/>
    </row>
    <row r="87" spans="1:16" ht="12.75">
      <c r="A87" s="370"/>
      <c r="B87" s="27" t="s">
        <v>22</v>
      </c>
      <c r="C87" s="370"/>
      <c r="D87" s="412">
        <v>0.3</v>
      </c>
      <c r="E87" s="411"/>
      <c r="F87" s="411"/>
      <c r="G87" s="411"/>
      <c r="H87" s="390"/>
      <c r="I87" s="390"/>
      <c r="J87" s="390"/>
      <c r="K87" s="37"/>
      <c r="L87" s="37"/>
      <c r="M87" s="37"/>
      <c r="N87" s="37"/>
      <c r="O87" s="37"/>
      <c r="P87" s="333"/>
    </row>
    <row r="88" spans="1:16" ht="63.75" customHeight="1">
      <c r="A88" s="386"/>
      <c r="B88" s="15" t="s">
        <v>87</v>
      </c>
      <c r="C88" s="387"/>
      <c r="D88" s="415"/>
      <c r="E88" s="416"/>
      <c r="F88" s="416"/>
      <c r="G88" s="416"/>
      <c r="H88" s="417"/>
      <c r="I88" s="417"/>
      <c r="J88" s="417"/>
      <c r="K88" s="334"/>
      <c r="L88" s="334"/>
      <c r="M88" s="334"/>
      <c r="N88" s="334"/>
      <c r="O88" s="334"/>
      <c r="P88" s="334"/>
    </row>
    <row r="89" spans="1:16" ht="38.25">
      <c r="A89" s="386"/>
      <c r="B89" s="15" t="s">
        <v>156</v>
      </c>
      <c r="C89" s="387"/>
      <c r="D89" s="415"/>
      <c r="E89" s="416"/>
      <c r="F89" s="416"/>
      <c r="G89" s="416"/>
      <c r="H89" s="417"/>
      <c r="I89" s="417"/>
      <c r="J89" s="417"/>
      <c r="K89" s="334">
        <v>4397649.25</v>
      </c>
      <c r="L89" s="334">
        <v>100000</v>
      </c>
      <c r="M89" s="334">
        <v>100000</v>
      </c>
      <c r="N89" s="334">
        <v>100000</v>
      </c>
      <c r="O89" s="334">
        <v>100000</v>
      </c>
      <c r="P89" s="334">
        <f>SUM(K89:O89)</f>
        <v>4797649.25</v>
      </c>
    </row>
    <row r="90" spans="1:16" ht="38.25">
      <c r="A90" s="386"/>
      <c r="B90" s="15" t="s">
        <v>88</v>
      </c>
      <c r="C90" s="387"/>
      <c r="D90" s="415"/>
      <c r="E90" s="416"/>
      <c r="F90" s="416"/>
      <c r="G90" s="416"/>
      <c r="H90" s="417"/>
      <c r="I90" s="417"/>
      <c r="J90" s="417"/>
      <c r="K90" s="334"/>
      <c r="L90" s="334"/>
      <c r="M90" s="334"/>
      <c r="N90" s="334"/>
      <c r="O90" s="334"/>
      <c r="P90" s="334"/>
    </row>
    <row r="91" spans="1:16" ht="25.5">
      <c r="A91" s="386"/>
      <c r="B91" s="15" t="s">
        <v>157</v>
      </c>
      <c r="C91" s="387"/>
      <c r="D91" s="415"/>
      <c r="E91" s="416"/>
      <c r="F91" s="416"/>
      <c r="G91" s="416"/>
      <c r="H91" s="417"/>
      <c r="I91" s="417"/>
      <c r="J91" s="417"/>
      <c r="K91" s="334">
        <v>13253749.33</v>
      </c>
      <c r="L91" s="334"/>
      <c r="M91" s="334"/>
      <c r="N91" s="334"/>
      <c r="O91" s="334"/>
      <c r="P91" s="334"/>
    </row>
    <row r="92" spans="1:16" ht="25.5">
      <c r="A92" s="386"/>
      <c r="B92" s="15" t="s">
        <v>90</v>
      </c>
      <c r="C92" s="387"/>
      <c r="D92" s="415"/>
      <c r="E92" s="416"/>
      <c r="F92" s="416"/>
      <c r="G92" s="416"/>
      <c r="H92" s="417"/>
      <c r="I92" s="417"/>
      <c r="J92" s="417"/>
      <c r="K92" s="334"/>
      <c r="L92" s="334"/>
      <c r="M92" s="334"/>
      <c r="N92" s="334"/>
      <c r="O92" s="334"/>
      <c r="P92" s="334"/>
    </row>
    <row r="93" spans="1:16" ht="12.75">
      <c r="A93" s="386"/>
      <c r="B93" s="15" t="s">
        <v>91</v>
      </c>
      <c r="C93" s="387"/>
      <c r="D93" s="415"/>
      <c r="E93" s="416"/>
      <c r="F93" s="416"/>
      <c r="G93" s="416"/>
      <c r="H93" s="417"/>
      <c r="I93" s="417"/>
      <c r="J93" s="417"/>
      <c r="K93" s="334"/>
      <c r="L93" s="334"/>
      <c r="M93" s="334"/>
      <c r="N93" s="334"/>
      <c r="O93" s="334"/>
      <c r="P93" s="334"/>
    </row>
    <row r="94" spans="1:16" ht="25.5">
      <c r="A94" s="386"/>
      <c r="B94" s="15" t="s">
        <v>92</v>
      </c>
      <c r="C94" s="387"/>
      <c r="D94" s="415"/>
      <c r="E94" s="416"/>
      <c r="F94" s="416"/>
      <c r="G94" s="416"/>
      <c r="H94" s="417"/>
      <c r="I94" s="417"/>
      <c r="J94" s="417"/>
      <c r="K94" s="334"/>
      <c r="L94" s="334"/>
      <c r="M94" s="334"/>
      <c r="N94" s="334"/>
      <c r="O94" s="334"/>
      <c r="P94" s="334"/>
    </row>
    <row r="95" spans="1:16" ht="25.5">
      <c r="A95" s="386"/>
      <c r="B95" s="15" t="s">
        <v>93</v>
      </c>
      <c r="C95" s="387"/>
      <c r="D95" s="415"/>
      <c r="E95" s="416"/>
      <c r="F95" s="416"/>
      <c r="G95" s="416"/>
      <c r="H95" s="417"/>
      <c r="I95" s="417"/>
      <c r="J95" s="417"/>
      <c r="K95" s="334"/>
      <c r="L95" s="334"/>
      <c r="M95" s="334"/>
      <c r="N95" s="334"/>
      <c r="O95" s="334"/>
      <c r="P95" s="334"/>
    </row>
    <row r="96" spans="1:16" ht="38.25">
      <c r="A96" s="386"/>
      <c r="B96" s="49" t="s">
        <v>94</v>
      </c>
      <c r="C96" s="387"/>
      <c r="D96" s="415"/>
      <c r="E96" s="416"/>
      <c r="F96" s="416"/>
      <c r="G96" s="416"/>
      <c r="H96" s="417"/>
      <c r="I96" s="417"/>
      <c r="J96" s="417"/>
      <c r="K96" s="334"/>
      <c r="L96" s="334"/>
      <c r="M96" s="334"/>
      <c r="N96" s="334"/>
      <c r="O96" s="334"/>
      <c r="P96" s="334"/>
    </row>
    <row r="97" spans="1:16" ht="63.75">
      <c r="A97" s="386"/>
      <c r="B97" s="49" t="s">
        <v>127</v>
      </c>
      <c r="C97" s="387"/>
      <c r="D97" s="415"/>
      <c r="E97" s="416"/>
      <c r="F97" s="416"/>
      <c r="G97" s="416"/>
      <c r="H97" s="417"/>
      <c r="I97" s="417"/>
      <c r="J97" s="417"/>
      <c r="K97" s="334"/>
      <c r="L97" s="334"/>
      <c r="M97" s="334"/>
      <c r="N97" s="334"/>
      <c r="O97" s="334"/>
      <c r="P97" s="334"/>
    </row>
    <row r="98" spans="1:16" ht="51">
      <c r="A98" s="386"/>
      <c r="B98" s="49" t="s">
        <v>128</v>
      </c>
      <c r="C98" s="387"/>
      <c r="D98" s="415"/>
      <c r="E98" s="416"/>
      <c r="F98" s="416"/>
      <c r="G98" s="416"/>
      <c r="H98" s="417"/>
      <c r="I98" s="417"/>
      <c r="J98" s="417"/>
      <c r="K98" s="334"/>
      <c r="L98" s="334"/>
      <c r="M98" s="334"/>
      <c r="N98" s="334"/>
      <c r="O98" s="334"/>
      <c r="P98" s="334"/>
    </row>
    <row r="99" spans="1:16" ht="54.75" customHeight="1">
      <c r="A99" s="386"/>
      <c r="B99" s="49" t="s">
        <v>95</v>
      </c>
      <c r="C99" s="387"/>
      <c r="D99" s="415"/>
      <c r="E99" s="416"/>
      <c r="F99" s="416"/>
      <c r="G99" s="416"/>
      <c r="H99" s="417"/>
      <c r="I99" s="417"/>
      <c r="J99" s="417"/>
      <c r="K99" s="334"/>
      <c r="L99" s="334"/>
      <c r="M99" s="334"/>
      <c r="N99" s="334"/>
      <c r="O99" s="334"/>
      <c r="P99" s="334"/>
    </row>
    <row r="100" spans="1:16" ht="38.25">
      <c r="A100" s="380"/>
      <c r="B100" s="49" t="s">
        <v>96</v>
      </c>
      <c r="C100" s="366"/>
      <c r="D100" s="369"/>
      <c r="E100" s="401"/>
      <c r="F100" s="401"/>
      <c r="G100" s="401"/>
      <c r="H100" s="418"/>
      <c r="I100" s="418"/>
      <c r="J100" s="418"/>
      <c r="K100" s="334"/>
      <c r="L100" s="334"/>
      <c r="M100" s="334"/>
      <c r="N100" s="334"/>
      <c r="O100" s="334"/>
      <c r="P100" s="334"/>
    </row>
    <row r="101" spans="1:16" ht="12.75">
      <c r="A101" s="370"/>
      <c r="B101" s="50" t="s">
        <v>26</v>
      </c>
      <c r="C101" s="3"/>
      <c r="D101" s="51"/>
      <c r="E101" s="4"/>
      <c r="F101" s="52" t="s">
        <v>183</v>
      </c>
      <c r="G101" s="4"/>
      <c r="H101" s="4"/>
      <c r="I101" s="4"/>
      <c r="J101" s="4"/>
      <c r="K101" s="335"/>
      <c r="L101" s="335"/>
      <c r="M101" s="335"/>
      <c r="N101" s="335"/>
      <c r="O101" s="335"/>
      <c r="P101" s="336"/>
    </row>
    <row r="102" spans="1:16" ht="89.25">
      <c r="A102" s="380"/>
      <c r="B102" s="15" t="s">
        <v>45</v>
      </c>
      <c r="C102" s="3" t="s">
        <v>56</v>
      </c>
      <c r="D102" s="51"/>
      <c r="E102" s="3" t="s">
        <v>60</v>
      </c>
      <c r="F102" s="4"/>
      <c r="G102" s="4"/>
      <c r="H102" s="4"/>
      <c r="I102" s="4"/>
      <c r="J102" s="4"/>
      <c r="K102" s="337">
        <v>4.3</v>
      </c>
      <c r="L102" s="337">
        <v>4.5</v>
      </c>
      <c r="M102" s="337">
        <v>4.6</v>
      </c>
      <c r="N102" s="337">
        <v>4.7</v>
      </c>
      <c r="O102" s="337">
        <v>4.8</v>
      </c>
      <c r="P102" s="338">
        <f>SUM(K102:O102)</f>
        <v>22.9</v>
      </c>
    </row>
    <row r="103" spans="1:16" ht="18.75">
      <c r="A103" s="393" t="s">
        <v>114</v>
      </c>
      <c r="B103" s="50" t="s">
        <v>36</v>
      </c>
      <c r="C103" s="2"/>
      <c r="D103" s="54">
        <v>0.3</v>
      </c>
      <c r="E103" s="55"/>
      <c r="F103" s="55"/>
      <c r="G103" s="55"/>
      <c r="H103" s="4"/>
      <c r="I103" s="4"/>
      <c r="J103" s="4"/>
      <c r="K103" s="335"/>
      <c r="L103" s="335"/>
      <c r="M103" s="335"/>
      <c r="N103" s="335"/>
      <c r="O103" s="335"/>
      <c r="P103" s="336"/>
    </row>
    <row r="104" spans="1:16" ht="30.75" customHeight="1">
      <c r="A104" s="394"/>
      <c r="B104" s="15" t="s">
        <v>122</v>
      </c>
      <c r="C104" s="2"/>
      <c r="D104" s="47"/>
      <c r="E104" s="55"/>
      <c r="F104" s="55"/>
      <c r="G104" s="3"/>
      <c r="H104" s="4"/>
      <c r="I104" s="4"/>
      <c r="J104" s="4"/>
      <c r="K104" s="335"/>
      <c r="L104" s="335"/>
      <c r="M104" s="335"/>
      <c r="N104" s="335"/>
      <c r="O104" s="335"/>
      <c r="P104" s="336"/>
    </row>
    <row r="105" spans="1:16" ht="14.25" customHeight="1">
      <c r="A105" s="46"/>
      <c r="B105" s="27" t="s">
        <v>31</v>
      </c>
      <c r="C105" s="3" t="s">
        <v>52</v>
      </c>
      <c r="D105" s="47"/>
      <c r="E105" s="55"/>
      <c r="F105" s="55"/>
      <c r="G105" s="55"/>
      <c r="H105" s="4"/>
      <c r="I105" s="4"/>
      <c r="J105" s="4"/>
      <c r="K105" s="9">
        <f aca="true" t="shared" si="4" ref="K105:P105">+K107+K108+K106</f>
        <v>36888101</v>
      </c>
      <c r="L105" s="9">
        <f t="shared" si="4"/>
        <v>15077300</v>
      </c>
      <c r="M105" s="9">
        <f t="shared" si="4"/>
        <v>22330376</v>
      </c>
      <c r="N105" s="9">
        <f t="shared" si="4"/>
        <v>24523414</v>
      </c>
      <c r="O105" s="9">
        <f t="shared" si="4"/>
        <v>26935755</v>
      </c>
      <c r="P105" s="9">
        <f t="shared" si="4"/>
        <v>125754947</v>
      </c>
    </row>
    <row r="106" spans="1:16" ht="14.25" customHeight="1">
      <c r="A106" s="46"/>
      <c r="B106" s="360" t="s">
        <v>27</v>
      </c>
      <c r="C106" s="10" t="s">
        <v>52</v>
      </c>
      <c r="D106" s="357"/>
      <c r="E106" s="358"/>
      <c r="F106" s="358"/>
      <c r="G106" s="358"/>
      <c r="H106" s="56" t="s">
        <v>133</v>
      </c>
      <c r="I106" s="4" t="s">
        <v>186</v>
      </c>
      <c r="J106" s="52">
        <v>612</v>
      </c>
      <c r="K106" s="337">
        <v>17651398.58</v>
      </c>
      <c r="L106" s="9"/>
      <c r="M106" s="9"/>
      <c r="N106" s="9"/>
      <c r="O106" s="9"/>
      <c r="P106" s="9">
        <f>SUM(K106:O106)</f>
        <v>17651399</v>
      </c>
    </row>
    <row r="107" spans="1:16" ht="12.75" customHeight="1">
      <c r="A107" s="46"/>
      <c r="B107" s="15" t="s">
        <v>28</v>
      </c>
      <c r="C107" s="3" t="s">
        <v>52</v>
      </c>
      <c r="D107" s="47"/>
      <c r="E107" s="55"/>
      <c r="F107" s="55"/>
      <c r="G107" s="55"/>
      <c r="H107" s="56" t="s">
        <v>133</v>
      </c>
      <c r="I107" s="56" t="s">
        <v>134</v>
      </c>
      <c r="J107" s="56" t="s">
        <v>58</v>
      </c>
      <c r="K107" s="337">
        <v>18765687.1</v>
      </c>
      <c r="L107" s="5">
        <v>14677300</v>
      </c>
      <c r="M107" s="5">
        <v>21930376</v>
      </c>
      <c r="N107" s="5">
        <v>24123414</v>
      </c>
      <c r="O107" s="5">
        <v>26535755</v>
      </c>
      <c r="P107" s="9">
        <f>SUM(K107:O107)</f>
        <v>106032532</v>
      </c>
    </row>
    <row r="108" spans="1:16" ht="12.75" customHeight="1">
      <c r="A108" s="46"/>
      <c r="B108" s="17" t="s">
        <v>125</v>
      </c>
      <c r="C108" s="3" t="s">
        <v>52</v>
      </c>
      <c r="D108" s="47"/>
      <c r="E108" s="55"/>
      <c r="F108" s="55"/>
      <c r="G108" s="55"/>
      <c r="H108" s="57"/>
      <c r="I108" s="57"/>
      <c r="J108" s="57"/>
      <c r="K108" s="337">
        <v>471015.77</v>
      </c>
      <c r="L108" s="5">
        <v>400000</v>
      </c>
      <c r="M108" s="5">
        <v>400000</v>
      </c>
      <c r="N108" s="5">
        <v>400000</v>
      </c>
      <c r="O108" s="5">
        <v>400000</v>
      </c>
      <c r="P108" s="9">
        <f>SUM(K108:O108)</f>
        <v>2071016</v>
      </c>
    </row>
    <row r="109" spans="1:16" ht="15.75" customHeight="1">
      <c r="A109" s="2"/>
      <c r="B109" s="50" t="s">
        <v>29</v>
      </c>
      <c r="C109" s="33" t="s">
        <v>52</v>
      </c>
      <c r="D109" s="58"/>
      <c r="E109" s="59"/>
      <c r="F109" s="59"/>
      <c r="G109" s="59"/>
      <c r="H109" s="6"/>
      <c r="I109" s="6"/>
      <c r="J109" s="6"/>
      <c r="K109" s="9">
        <f aca="true" t="shared" si="5" ref="K109:P109">K105</f>
        <v>36888101</v>
      </c>
      <c r="L109" s="9">
        <f t="shared" si="5"/>
        <v>15077300</v>
      </c>
      <c r="M109" s="9">
        <f t="shared" si="5"/>
        <v>22330376</v>
      </c>
      <c r="N109" s="9">
        <f t="shared" si="5"/>
        <v>24523414</v>
      </c>
      <c r="O109" s="9">
        <f t="shared" si="5"/>
        <v>26935755</v>
      </c>
      <c r="P109" s="9">
        <f t="shared" si="5"/>
        <v>125754947</v>
      </c>
    </row>
    <row r="110" spans="1:16" ht="18.75">
      <c r="A110" s="365" t="s">
        <v>115</v>
      </c>
      <c r="B110" s="60" t="s">
        <v>24</v>
      </c>
      <c r="C110" s="367"/>
      <c r="D110" s="421"/>
      <c r="E110" s="419"/>
      <c r="F110" s="419"/>
      <c r="G110" s="419"/>
      <c r="H110" s="420"/>
      <c r="I110" s="420"/>
      <c r="J110" s="420"/>
      <c r="K110" s="339"/>
      <c r="L110" s="339"/>
      <c r="M110" s="339"/>
      <c r="N110" s="339"/>
      <c r="O110" s="339"/>
      <c r="P110" s="559"/>
    </row>
    <row r="111" spans="1:16" ht="15" customHeight="1">
      <c r="A111" s="406"/>
      <c r="B111" s="60" t="s">
        <v>43</v>
      </c>
      <c r="C111" s="366"/>
      <c r="D111" s="409"/>
      <c r="E111" s="401"/>
      <c r="F111" s="401"/>
      <c r="G111" s="401"/>
      <c r="H111" s="418"/>
      <c r="I111" s="418"/>
      <c r="J111" s="418"/>
      <c r="K111" s="340"/>
      <c r="L111" s="340"/>
      <c r="M111" s="340"/>
      <c r="N111" s="340"/>
      <c r="O111" s="340"/>
      <c r="P111" s="560"/>
    </row>
    <row r="112" spans="1:16" ht="12.75">
      <c r="A112" s="367"/>
      <c r="B112" s="50" t="s">
        <v>25</v>
      </c>
      <c r="C112" s="367"/>
      <c r="D112" s="421"/>
      <c r="E112" s="419"/>
      <c r="F112" s="419"/>
      <c r="G112" s="370" t="s">
        <v>61</v>
      </c>
      <c r="H112" s="420"/>
      <c r="I112" s="420"/>
      <c r="J112" s="420"/>
      <c r="K112" s="339"/>
      <c r="L112" s="339"/>
      <c r="M112" s="339"/>
      <c r="N112" s="339"/>
      <c r="O112" s="339"/>
      <c r="P112" s="559"/>
    </row>
    <row r="113" spans="1:16" ht="66.75" customHeight="1">
      <c r="A113" s="380"/>
      <c r="B113" s="15" t="s">
        <v>44</v>
      </c>
      <c r="C113" s="366"/>
      <c r="D113" s="409"/>
      <c r="E113" s="401"/>
      <c r="F113" s="401"/>
      <c r="G113" s="380"/>
      <c r="H113" s="418"/>
      <c r="I113" s="418"/>
      <c r="J113" s="418"/>
      <c r="K113" s="340"/>
      <c r="L113" s="340"/>
      <c r="M113" s="340"/>
      <c r="N113" s="340"/>
      <c r="O113" s="340"/>
      <c r="P113" s="560"/>
    </row>
    <row r="114" spans="1:16" ht="12.75">
      <c r="A114" s="367"/>
      <c r="B114" s="50" t="s">
        <v>22</v>
      </c>
      <c r="C114" s="367"/>
      <c r="D114" s="412">
        <v>0.05</v>
      </c>
      <c r="E114" s="419"/>
      <c r="F114" s="419"/>
      <c r="G114" s="419"/>
      <c r="H114" s="420"/>
      <c r="I114" s="420"/>
      <c r="J114" s="420"/>
      <c r="K114" s="339"/>
      <c r="L114" s="339"/>
      <c r="M114" s="339"/>
      <c r="N114" s="339"/>
      <c r="O114" s="339"/>
      <c r="P114" s="559"/>
    </row>
    <row r="115" spans="1:16" ht="38.25">
      <c r="A115" s="386"/>
      <c r="B115" s="49" t="s">
        <v>97</v>
      </c>
      <c r="C115" s="387"/>
      <c r="D115" s="423"/>
      <c r="E115" s="416"/>
      <c r="F115" s="416"/>
      <c r="G115" s="416"/>
      <c r="H115" s="417"/>
      <c r="I115" s="417"/>
      <c r="J115" s="417"/>
      <c r="K115" s="341"/>
      <c r="L115" s="341"/>
      <c r="M115" s="341"/>
      <c r="N115" s="341"/>
      <c r="O115" s="341"/>
      <c r="P115" s="561"/>
    </row>
    <row r="116" spans="1:16" ht="38.25">
      <c r="A116" s="386"/>
      <c r="B116" s="49" t="s">
        <v>98</v>
      </c>
      <c r="C116" s="387"/>
      <c r="D116" s="423"/>
      <c r="E116" s="416"/>
      <c r="F116" s="416"/>
      <c r="G116" s="416"/>
      <c r="H116" s="417"/>
      <c r="I116" s="417"/>
      <c r="J116" s="417"/>
      <c r="K116" s="341"/>
      <c r="L116" s="341"/>
      <c r="M116" s="341"/>
      <c r="N116" s="341"/>
      <c r="O116" s="341"/>
      <c r="P116" s="561"/>
    </row>
    <row r="117" spans="1:16" ht="25.5">
      <c r="A117" s="386"/>
      <c r="B117" s="49" t="s">
        <v>99</v>
      </c>
      <c r="C117" s="387"/>
      <c r="D117" s="423"/>
      <c r="E117" s="416"/>
      <c r="F117" s="416"/>
      <c r="G117" s="416"/>
      <c r="H117" s="417"/>
      <c r="I117" s="417"/>
      <c r="J117" s="417"/>
      <c r="K117" s="341"/>
      <c r="L117" s="341"/>
      <c r="M117" s="341"/>
      <c r="N117" s="341"/>
      <c r="O117" s="341"/>
      <c r="P117" s="561"/>
    </row>
    <row r="118" spans="1:16" ht="25.5">
      <c r="A118" s="386"/>
      <c r="B118" s="49" t="s">
        <v>100</v>
      </c>
      <c r="C118" s="387"/>
      <c r="D118" s="423"/>
      <c r="E118" s="416"/>
      <c r="F118" s="416"/>
      <c r="G118" s="416"/>
      <c r="H118" s="417"/>
      <c r="I118" s="417"/>
      <c r="J118" s="417"/>
      <c r="K118" s="341"/>
      <c r="L118" s="341"/>
      <c r="M118" s="341"/>
      <c r="N118" s="341"/>
      <c r="O118" s="341"/>
      <c r="P118" s="561"/>
    </row>
    <row r="119" spans="1:16" ht="51">
      <c r="A119" s="380"/>
      <c r="B119" s="49" t="s">
        <v>101</v>
      </c>
      <c r="C119" s="366"/>
      <c r="D119" s="409"/>
      <c r="E119" s="401"/>
      <c r="F119" s="401"/>
      <c r="G119" s="401"/>
      <c r="H119" s="418"/>
      <c r="I119" s="418"/>
      <c r="J119" s="418"/>
      <c r="K119" s="340"/>
      <c r="L119" s="340"/>
      <c r="M119" s="340"/>
      <c r="N119" s="340"/>
      <c r="O119" s="340"/>
      <c r="P119" s="560"/>
    </row>
    <row r="120" spans="1:16" ht="18.75">
      <c r="A120" s="2"/>
      <c r="B120" s="50" t="s">
        <v>26</v>
      </c>
      <c r="C120" s="2"/>
      <c r="D120" s="61"/>
      <c r="E120" s="55"/>
      <c r="F120" s="52" t="s">
        <v>183</v>
      </c>
      <c r="G120" s="55"/>
      <c r="H120" s="4"/>
      <c r="I120" s="4"/>
      <c r="J120" s="4"/>
      <c r="K120" s="335"/>
      <c r="L120" s="335"/>
      <c r="M120" s="335"/>
      <c r="N120" s="335"/>
      <c r="O120" s="335"/>
      <c r="P120" s="336"/>
    </row>
    <row r="121" spans="1:16" ht="95.25" customHeight="1">
      <c r="A121" s="2"/>
      <c r="B121" s="15" t="s">
        <v>68</v>
      </c>
      <c r="C121" s="2" t="s">
        <v>56</v>
      </c>
      <c r="D121" s="61"/>
      <c r="E121" s="3" t="s">
        <v>62</v>
      </c>
      <c r="F121" s="55"/>
      <c r="G121" s="55"/>
      <c r="H121" s="4"/>
      <c r="I121" s="4"/>
      <c r="J121" s="4"/>
      <c r="K121" s="337">
        <v>16.5</v>
      </c>
      <c r="L121" s="337">
        <v>17</v>
      </c>
      <c r="M121" s="337">
        <v>17.5</v>
      </c>
      <c r="N121" s="337">
        <v>18</v>
      </c>
      <c r="O121" s="337">
        <v>18.5</v>
      </c>
      <c r="P121" s="338"/>
    </row>
    <row r="122" spans="1:16" ht="18.75">
      <c r="A122" s="2"/>
      <c r="B122" s="50" t="s">
        <v>37</v>
      </c>
      <c r="C122" s="2"/>
      <c r="D122" s="61"/>
      <c r="E122" s="55"/>
      <c r="F122" s="55"/>
      <c r="G122" s="55"/>
      <c r="H122" s="4"/>
      <c r="I122" s="4"/>
      <c r="J122" s="4"/>
      <c r="K122" s="335"/>
      <c r="L122" s="335"/>
      <c r="M122" s="335"/>
      <c r="N122" s="335"/>
      <c r="O122" s="335"/>
      <c r="P122" s="336"/>
    </row>
    <row r="123" spans="1:16" ht="27" customHeight="1">
      <c r="A123" s="393" t="s">
        <v>116</v>
      </c>
      <c r="B123" s="15" t="s">
        <v>123</v>
      </c>
      <c r="C123" s="47" t="s">
        <v>56</v>
      </c>
      <c r="D123" s="47">
        <v>0.05</v>
      </c>
      <c r="E123" s="55"/>
      <c r="F123" s="55"/>
      <c r="G123" s="55"/>
      <c r="H123" s="4"/>
      <c r="I123" s="4"/>
      <c r="J123" s="4"/>
      <c r="K123" s="335"/>
      <c r="L123" s="335"/>
      <c r="M123" s="335"/>
      <c r="N123" s="335"/>
      <c r="O123" s="335"/>
      <c r="P123" s="336"/>
    </row>
    <row r="124" spans="1:16" ht="15.75" customHeight="1">
      <c r="A124" s="405"/>
      <c r="B124" s="50" t="s">
        <v>31</v>
      </c>
      <c r="C124" s="33" t="s">
        <v>52</v>
      </c>
      <c r="D124" s="62"/>
      <c r="E124" s="59"/>
      <c r="F124" s="59"/>
      <c r="G124" s="59"/>
      <c r="H124" s="6"/>
      <c r="I124" s="6"/>
      <c r="J124" s="6"/>
      <c r="K124" s="338">
        <f aca="true" t="shared" si="6" ref="K124:P124">K126</f>
        <v>72703.34</v>
      </c>
      <c r="L124" s="338">
        <f t="shared" si="6"/>
        <v>100000</v>
      </c>
      <c r="M124" s="338">
        <f t="shared" si="6"/>
        <v>303732</v>
      </c>
      <c r="N124" s="338">
        <f t="shared" si="6"/>
        <v>334105</v>
      </c>
      <c r="O124" s="338">
        <f t="shared" si="6"/>
        <v>367516</v>
      </c>
      <c r="P124" s="338">
        <f t="shared" si="6"/>
        <v>1178056.34</v>
      </c>
    </row>
    <row r="125" spans="1:16" ht="12.75" customHeight="1">
      <c r="A125" s="405"/>
      <c r="B125" s="15" t="s">
        <v>27</v>
      </c>
      <c r="C125" s="3" t="s">
        <v>52</v>
      </c>
      <c r="D125" s="47"/>
      <c r="E125" s="55"/>
      <c r="F125" s="55"/>
      <c r="G125" s="55"/>
      <c r="H125" s="4"/>
      <c r="I125" s="4"/>
      <c r="J125" s="4"/>
      <c r="K125" s="335"/>
      <c r="L125" s="335"/>
      <c r="M125" s="335"/>
      <c r="N125" s="335"/>
      <c r="O125" s="335"/>
      <c r="P125" s="336"/>
    </row>
    <row r="126" spans="1:16" ht="12.75" customHeight="1">
      <c r="A126" s="405"/>
      <c r="B126" s="15" t="s">
        <v>28</v>
      </c>
      <c r="C126" s="3" t="s">
        <v>52</v>
      </c>
      <c r="D126" s="47"/>
      <c r="E126" s="55"/>
      <c r="F126" s="55"/>
      <c r="G126" s="55"/>
      <c r="H126" s="7" t="s">
        <v>63</v>
      </c>
      <c r="I126" s="7" t="s">
        <v>136</v>
      </c>
      <c r="J126" s="8">
        <v>290</v>
      </c>
      <c r="K126" s="337">
        <v>72703.34</v>
      </c>
      <c r="L126" s="337">
        <v>100000</v>
      </c>
      <c r="M126" s="337">
        <v>303732</v>
      </c>
      <c r="N126" s="337">
        <v>334105</v>
      </c>
      <c r="O126" s="337">
        <v>367516</v>
      </c>
      <c r="P126" s="338">
        <f>SUM(K126:O126)</f>
        <v>1178056.34</v>
      </c>
    </row>
    <row r="127" spans="1:16" ht="12.75">
      <c r="A127" s="406"/>
      <c r="B127" s="17" t="s">
        <v>125</v>
      </c>
      <c r="C127" s="3" t="s">
        <v>52</v>
      </c>
      <c r="D127" s="47"/>
      <c r="E127" s="4"/>
      <c r="F127" s="4"/>
      <c r="G127" s="4"/>
      <c r="H127" s="4"/>
      <c r="I127" s="57"/>
      <c r="J127" s="4"/>
      <c r="K127" s="335"/>
      <c r="L127" s="335"/>
      <c r="M127" s="335"/>
      <c r="N127" s="335"/>
      <c r="O127" s="335"/>
      <c r="P127" s="336"/>
    </row>
    <row r="128" spans="2:16" ht="12.75">
      <c r="B128" s="63" t="s">
        <v>29</v>
      </c>
      <c r="C128" s="33" t="s">
        <v>52</v>
      </c>
      <c r="D128" s="64"/>
      <c r="E128" s="65"/>
      <c r="F128" s="65"/>
      <c r="G128" s="65"/>
      <c r="H128" s="65"/>
      <c r="I128" s="65"/>
      <c r="J128" s="65"/>
      <c r="K128" s="331">
        <f aca="true" t="shared" si="7" ref="K128:P128">K124</f>
        <v>72703.34</v>
      </c>
      <c r="L128" s="331">
        <f t="shared" si="7"/>
        <v>100000</v>
      </c>
      <c r="M128" s="331">
        <f t="shared" si="7"/>
        <v>303732</v>
      </c>
      <c r="N128" s="331">
        <f t="shared" si="7"/>
        <v>334105</v>
      </c>
      <c r="O128" s="331">
        <f t="shared" si="7"/>
        <v>367516</v>
      </c>
      <c r="P128" s="331">
        <f t="shared" si="7"/>
        <v>1178056.34</v>
      </c>
    </row>
    <row r="129" spans="1:16" ht="15" customHeight="1">
      <c r="A129" s="365" t="s">
        <v>117</v>
      </c>
      <c r="B129" s="60" t="s">
        <v>24</v>
      </c>
      <c r="C129" s="370"/>
      <c r="D129" s="424"/>
      <c r="E129" s="420"/>
      <c r="F129" s="420"/>
      <c r="G129" s="412" t="s">
        <v>64</v>
      </c>
      <c r="H129" s="420"/>
      <c r="I129" s="420"/>
      <c r="J129" s="420"/>
      <c r="K129" s="339"/>
      <c r="L129" s="339"/>
      <c r="M129" s="339"/>
      <c r="N129" s="339"/>
      <c r="O129" s="339"/>
      <c r="P129" s="559"/>
    </row>
    <row r="130" spans="1:16" ht="38.25" customHeight="1">
      <c r="A130" s="407"/>
      <c r="B130" s="60" t="s">
        <v>129</v>
      </c>
      <c r="C130" s="366"/>
      <c r="D130" s="409"/>
      <c r="E130" s="401"/>
      <c r="F130" s="401"/>
      <c r="G130" s="425"/>
      <c r="H130" s="418"/>
      <c r="I130" s="418"/>
      <c r="J130" s="418"/>
      <c r="K130" s="340"/>
      <c r="L130" s="340"/>
      <c r="M130" s="340"/>
      <c r="N130" s="340"/>
      <c r="O130" s="340"/>
      <c r="P130" s="560"/>
    </row>
    <row r="131" spans="1:16" ht="12.75" customHeight="1">
      <c r="A131" s="370"/>
      <c r="B131" s="50" t="s">
        <v>25</v>
      </c>
      <c r="C131" s="370"/>
      <c r="D131" s="424"/>
      <c r="E131" s="420"/>
      <c r="F131" s="420"/>
      <c r="G131" s="425"/>
      <c r="H131" s="420"/>
      <c r="I131" s="420"/>
      <c r="J131" s="420"/>
      <c r="K131" s="339"/>
      <c r="L131" s="339"/>
      <c r="M131" s="339"/>
      <c r="N131" s="339"/>
      <c r="O131" s="339"/>
      <c r="P131" s="559"/>
    </row>
    <row r="132" spans="1:16" ht="30.75" customHeight="1">
      <c r="A132" s="380"/>
      <c r="B132" s="15" t="s">
        <v>46</v>
      </c>
      <c r="C132" s="366"/>
      <c r="D132" s="409"/>
      <c r="E132" s="401"/>
      <c r="F132" s="401"/>
      <c r="G132" s="426"/>
      <c r="H132" s="418"/>
      <c r="I132" s="418"/>
      <c r="J132" s="418"/>
      <c r="K132" s="340"/>
      <c r="L132" s="340"/>
      <c r="M132" s="340"/>
      <c r="N132" s="340"/>
      <c r="O132" s="340"/>
      <c r="P132" s="560"/>
    </row>
    <row r="133" spans="1:16" ht="12.75">
      <c r="A133" s="370"/>
      <c r="B133" s="50" t="s">
        <v>22</v>
      </c>
      <c r="C133" s="370"/>
      <c r="D133" s="412">
        <v>0.1</v>
      </c>
      <c r="E133" s="420"/>
      <c r="F133" s="420"/>
      <c r="G133" s="420"/>
      <c r="H133" s="420"/>
      <c r="I133" s="420"/>
      <c r="J133" s="420"/>
      <c r="K133" s="339"/>
      <c r="L133" s="339"/>
      <c r="M133" s="339"/>
      <c r="N133" s="339"/>
      <c r="O133" s="339"/>
      <c r="P133" s="559"/>
    </row>
    <row r="134" spans="1:16" ht="25.5">
      <c r="A134" s="386"/>
      <c r="B134" s="49" t="s">
        <v>102</v>
      </c>
      <c r="C134" s="387"/>
      <c r="D134" s="413"/>
      <c r="E134" s="416"/>
      <c r="F134" s="416"/>
      <c r="G134" s="416"/>
      <c r="H134" s="417"/>
      <c r="I134" s="417"/>
      <c r="J134" s="417"/>
      <c r="K134" s="341"/>
      <c r="L134" s="341"/>
      <c r="M134" s="341"/>
      <c r="N134" s="341"/>
      <c r="O134" s="341"/>
      <c r="P134" s="561"/>
    </row>
    <row r="135" spans="1:16" ht="12.75">
      <c r="A135" s="380"/>
      <c r="B135" s="66" t="s">
        <v>103</v>
      </c>
      <c r="C135" s="366"/>
      <c r="D135" s="414"/>
      <c r="E135" s="401"/>
      <c r="F135" s="401"/>
      <c r="G135" s="401"/>
      <c r="H135" s="418"/>
      <c r="I135" s="418"/>
      <c r="J135" s="418"/>
      <c r="K135" s="340"/>
      <c r="L135" s="340"/>
      <c r="M135" s="340"/>
      <c r="N135" s="340"/>
      <c r="O135" s="340"/>
      <c r="P135" s="560"/>
    </row>
    <row r="136" spans="1:16" ht="12.75">
      <c r="A136" s="370"/>
      <c r="B136" s="50" t="s">
        <v>26</v>
      </c>
      <c r="C136" s="3"/>
      <c r="D136" s="51"/>
      <c r="E136" s="4"/>
      <c r="F136" s="4" t="s">
        <v>169</v>
      </c>
      <c r="G136" s="4"/>
      <c r="H136" s="4"/>
      <c r="I136" s="4"/>
      <c r="J136" s="4"/>
      <c r="K136" s="335"/>
      <c r="L136" s="335"/>
      <c r="M136" s="335"/>
      <c r="N136" s="335"/>
      <c r="O136" s="335"/>
      <c r="P136" s="336"/>
    </row>
    <row r="137" spans="1:16" ht="76.5" customHeight="1">
      <c r="A137" s="380"/>
      <c r="B137" s="15" t="s">
        <v>47</v>
      </c>
      <c r="C137" s="3" t="s">
        <v>56</v>
      </c>
      <c r="D137" s="51"/>
      <c r="E137" s="3" t="s">
        <v>65</v>
      </c>
      <c r="F137" s="4"/>
      <c r="G137" s="4"/>
      <c r="H137" s="4"/>
      <c r="I137" s="4"/>
      <c r="J137" s="4"/>
      <c r="K137" s="337">
        <v>85.9</v>
      </c>
      <c r="L137" s="337">
        <v>85.9</v>
      </c>
      <c r="M137" s="337">
        <v>85.9</v>
      </c>
      <c r="N137" s="337">
        <v>85.9</v>
      </c>
      <c r="O137" s="337">
        <v>85.9</v>
      </c>
      <c r="P137" s="338">
        <v>85.9</v>
      </c>
    </row>
    <row r="138" spans="1:16" ht="12.75">
      <c r="A138" s="3"/>
      <c r="B138" s="50" t="s">
        <v>36</v>
      </c>
      <c r="C138" s="3"/>
      <c r="D138" s="51"/>
      <c r="E138" s="4"/>
      <c r="F138" s="4"/>
      <c r="G138" s="4"/>
      <c r="H138" s="4"/>
      <c r="I138" s="4"/>
      <c r="J138" s="4"/>
      <c r="K138" s="335"/>
      <c r="L138" s="335"/>
      <c r="M138" s="335"/>
      <c r="N138" s="335"/>
      <c r="O138" s="335"/>
      <c r="P138" s="336"/>
    </row>
    <row r="139" spans="1:16" ht="25.5">
      <c r="A139" s="429" t="s">
        <v>118</v>
      </c>
      <c r="B139" s="49" t="s">
        <v>48</v>
      </c>
      <c r="C139" s="3"/>
      <c r="D139" s="47">
        <v>0.1</v>
      </c>
      <c r="E139" s="4"/>
      <c r="F139" s="4"/>
      <c r="G139" s="4"/>
      <c r="H139" s="4"/>
      <c r="I139" s="4"/>
      <c r="J139" s="4"/>
      <c r="K139" s="335"/>
      <c r="L139" s="335"/>
      <c r="M139" s="335"/>
      <c r="N139" s="335"/>
      <c r="O139" s="335"/>
      <c r="P139" s="336"/>
    </row>
    <row r="140" spans="1:16" ht="13.5" customHeight="1">
      <c r="A140" s="430"/>
      <c r="B140" s="27" t="s">
        <v>31</v>
      </c>
      <c r="C140" s="3" t="s">
        <v>52</v>
      </c>
      <c r="D140" s="51"/>
      <c r="E140" s="4"/>
      <c r="F140" s="4"/>
      <c r="G140" s="4"/>
      <c r="H140" s="4"/>
      <c r="I140" s="4"/>
      <c r="J140" s="4"/>
      <c r="K140" s="338">
        <f>K141+K142+K143+K144+K145+K146+K154</f>
        <v>6819866.9</v>
      </c>
      <c r="L140" s="338">
        <f>L155+L156+L157+L158+L159+L160+L162+L164+L165+L166+L167+L168+L161+L163</f>
        <v>1895887.66</v>
      </c>
      <c r="M140" s="338">
        <f>M155+M156+M157+M158+M159+M160+M162+M164+M165+M166+M167+M168+M161+M163</f>
        <v>2954847</v>
      </c>
      <c r="N140" s="338">
        <f>N155+N156+N157+N158+N159+N160+N162+N164+N165+N166+N167+N168+N161+N163</f>
        <v>3250332</v>
      </c>
      <c r="O140" s="338">
        <f>O155+O156+O157+O158+O159+O160+O162+O164+O165+O166+O167+O168+O161+O163</f>
        <v>3575367</v>
      </c>
      <c r="P140" s="338">
        <f>P141+P142+P143+P144+P145+P146+P154</f>
        <v>18496300.56</v>
      </c>
    </row>
    <row r="141" spans="1:16" ht="12.75">
      <c r="A141" s="430"/>
      <c r="B141" s="412" t="s">
        <v>27</v>
      </c>
      <c r="C141" s="370" t="s">
        <v>52</v>
      </c>
      <c r="D141" s="565"/>
      <c r="E141" s="562"/>
      <c r="F141" s="562"/>
      <c r="G141" s="562"/>
      <c r="H141" s="7" t="s">
        <v>66</v>
      </c>
      <c r="I141" s="7" t="s">
        <v>137</v>
      </c>
      <c r="J141" s="8">
        <v>111</v>
      </c>
      <c r="K141" s="337"/>
      <c r="L141" s="356"/>
      <c r="M141" s="356"/>
      <c r="N141" s="356"/>
      <c r="O141" s="356"/>
      <c r="P141" s="338">
        <f aca="true" t="shared" si="8" ref="P141:P168">SUM(K141:O141)</f>
        <v>0</v>
      </c>
    </row>
    <row r="142" spans="1:16" ht="12.75">
      <c r="A142" s="430"/>
      <c r="B142" s="432"/>
      <c r="C142" s="386"/>
      <c r="D142" s="566"/>
      <c r="E142" s="563"/>
      <c r="F142" s="563"/>
      <c r="G142" s="563"/>
      <c r="H142" s="7" t="s">
        <v>66</v>
      </c>
      <c r="I142" s="7" t="s">
        <v>137</v>
      </c>
      <c r="J142" s="8">
        <v>119</v>
      </c>
      <c r="K142" s="337"/>
      <c r="L142" s="356"/>
      <c r="M142" s="356"/>
      <c r="N142" s="356"/>
      <c r="O142" s="356"/>
      <c r="P142" s="338">
        <f t="shared" si="8"/>
        <v>0</v>
      </c>
    </row>
    <row r="143" spans="1:16" ht="12.75">
      <c r="A143" s="430"/>
      <c r="B143" s="432"/>
      <c r="C143" s="386"/>
      <c r="D143" s="566"/>
      <c r="E143" s="563"/>
      <c r="F143" s="563"/>
      <c r="G143" s="563"/>
      <c r="H143" s="7" t="s">
        <v>66</v>
      </c>
      <c r="I143" s="7" t="s">
        <v>138</v>
      </c>
      <c r="J143" s="8">
        <v>121</v>
      </c>
      <c r="K143" s="337"/>
      <c r="L143" s="356"/>
      <c r="M143" s="356"/>
      <c r="N143" s="356"/>
      <c r="O143" s="356"/>
      <c r="P143" s="338">
        <f t="shared" si="8"/>
        <v>0</v>
      </c>
    </row>
    <row r="144" spans="1:16" ht="12.75">
      <c r="A144" s="430"/>
      <c r="B144" s="432"/>
      <c r="C144" s="386"/>
      <c r="D144" s="566"/>
      <c r="E144" s="563"/>
      <c r="F144" s="563"/>
      <c r="G144" s="563"/>
      <c r="H144" s="7" t="s">
        <v>66</v>
      </c>
      <c r="I144" s="7" t="s">
        <v>138</v>
      </c>
      <c r="J144" s="8">
        <v>129</v>
      </c>
      <c r="K144" s="337"/>
      <c r="L144" s="356"/>
      <c r="M144" s="356"/>
      <c r="N144" s="356"/>
      <c r="O144" s="356"/>
      <c r="P144" s="338">
        <f t="shared" si="8"/>
        <v>0</v>
      </c>
    </row>
    <row r="145" spans="1:16" ht="12.75">
      <c r="A145" s="430"/>
      <c r="B145" s="432"/>
      <c r="C145" s="386"/>
      <c r="D145" s="566"/>
      <c r="E145" s="563"/>
      <c r="F145" s="563"/>
      <c r="G145" s="563"/>
      <c r="H145" s="7" t="s">
        <v>67</v>
      </c>
      <c r="I145" s="7" t="s">
        <v>174</v>
      </c>
      <c r="J145" s="8">
        <v>111</v>
      </c>
      <c r="K145" s="337"/>
      <c r="L145" s="356"/>
      <c r="M145" s="356"/>
      <c r="N145" s="356"/>
      <c r="O145" s="356"/>
      <c r="P145" s="338">
        <f t="shared" si="8"/>
        <v>0</v>
      </c>
    </row>
    <row r="146" spans="1:16" ht="13.5" customHeight="1">
      <c r="A146" s="430"/>
      <c r="B146" s="432"/>
      <c r="C146" s="386"/>
      <c r="D146" s="566"/>
      <c r="E146" s="563"/>
      <c r="F146" s="563"/>
      <c r="G146" s="563"/>
      <c r="H146" s="7" t="s">
        <v>67</v>
      </c>
      <c r="I146" s="7" t="s">
        <v>174</v>
      </c>
      <c r="J146" s="8">
        <v>119</v>
      </c>
      <c r="K146" s="337"/>
      <c r="L146" s="356"/>
      <c r="M146" s="356"/>
      <c r="N146" s="356"/>
      <c r="O146" s="356"/>
      <c r="P146" s="338">
        <f t="shared" si="8"/>
        <v>0</v>
      </c>
    </row>
    <row r="147" spans="1:16" ht="12.75" customHeight="1" hidden="1">
      <c r="A147" s="430"/>
      <c r="B147" s="432"/>
      <c r="C147" s="386"/>
      <c r="D147" s="566"/>
      <c r="E147" s="563"/>
      <c r="F147" s="563"/>
      <c r="G147" s="563"/>
      <c r="H147" s="81"/>
      <c r="I147" s="81"/>
      <c r="J147" s="81"/>
      <c r="K147" s="356"/>
      <c r="L147" s="356"/>
      <c r="M147" s="356"/>
      <c r="N147" s="356"/>
      <c r="O147" s="356"/>
      <c r="P147" s="338">
        <f t="shared" si="8"/>
        <v>0</v>
      </c>
    </row>
    <row r="148" spans="1:16" ht="12.75" customHeight="1" hidden="1">
      <c r="A148" s="430"/>
      <c r="B148" s="432"/>
      <c r="C148" s="386"/>
      <c r="D148" s="566"/>
      <c r="E148" s="563"/>
      <c r="F148" s="563"/>
      <c r="G148" s="563"/>
      <c r="H148" s="81"/>
      <c r="I148" s="81"/>
      <c r="J148" s="81"/>
      <c r="K148" s="356"/>
      <c r="L148" s="356"/>
      <c r="M148" s="356"/>
      <c r="N148" s="356"/>
      <c r="O148" s="356"/>
      <c r="P148" s="338">
        <f t="shared" si="8"/>
        <v>0</v>
      </c>
    </row>
    <row r="149" spans="1:16" ht="12.75" customHeight="1" hidden="1">
      <c r="A149" s="430"/>
      <c r="B149" s="432"/>
      <c r="C149" s="386"/>
      <c r="D149" s="566"/>
      <c r="E149" s="563"/>
      <c r="F149" s="563"/>
      <c r="G149" s="563"/>
      <c r="H149" s="81"/>
      <c r="I149" s="81"/>
      <c r="J149" s="81"/>
      <c r="K149" s="356"/>
      <c r="L149" s="356"/>
      <c r="M149" s="356"/>
      <c r="N149" s="356"/>
      <c r="O149" s="356"/>
      <c r="P149" s="338">
        <f t="shared" si="8"/>
        <v>0</v>
      </c>
    </row>
    <row r="150" spans="1:16" ht="12.75" customHeight="1" hidden="1">
      <c r="A150" s="430"/>
      <c r="B150" s="432"/>
      <c r="C150" s="386"/>
      <c r="D150" s="566"/>
      <c r="E150" s="563"/>
      <c r="F150" s="563"/>
      <c r="G150" s="563"/>
      <c r="H150" s="81"/>
      <c r="I150" s="81"/>
      <c r="J150" s="81"/>
      <c r="K150" s="356"/>
      <c r="L150" s="356"/>
      <c r="M150" s="356"/>
      <c r="N150" s="356"/>
      <c r="O150" s="356"/>
      <c r="P150" s="338">
        <f t="shared" si="8"/>
        <v>0</v>
      </c>
    </row>
    <row r="151" spans="1:16" ht="12.75" customHeight="1" hidden="1">
      <c r="A151" s="430"/>
      <c r="B151" s="432"/>
      <c r="C151" s="386"/>
      <c r="D151" s="566"/>
      <c r="E151" s="563"/>
      <c r="F151" s="563"/>
      <c r="G151" s="563"/>
      <c r="H151" s="81"/>
      <c r="I151" s="81"/>
      <c r="J151" s="81"/>
      <c r="K151" s="356"/>
      <c r="L151" s="356"/>
      <c r="M151" s="356"/>
      <c r="N151" s="356"/>
      <c r="O151" s="356"/>
      <c r="P151" s="338">
        <f t="shared" si="8"/>
        <v>0</v>
      </c>
    </row>
    <row r="152" spans="1:16" ht="12.75" customHeight="1" hidden="1">
      <c r="A152" s="430"/>
      <c r="B152" s="432"/>
      <c r="C152" s="386"/>
      <c r="D152" s="566"/>
      <c r="E152" s="563"/>
      <c r="F152" s="563"/>
      <c r="G152" s="563"/>
      <c r="H152" s="81"/>
      <c r="I152" s="81"/>
      <c r="J152" s="81"/>
      <c r="K152" s="356"/>
      <c r="L152" s="356"/>
      <c r="M152" s="356"/>
      <c r="N152" s="356"/>
      <c r="O152" s="356"/>
      <c r="P152" s="338">
        <f t="shared" si="8"/>
        <v>0</v>
      </c>
    </row>
    <row r="153" spans="1:16" ht="12.75" customHeight="1" hidden="1">
      <c r="A153" s="430"/>
      <c r="B153" s="433"/>
      <c r="C153" s="380"/>
      <c r="D153" s="567"/>
      <c r="E153" s="564"/>
      <c r="F153" s="564"/>
      <c r="G153" s="564"/>
      <c r="H153" s="81"/>
      <c r="I153" s="81"/>
      <c r="J153" s="81"/>
      <c r="K153" s="356"/>
      <c r="L153" s="356"/>
      <c r="M153" s="356"/>
      <c r="N153" s="356"/>
      <c r="O153" s="356"/>
      <c r="P153" s="338">
        <f t="shared" si="8"/>
        <v>0</v>
      </c>
    </row>
    <row r="154" spans="1:16" ht="12.75">
      <c r="A154" s="430"/>
      <c r="B154" s="412" t="s">
        <v>28</v>
      </c>
      <c r="C154" s="370" t="s">
        <v>52</v>
      </c>
      <c r="D154" s="565"/>
      <c r="E154" s="562"/>
      <c r="F154" s="562"/>
      <c r="G154" s="562"/>
      <c r="H154" s="7"/>
      <c r="I154" s="7"/>
      <c r="J154" s="8"/>
      <c r="K154" s="338">
        <f aca="true" t="shared" si="9" ref="K154:P154">K155+K156+K157+K158+K159+K160+K162+K164+K165+K166+K167+K168+K161+K163</f>
        <v>6819866.9</v>
      </c>
      <c r="L154" s="338">
        <f t="shared" si="9"/>
        <v>1895887.66</v>
      </c>
      <c r="M154" s="338">
        <f t="shared" si="9"/>
        <v>2954847</v>
      </c>
      <c r="N154" s="338">
        <f t="shared" si="9"/>
        <v>3250332</v>
      </c>
      <c r="O154" s="338">
        <f t="shared" si="9"/>
        <v>3575367</v>
      </c>
      <c r="P154" s="338">
        <f t="shared" si="9"/>
        <v>18496300.56</v>
      </c>
    </row>
    <row r="155" spans="1:16" ht="12.75">
      <c r="A155" s="430"/>
      <c r="B155" s="432"/>
      <c r="C155" s="386"/>
      <c r="D155" s="566"/>
      <c r="E155" s="563"/>
      <c r="F155" s="563"/>
      <c r="G155" s="563"/>
      <c r="H155" s="7" t="s">
        <v>66</v>
      </c>
      <c r="I155" s="7" t="s">
        <v>137</v>
      </c>
      <c r="J155" s="8">
        <v>111</v>
      </c>
      <c r="K155" s="337">
        <v>1568022.11</v>
      </c>
      <c r="L155" s="359">
        <v>211526.14</v>
      </c>
      <c r="M155" s="337">
        <v>348933</v>
      </c>
      <c r="N155" s="337">
        <v>383826</v>
      </c>
      <c r="O155" s="337">
        <v>422209</v>
      </c>
      <c r="P155" s="338">
        <f t="shared" si="8"/>
        <v>2934516.25</v>
      </c>
    </row>
    <row r="156" spans="1:16" ht="12.75">
      <c r="A156" s="430"/>
      <c r="B156" s="432"/>
      <c r="C156" s="386"/>
      <c r="D156" s="566"/>
      <c r="E156" s="563"/>
      <c r="F156" s="563"/>
      <c r="G156" s="563"/>
      <c r="H156" s="7" t="s">
        <v>66</v>
      </c>
      <c r="I156" s="7" t="s">
        <v>137</v>
      </c>
      <c r="J156" s="8">
        <v>242</v>
      </c>
      <c r="K156" s="337">
        <v>79728.74</v>
      </c>
      <c r="L156" s="359">
        <v>97900.93</v>
      </c>
      <c r="M156" s="337">
        <v>118553</v>
      </c>
      <c r="N156" s="337">
        <v>130408</v>
      </c>
      <c r="O156" s="337">
        <v>143449</v>
      </c>
      <c r="P156" s="338">
        <f t="shared" si="8"/>
        <v>570039.67</v>
      </c>
    </row>
    <row r="157" spans="1:16" ht="12.75">
      <c r="A157" s="430"/>
      <c r="B157" s="432"/>
      <c r="C157" s="386"/>
      <c r="D157" s="566"/>
      <c r="E157" s="563"/>
      <c r="F157" s="563"/>
      <c r="G157" s="563"/>
      <c r="H157" s="7" t="s">
        <v>66</v>
      </c>
      <c r="I157" s="7" t="s">
        <v>137</v>
      </c>
      <c r="J157" s="8">
        <v>119</v>
      </c>
      <c r="K157" s="337">
        <v>484405.83</v>
      </c>
      <c r="L157" s="359">
        <v>63880.89</v>
      </c>
      <c r="M157" s="337">
        <v>105378</v>
      </c>
      <c r="N157" s="337">
        <v>115916</v>
      </c>
      <c r="O157" s="337">
        <v>127508</v>
      </c>
      <c r="P157" s="338">
        <f t="shared" si="8"/>
        <v>897088.72</v>
      </c>
    </row>
    <row r="158" spans="1:16" ht="12.75">
      <c r="A158" s="430"/>
      <c r="B158" s="432"/>
      <c r="C158" s="386"/>
      <c r="D158" s="566"/>
      <c r="E158" s="563"/>
      <c r="F158" s="563"/>
      <c r="G158" s="563"/>
      <c r="H158" s="7" t="s">
        <v>66</v>
      </c>
      <c r="I158" s="7" t="s">
        <v>138</v>
      </c>
      <c r="J158" s="8">
        <v>121</v>
      </c>
      <c r="K158" s="337">
        <v>1206530.64</v>
      </c>
      <c r="L158" s="359">
        <v>825877.17</v>
      </c>
      <c r="M158" s="337">
        <v>1230386</v>
      </c>
      <c r="N158" s="337">
        <v>1353425</v>
      </c>
      <c r="O158" s="337">
        <v>1488768</v>
      </c>
      <c r="P158" s="338">
        <f t="shared" si="8"/>
        <v>6104986.81</v>
      </c>
    </row>
    <row r="159" spans="1:16" ht="12.75">
      <c r="A159" s="430"/>
      <c r="B159" s="432"/>
      <c r="C159" s="386"/>
      <c r="D159" s="566"/>
      <c r="E159" s="563"/>
      <c r="F159" s="563"/>
      <c r="G159" s="563"/>
      <c r="H159" s="7" t="s">
        <v>66</v>
      </c>
      <c r="I159" s="7" t="s">
        <v>138</v>
      </c>
      <c r="J159" s="8">
        <v>129</v>
      </c>
      <c r="K159" s="337">
        <v>360074.59</v>
      </c>
      <c r="L159" s="359">
        <v>249414.9</v>
      </c>
      <c r="M159" s="337">
        <v>371577</v>
      </c>
      <c r="N159" s="337">
        <v>408735</v>
      </c>
      <c r="O159" s="337">
        <v>449609</v>
      </c>
      <c r="P159" s="338">
        <f t="shared" si="8"/>
        <v>1839410.49</v>
      </c>
    </row>
    <row r="160" spans="1:16" ht="12.75">
      <c r="A160" s="430"/>
      <c r="B160" s="432"/>
      <c r="C160" s="386"/>
      <c r="D160" s="566"/>
      <c r="E160" s="563"/>
      <c r="F160" s="563"/>
      <c r="G160" s="563"/>
      <c r="H160" s="7" t="s">
        <v>66</v>
      </c>
      <c r="I160" s="7" t="s">
        <v>138</v>
      </c>
      <c r="J160" s="8">
        <v>122</v>
      </c>
      <c r="K160" s="337">
        <v>26720</v>
      </c>
      <c r="L160" s="359">
        <v>27008</v>
      </c>
      <c r="M160" s="337">
        <v>89188</v>
      </c>
      <c r="N160" s="337">
        <v>98107</v>
      </c>
      <c r="O160" s="337">
        <v>107918</v>
      </c>
      <c r="P160" s="338">
        <f t="shared" si="8"/>
        <v>348941</v>
      </c>
    </row>
    <row r="161" spans="1:16" ht="12.75">
      <c r="A161" s="430"/>
      <c r="B161" s="432"/>
      <c r="C161" s="386"/>
      <c r="D161" s="566"/>
      <c r="E161" s="563"/>
      <c r="F161" s="563"/>
      <c r="G161" s="563"/>
      <c r="H161" s="7" t="s">
        <v>66</v>
      </c>
      <c r="I161" s="7" t="s">
        <v>161</v>
      </c>
      <c r="J161" s="8">
        <v>242</v>
      </c>
      <c r="K161" s="337">
        <v>0</v>
      </c>
      <c r="L161" s="359">
        <v>4000</v>
      </c>
      <c r="M161" s="337">
        <v>7810</v>
      </c>
      <c r="N161" s="337">
        <v>8591</v>
      </c>
      <c r="O161" s="337">
        <v>9450</v>
      </c>
      <c r="P161" s="338">
        <f t="shared" si="8"/>
        <v>29851</v>
      </c>
    </row>
    <row r="162" spans="1:16" ht="12.75">
      <c r="A162" s="430"/>
      <c r="B162" s="432"/>
      <c r="C162" s="386"/>
      <c r="D162" s="566"/>
      <c r="E162" s="563"/>
      <c r="F162" s="563"/>
      <c r="G162" s="563"/>
      <c r="H162" s="7" t="s">
        <v>66</v>
      </c>
      <c r="I162" s="7" t="s">
        <v>138</v>
      </c>
      <c r="J162" s="8">
        <v>244</v>
      </c>
      <c r="K162" s="337">
        <v>8700</v>
      </c>
      <c r="L162" s="359">
        <v>21400</v>
      </c>
      <c r="M162" s="337">
        <v>12540</v>
      </c>
      <c r="N162" s="337">
        <v>13794</v>
      </c>
      <c r="O162" s="337">
        <v>15173</v>
      </c>
      <c r="P162" s="338">
        <f t="shared" si="8"/>
        <v>71607</v>
      </c>
    </row>
    <row r="163" spans="1:16" ht="12.75">
      <c r="A163" s="430"/>
      <c r="B163" s="432"/>
      <c r="C163" s="386"/>
      <c r="D163" s="566"/>
      <c r="E163" s="563"/>
      <c r="F163" s="563"/>
      <c r="G163" s="563"/>
      <c r="H163" s="7" t="s">
        <v>66</v>
      </c>
      <c r="I163" s="7" t="s">
        <v>137</v>
      </c>
      <c r="J163" s="8">
        <v>247</v>
      </c>
      <c r="K163" s="337">
        <v>206344.88</v>
      </c>
      <c r="L163" s="359">
        <v>199571</v>
      </c>
      <c r="M163" s="337">
        <v>246200</v>
      </c>
      <c r="N163" s="337">
        <v>270820</v>
      </c>
      <c r="O163" s="337">
        <v>297902</v>
      </c>
      <c r="P163" s="338">
        <f t="shared" si="8"/>
        <v>1220837.88</v>
      </c>
    </row>
    <row r="164" spans="1:16" ht="12.75">
      <c r="A164" s="430"/>
      <c r="B164" s="432"/>
      <c r="C164" s="386"/>
      <c r="D164" s="566"/>
      <c r="E164" s="563"/>
      <c r="F164" s="563"/>
      <c r="G164" s="563"/>
      <c r="H164" s="7" t="s">
        <v>66</v>
      </c>
      <c r="I164" s="7" t="s">
        <v>137</v>
      </c>
      <c r="J164" s="8">
        <v>244</v>
      </c>
      <c r="K164" s="337">
        <v>100394.5</v>
      </c>
      <c r="L164" s="359">
        <v>53042.17</v>
      </c>
      <c r="M164" s="337">
        <v>185743</v>
      </c>
      <c r="N164" s="337">
        <v>204317</v>
      </c>
      <c r="O164" s="337">
        <v>224749</v>
      </c>
      <c r="P164" s="338">
        <f t="shared" si="8"/>
        <v>768245.67</v>
      </c>
    </row>
    <row r="165" spans="1:16" ht="12.75">
      <c r="A165" s="430"/>
      <c r="B165" s="432"/>
      <c r="C165" s="386"/>
      <c r="D165" s="566"/>
      <c r="E165" s="563"/>
      <c r="F165" s="563"/>
      <c r="G165" s="563"/>
      <c r="H165" s="7" t="s">
        <v>67</v>
      </c>
      <c r="I165" s="7" t="s">
        <v>139</v>
      </c>
      <c r="J165" s="8">
        <v>111</v>
      </c>
      <c r="K165" s="337">
        <v>2105255.55</v>
      </c>
      <c r="L165" s="359">
        <v>105427.39</v>
      </c>
      <c r="M165" s="337">
        <v>173920</v>
      </c>
      <c r="N165" s="337">
        <v>191312</v>
      </c>
      <c r="O165" s="337">
        <v>210443</v>
      </c>
      <c r="P165" s="338">
        <f t="shared" si="8"/>
        <v>2786357.94</v>
      </c>
    </row>
    <row r="166" spans="1:16" ht="12.75">
      <c r="A166" s="430"/>
      <c r="B166" s="432"/>
      <c r="C166" s="386"/>
      <c r="D166" s="566"/>
      <c r="E166" s="563"/>
      <c r="F166" s="563"/>
      <c r="G166" s="563"/>
      <c r="H166" s="7" t="s">
        <v>67</v>
      </c>
      <c r="I166" s="7" t="s">
        <v>139</v>
      </c>
      <c r="J166" s="8">
        <v>119</v>
      </c>
      <c r="K166" s="337">
        <v>663540.82</v>
      </c>
      <c r="L166" s="359">
        <v>31839.07</v>
      </c>
      <c r="M166" s="337">
        <v>57619</v>
      </c>
      <c r="N166" s="337">
        <v>63381</v>
      </c>
      <c r="O166" s="337">
        <v>69719</v>
      </c>
      <c r="P166" s="338">
        <f t="shared" si="8"/>
        <v>886098.89</v>
      </c>
    </row>
    <row r="167" spans="1:16" ht="12.75">
      <c r="A167" s="430"/>
      <c r="B167" s="433"/>
      <c r="C167" s="380"/>
      <c r="D167" s="567"/>
      <c r="E167" s="564"/>
      <c r="F167" s="564"/>
      <c r="G167" s="564"/>
      <c r="H167" s="7" t="s">
        <v>67</v>
      </c>
      <c r="I167" s="7" t="s">
        <v>139</v>
      </c>
      <c r="J167" s="8">
        <v>244</v>
      </c>
      <c r="K167" s="337">
        <v>0</v>
      </c>
      <c r="L167" s="359">
        <v>0</v>
      </c>
      <c r="M167" s="337">
        <v>1500</v>
      </c>
      <c r="N167" s="337">
        <v>1650</v>
      </c>
      <c r="O167" s="337">
        <v>1815</v>
      </c>
      <c r="P167" s="338">
        <f t="shared" si="8"/>
        <v>4965</v>
      </c>
    </row>
    <row r="168" spans="1:16" ht="12.75">
      <c r="A168" s="430"/>
      <c r="B168" s="15"/>
      <c r="C168" s="80"/>
      <c r="D168" s="51"/>
      <c r="E168" s="81"/>
      <c r="F168" s="81"/>
      <c r="G168" s="81"/>
      <c r="H168" s="7" t="s">
        <v>66</v>
      </c>
      <c r="I168" s="7" t="s">
        <v>137</v>
      </c>
      <c r="J168" s="8">
        <v>853</v>
      </c>
      <c r="K168" s="337">
        <v>10149.24</v>
      </c>
      <c r="L168" s="359">
        <v>5000</v>
      </c>
      <c r="M168" s="337">
        <v>5500</v>
      </c>
      <c r="N168" s="337">
        <v>6050</v>
      </c>
      <c r="O168" s="337">
        <v>6655</v>
      </c>
      <c r="P168" s="338">
        <f t="shared" si="8"/>
        <v>33354.24</v>
      </c>
    </row>
    <row r="169" spans="1:16" ht="16.5" customHeight="1">
      <c r="A169" s="430"/>
      <c r="B169" s="17" t="s">
        <v>125</v>
      </c>
      <c r="C169" s="3" t="s">
        <v>52</v>
      </c>
      <c r="D169" s="51"/>
      <c r="E169" s="4"/>
      <c r="F169" s="4"/>
      <c r="G169" s="4"/>
      <c r="H169" s="7"/>
      <c r="I169" s="8"/>
      <c r="J169" s="8"/>
      <c r="K169" s="5"/>
      <c r="L169" s="5"/>
      <c r="M169" s="5"/>
      <c r="N169" s="5"/>
      <c r="O169" s="5"/>
      <c r="P169" s="9"/>
    </row>
    <row r="170" spans="1:16" ht="12.75">
      <c r="A170" s="3"/>
      <c r="B170" s="50" t="s">
        <v>29</v>
      </c>
      <c r="C170" s="3" t="s">
        <v>52</v>
      </c>
      <c r="D170" s="51"/>
      <c r="E170" s="4"/>
      <c r="F170" s="4"/>
      <c r="G170" s="4"/>
      <c r="H170" s="8"/>
      <c r="I170" s="8"/>
      <c r="J170" s="8"/>
      <c r="K170" s="5">
        <f>K140</f>
        <v>6819867</v>
      </c>
      <c r="L170" s="5">
        <f>L140</f>
        <v>1895888</v>
      </c>
      <c r="M170" s="5">
        <f>M154</f>
        <v>2954847</v>
      </c>
      <c r="N170" s="5">
        <f>N140</f>
        <v>3250332</v>
      </c>
      <c r="O170" s="5">
        <f>O140</f>
        <v>3575367</v>
      </c>
      <c r="P170" s="5">
        <f>P140</f>
        <v>18496301</v>
      </c>
    </row>
    <row r="176" spans="9:10" ht="12.75">
      <c r="I176" s="113"/>
      <c r="J176" s="113"/>
    </row>
  </sheetData>
  <sheetProtection/>
  <mergeCells count="245">
    <mergeCell ref="G141:G153"/>
    <mergeCell ref="B154:B167"/>
    <mergeCell ref="C154:C167"/>
    <mergeCell ref="D154:D167"/>
    <mergeCell ref="E154:E167"/>
    <mergeCell ref="F154:F167"/>
    <mergeCell ref="G154:G167"/>
    <mergeCell ref="I133:I135"/>
    <mergeCell ref="J133:J135"/>
    <mergeCell ref="P133:P135"/>
    <mergeCell ref="A136:A137"/>
    <mergeCell ref="A139:A169"/>
    <mergeCell ref="B141:B153"/>
    <mergeCell ref="C141:C153"/>
    <mergeCell ref="D141:D153"/>
    <mergeCell ref="E141:E153"/>
    <mergeCell ref="F141:F153"/>
    <mergeCell ref="I131:I132"/>
    <mergeCell ref="J131:J132"/>
    <mergeCell ref="P131:P132"/>
    <mergeCell ref="A133:A135"/>
    <mergeCell ref="C133:C135"/>
    <mergeCell ref="D133:D135"/>
    <mergeCell ref="E133:E135"/>
    <mergeCell ref="F133:F135"/>
    <mergeCell ref="G133:G135"/>
    <mergeCell ref="H133:H135"/>
    <mergeCell ref="H129:H130"/>
    <mergeCell ref="I129:I130"/>
    <mergeCell ref="J129:J130"/>
    <mergeCell ref="P129:P130"/>
    <mergeCell ref="A131:A132"/>
    <mergeCell ref="C131:C132"/>
    <mergeCell ref="D131:D132"/>
    <mergeCell ref="E131:E132"/>
    <mergeCell ref="F131:F132"/>
    <mergeCell ref="H131:H132"/>
    <mergeCell ref="A129:A130"/>
    <mergeCell ref="C129:C130"/>
    <mergeCell ref="D129:D130"/>
    <mergeCell ref="E129:E130"/>
    <mergeCell ref="F129:F130"/>
    <mergeCell ref="G129:G132"/>
    <mergeCell ref="G114:G119"/>
    <mergeCell ref="H114:H119"/>
    <mergeCell ref="I114:I119"/>
    <mergeCell ref="J114:J119"/>
    <mergeCell ref="P114:P119"/>
    <mergeCell ref="A123:A127"/>
    <mergeCell ref="G112:G113"/>
    <mergeCell ref="H112:H113"/>
    <mergeCell ref="I112:I113"/>
    <mergeCell ref="J112:J113"/>
    <mergeCell ref="P112:P113"/>
    <mergeCell ref="A114:A119"/>
    <mergeCell ref="C114:C119"/>
    <mergeCell ref="D114:D119"/>
    <mergeCell ref="E114:E119"/>
    <mergeCell ref="F114:F119"/>
    <mergeCell ref="G110:G111"/>
    <mergeCell ref="H110:H111"/>
    <mergeCell ref="I110:I111"/>
    <mergeCell ref="J110:J111"/>
    <mergeCell ref="P110:P111"/>
    <mergeCell ref="A112:A113"/>
    <mergeCell ref="C112:C113"/>
    <mergeCell ref="D112:D113"/>
    <mergeCell ref="E112:E113"/>
    <mergeCell ref="F112:F113"/>
    <mergeCell ref="H87:H100"/>
    <mergeCell ref="I87:I100"/>
    <mergeCell ref="J87:J100"/>
    <mergeCell ref="A101:A102"/>
    <mergeCell ref="A103:A104"/>
    <mergeCell ref="A110:A111"/>
    <mergeCell ref="C110:C111"/>
    <mergeCell ref="D110:D111"/>
    <mergeCell ref="E110:E111"/>
    <mergeCell ref="F110:F111"/>
    <mergeCell ref="H85:H86"/>
    <mergeCell ref="I85:I86"/>
    <mergeCell ref="J85:J86"/>
    <mergeCell ref="P85:P86"/>
    <mergeCell ref="A87:A100"/>
    <mergeCell ref="C87:C100"/>
    <mergeCell ref="D87:D100"/>
    <mergeCell ref="E87:E100"/>
    <mergeCell ref="F87:F100"/>
    <mergeCell ref="G87:G100"/>
    <mergeCell ref="H83:H84"/>
    <mergeCell ref="I83:I84"/>
    <mergeCell ref="J83:J84"/>
    <mergeCell ref="P83:P84"/>
    <mergeCell ref="A85:A86"/>
    <mergeCell ref="C85:C86"/>
    <mergeCell ref="D85:D86"/>
    <mergeCell ref="E85:E86"/>
    <mergeCell ref="F85:F86"/>
    <mergeCell ref="G85:G86"/>
    <mergeCell ref="H65:H72"/>
    <mergeCell ref="I65:I72"/>
    <mergeCell ref="J65:J72"/>
    <mergeCell ref="P65:P72"/>
    <mergeCell ref="A83:A84"/>
    <mergeCell ref="C83:C84"/>
    <mergeCell ref="D83:D84"/>
    <mergeCell ref="E83:E84"/>
    <mergeCell ref="F83:F84"/>
    <mergeCell ref="G83:G84"/>
    <mergeCell ref="H63:H64"/>
    <mergeCell ref="I63:I64"/>
    <mergeCell ref="J63:J64"/>
    <mergeCell ref="P63:P64"/>
    <mergeCell ref="A65:A75"/>
    <mergeCell ref="C65:C72"/>
    <mergeCell ref="D65:D72"/>
    <mergeCell ref="E65:E72"/>
    <mergeCell ref="F65:F72"/>
    <mergeCell ref="G65:G72"/>
    <mergeCell ref="H61:H62"/>
    <mergeCell ref="I61:I62"/>
    <mergeCell ref="J61:J62"/>
    <mergeCell ref="P61:P62"/>
    <mergeCell ref="A63:A64"/>
    <mergeCell ref="C63:C64"/>
    <mergeCell ref="D63:D64"/>
    <mergeCell ref="E63:E64"/>
    <mergeCell ref="F63:F64"/>
    <mergeCell ref="G63:G64"/>
    <mergeCell ref="I43:I49"/>
    <mergeCell ref="J43:J49"/>
    <mergeCell ref="A51:A53"/>
    <mergeCell ref="A55:A59"/>
    <mergeCell ref="A61:A62"/>
    <mergeCell ref="C61:C62"/>
    <mergeCell ref="D61:D62"/>
    <mergeCell ref="E61:E62"/>
    <mergeCell ref="F61:F62"/>
    <mergeCell ref="G61:G62"/>
    <mergeCell ref="I41:I42"/>
    <mergeCell ref="J41:J42"/>
    <mergeCell ref="P41:P42"/>
    <mergeCell ref="A43:A49"/>
    <mergeCell ref="C43:C49"/>
    <mergeCell ref="D43:D49"/>
    <mergeCell ref="E43:E49"/>
    <mergeCell ref="F43:F49"/>
    <mergeCell ref="G43:G49"/>
    <mergeCell ref="H43:H49"/>
    <mergeCell ref="I39:I40"/>
    <mergeCell ref="J39:J40"/>
    <mergeCell ref="P39:P40"/>
    <mergeCell ref="A41:A42"/>
    <mergeCell ref="C41:C42"/>
    <mergeCell ref="D41:D42"/>
    <mergeCell ref="E41:E42"/>
    <mergeCell ref="F41:F42"/>
    <mergeCell ref="G41:G42"/>
    <mergeCell ref="H41:H42"/>
    <mergeCell ref="I31:I32"/>
    <mergeCell ref="J31:J32"/>
    <mergeCell ref="P31:P32"/>
    <mergeCell ref="A39:A40"/>
    <mergeCell ref="C39:C40"/>
    <mergeCell ref="D39:D40"/>
    <mergeCell ref="E39:E40"/>
    <mergeCell ref="F39:F40"/>
    <mergeCell ref="G39:G40"/>
    <mergeCell ref="H39:H40"/>
    <mergeCell ref="J22:J26"/>
    <mergeCell ref="P22:P26"/>
    <mergeCell ref="A28:A30"/>
    <mergeCell ref="A31:A36"/>
    <mergeCell ref="C31:C32"/>
    <mergeCell ref="D31:D32"/>
    <mergeCell ref="E31:E32"/>
    <mergeCell ref="F31:F32"/>
    <mergeCell ref="G31:G32"/>
    <mergeCell ref="H31:H32"/>
    <mergeCell ref="J20:J21"/>
    <mergeCell ref="P20:P21"/>
    <mergeCell ref="A22:A26"/>
    <mergeCell ref="C22:C26"/>
    <mergeCell ref="D22:D26"/>
    <mergeCell ref="E22:E26"/>
    <mergeCell ref="F22:F26"/>
    <mergeCell ref="G22:G26"/>
    <mergeCell ref="H22:H26"/>
    <mergeCell ref="I22:I26"/>
    <mergeCell ref="J18:J19"/>
    <mergeCell ref="P18:P19"/>
    <mergeCell ref="A20:A21"/>
    <mergeCell ref="C20:C21"/>
    <mergeCell ref="D20:D21"/>
    <mergeCell ref="E20:E21"/>
    <mergeCell ref="F20:F21"/>
    <mergeCell ref="G20:G21"/>
    <mergeCell ref="H20:H21"/>
    <mergeCell ref="I20:I21"/>
    <mergeCell ref="P11:P12"/>
    <mergeCell ref="A13:A17"/>
    <mergeCell ref="A18:A19"/>
    <mergeCell ref="C18:C19"/>
    <mergeCell ref="D18:D19"/>
    <mergeCell ref="E18:E19"/>
    <mergeCell ref="F18:F19"/>
    <mergeCell ref="G18:G19"/>
    <mergeCell ref="H18:H19"/>
    <mergeCell ref="I18:I19"/>
    <mergeCell ref="O9:O10"/>
    <mergeCell ref="P9:P10"/>
    <mergeCell ref="H11:H12"/>
    <mergeCell ref="I11:I12"/>
    <mergeCell ref="J11:J12"/>
    <mergeCell ref="K11:K12"/>
    <mergeCell ref="L11:L12"/>
    <mergeCell ref="M11:M12"/>
    <mergeCell ref="N11:N12"/>
    <mergeCell ref="O11:O12"/>
    <mergeCell ref="I9:I10"/>
    <mergeCell ref="J9:J10"/>
    <mergeCell ref="K9:K10"/>
    <mergeCell ref="L9:L10"/>
    <mergeCell ref="M9:M10"/>
    <mergeCell ref="N9:N10"/>
    <mergeCell ref="G6:G7"/>
    <mergeCell ref="H6:J6"/>
    <mergeCell ref="K6:P6"/>
    <mergeCell ref="A9:A10"/>
    <mergeCell ref="C9:C10"/>
    <mergeCell ref="D9:D10"/>
    <mergeCell ref="E9:E10"/>
    <mergeCell ref="F9:F10"/>
    <mergeCell ref="G9:G10"/>
    <mergeCell ref="H9:H10"/>
    <mergeCell ref="K1:P1"/>
    <mergeCell ref="H2:P2"/>
    <mergeCell ref="A3:P3"/>
    <mergeCell ref="A4:P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scale="44" r:id="rId3"/>
  <rowBreaks count="1" manualBreakCount="1">
    <brk id="4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2023-02-02T03:32:14Z</cp:lastPrinted>
  <dcterms:created xsi:type="dcterms:W3CDTF">1996-10-08T23:32:33Z</dcterms:created>
  <dcterms:modified xsi:type="dcterms:W3CDTF">2023-02-02T03:34:07Z</dcterms:modified>
  <cp:category/>
  <cp:version/>
  <cp:contentType/>
  <cp:contentStatus/>
</cp:coreProperties>
</file>