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7575" tabRatio="653" activeTab="3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11" sheetId="9" r:id="rId9"/>
    <sheet name="прил 9" sheetId="10" r:id="rId10"/>
    <sheet name="прил 10" sheetId="11" r:id="rId11"/>
    <sheet name="прил 12" sheetId="12" r:id="rId12"/>
    <sheet name="прил 13" sheetId="13" r:id="rId13"/>
    <sheet name="доходы" sheetId="14" r:id="rId14"/>
  </sheets>
  <externalReferences>
    <externalReference r:id="rId17"/>
  </externalReferences>
  <definedNames>
    <definedName name="_xlnm.Print_Area" localSheetId="12">'прил 13'!$A$1:$K$439</definedName>
  </definedNames>
  <calcPr fullCalcOnLoad="1"/>
</workbook>
</file>

<file path=xl/comments14.xml><?xml version="1.0" encoding="utf-8"?>
<comments xmlns="http://schemas.openxmlformats.org/spreadsheetml/2006/main">
  <authors>
    <author>пк</author>
  </authors>
  <commentList>
    <comment ref="E3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<sst xmlns="http://schemas.openxmlformats.org/spreadsheetml/2006/main" count="2894" uniqueCount="724">
  <si>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</si>
  <si>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</si>
  <si>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</si>
  <si>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</si>
  <si>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</si>
  <si>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</si>
  <si>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</si>
  <si>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</si>
  <si>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</si>
  <si>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</si>
  <si>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</si>
  <si>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</si>
  <si>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</si>
  <si>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</si>
  <si>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</si>
  <si>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</si>
  <si>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</si>
  <si>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</si>
  <si>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</si>
  <si>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</si>
  <si>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</si>
  <si>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</si>
  <si>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</si>
  <si>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</si>
  <si>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</si>
  <si>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</si>
  <si>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</si>
  <si>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</si>
  <si>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</si>
  <si>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</si>
  <si>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</si>
  <si>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</si>
  <si>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</si>
  <si>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</si>
  <si>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</si>
  <si>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</si>
  <si>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</si>
  <si>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</si>
  <si>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</si>
  <si>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Приложение № 5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</si>
  <si>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</si>
  <si>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</si>
  <si>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</si>
  <si>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</si>
  <si>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</si>
  <si>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</si>
  <si>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</si>
  <si>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</si>
  <si>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</si>
  <si>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</si>
  <si>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</si>
  <si>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</si>
  <si>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</si>
  <si>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</si>
  <si>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</si>
  <si>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</si>
  <si>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</si>
  <si>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</si>
  <si>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</si>
  <si>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</si>
  <si>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>ПРОЧИЕ НЕНАЛОГОВЫЕ ДОХОДЫ</t>
  </si>
  <si>
    <t>Приложение № 7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</si>
  <si>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</si>
  <si>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</si>
  <si>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</si>
  <si>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</si>
  <si>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</si>
  <si>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</si>
  <si>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</si>
  <si>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</si>
  <si>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</si>
  <si>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</si>
  <si>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Приложение № 9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</si>
  <si>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</si>
  <si>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</si>
  <si>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</si>
  <si>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</si>
  <si>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</si>
  <si>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 на 2023 год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</si>
  <si>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</si>
  <si>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</si>
  <si>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</si>
  <si>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</si>
  <si>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</si>
  <si>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</si>
  <si>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</si>
  <si>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</si>
  <si>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</si>
  <si>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</si>
  <si>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</si>
  <si>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</si>
  <si>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</si>
  <si>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</si>
  <si>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</si>
  <si>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</si>
  <si>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</si>
  <si>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</si>
  <si>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</si>
  <si>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</si>
  <si>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</si>
  <si>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</si>
  <si>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</si>
  <si>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</si>
  <si>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</si>
  <si>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</si>
  <si>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</si>
  <si>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</si>
  <si>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</si>
  <si>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</si>
  <si>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</si>
  <si>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</si>
  <si>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</si>
  <si>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</si>
  <si>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</si>
  <si>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</si>
  <si>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</si>
  <si>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</si>
  <si>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</si>
  <si>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</si>
  <si>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</si>
  <si>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</si>
  <si>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</si>
  <si>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</si>
  <si>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</si>
  <si>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</si>
  <si>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</si>
  <si>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</si>
  <si>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</si>
  <si>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</si>
  <si>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</si>
  <si>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</si>
  <si>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</si>
  <si>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</si>
  <si>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</si>
  <si>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</si>
  <si>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</si>
  <si>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</si>
  <si>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</si>
  <si>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</si>
  <si>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</si>
  <si>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</si>
  <si>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</si>
  <si>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</si>
  <si>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</si>
  <si>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</si>
  <si>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</si>
  <si>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</si>
  <si>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</si>
  <si>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</si>
  <si>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</si>
  <si>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</si>
  <si>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</si>
  <si>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</si>
  <si>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08</t>
  </si>
  <si>
    <t>Библиотеки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</si>
  <si>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</si>
  <si>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</si>
  <si>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</si>
  <si>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</si>
  <si>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</si>
  <si>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</si>
  <si>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</si>
  <si>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</si>
  <si>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</si>
  <si>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</si>
  <si>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</si>
  <si>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</si>
  <si>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</si>
  <si>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</si>
  <si>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</si>
  <si>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</si>
  <si>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</si>
  <si>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</si>
  <si>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</si>
  <si>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</si>
  <si>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</si>
  <si>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</si>
  <si>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</si>
  <si>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</si>
  <si>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</si>
  <si>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</si>
  <si>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</si>
  <si>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</si>
  <si>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</si>
  <si>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</si>
  <si>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</si>
  <si>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</si>
  <si>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</si>
  <si>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</si>
  <si>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</si>
  <si>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</si>
  <si>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</si>
  <si>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</si>
  <si>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</si>
  <si>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</si>
  <si>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Строительство спортплощадки</t>
  </si>
  <si>
    <t>Увеличение стоимости основных средств</t>
  </si>
  <si>
    <t>611</t>
  </si>
  <si>
    <t>Гос. Программа "Развитие культуры в Забайкальском крае"</t>
  </si>
  <si>
    <t>-Софинансирование в гос. Программе "Развитие культуры в Заб. Крае"</t>
  </si>
  <si>
    <t>000 00 42160</t>
  </si>
  <si>
    <t>ПРИЛОЖЕНИЕ 12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</si>
  <si>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</si>
  <si>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</si>
  <si>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</si>
  <si>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</si>
  <si>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</si>
  <si>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</si>
  <si>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</si>
  <si>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</si>
  <si>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</si>
  <si>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Проезд к месту командировки</t>
  </si>
  <si>
    <t>Доставка угля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</si>
  <si>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</si>
  <si>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</si>
  <si>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</si>
  <si>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</si>
  <si>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Обслуживание охраны</t>
  </si>
  <si>
    <t xml:space="preserve">Заработная плата по договору </t>
  </si>
  <si>
    <t>Прочие услуги</t>
  </si>
  <si>
    <t>Сопровождение программных средств</t>
  </si>
  <si>
    <t>Услуги редакции</t>
  </si>
  <si>
    <t>Аттестация рабочих мест</t>
  </si>
  <si>
    <t>Подписка периодики</t>
  </si>
  <si>
    <t>Минерализация и отжиг</t>
  </si>
  <si>
    <t>услуги по ГО ЧС</t>
  </si>
  <si>
    <t>Содержание жилого фонда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</si>
  <si>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</si>
  <si>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</si>
  <si>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</si>
  <si>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</si>
  <si>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</si>
  <si>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</si>
  <si>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</si>
  <si>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</si>
  <si>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</si>
  <si>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</si>
  <si>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</si>
  <si>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</si>
  <si>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</si>
  <si>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</si>
  <si>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</si>
  <si>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</si>
  <si>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</si>
  <si>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</si>
  <si>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</si>
  <si>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</si>
  <si>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</si>
  <si>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</si>
  <si>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</si>
  <si>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</si>
  <si>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</si>
  <si>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</si>
  <si>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</si>
  <si>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</si>
  <si>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</si>
  <si>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</si>
  <si>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</si>
  <si>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</si>
  <si>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</si>
  <si>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</si>
  <si>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</si>
  <si>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</si>
  <si>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</si>
  <si>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</si>
  <si>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</si>
  <si>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</si>
  <si>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</si>
  <si>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</si>
  <si>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</si>
  <si>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</si>
  <si>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</si>
  <si>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</si>
  <si>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</si>
  <si>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</si>
  <si>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</si>
  <si>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</si>
  <si>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</si>
  <si>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</si>
  <si>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-сопровожд. Програм. Ср-в</t>
  </si>
  <si>
    <t>прочие расходы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</si>
  <si>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</si>
  <si>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</si>
  <si>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</si>
  <si>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</si>
  <si>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</si>
  <si>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</si>
  <si>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</si>
  <si>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</si>
  <si>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</si>
  <si>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</si>
  <si>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</si>
  <si>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</si>
  <si>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</si>
  <si>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</si>
  <si>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</si>
  <si>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</si>
  <si>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</si>
  <si>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</si>
  <si>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</si>
  <si>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</si>
  <si>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</si>
  <si>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</si>
  <si>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</si>
  <si>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</si>
  <si>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</si>
  <si>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</si>
  <si>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>Резервные фонды местных администраций</t>
  </si>
  <si>
    <t>0000007005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</si>
  <si>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</si>
  <si>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</si>
  <si>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</si>
  <si>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</si>
  <si>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</si>
  <si>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</si>
  <si>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</si>
  <si>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</si>
  <si>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</si>
  <si>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</si>
  <si>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</si>
  <si>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</si>
  <si>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</si>
  <si>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</si>
  <si>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</si>
  <si>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</si>
  <si>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</si>
  <si>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</si>
  <si>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</si>
  <si>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</si>
  <si>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</si>
  <si>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</si>
  <si>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</si>
  <si>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Уличное освещение</t>
  </si>
  <si>
    <t>0000060001</t>
  </si>
  <si>
    <t>эл.энергия гараж</t>
  </si>
  <si>
    <t>очистка несанкционированных свалок(по решению суда)</t>
  </si>
  <si>
    <t>0000060005</t>
  </si>
  <si>
    <t>Городская комфортная среда (софинансирование реконструкция памятника ВОВ)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</si>
  <si>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</si>
  <si>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</si>
  <si>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</si>
  <si>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</si>
  <si>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</si>
  <si>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</si>
  <si>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</si>
  <si>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</si>
  <si>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</si>
  <si>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</si>
  <si>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</si>
  <si>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</si>
  <si>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</si>
  <si>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</si>
  <si>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</si>
  <si>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</si>
  <si>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</si>
  <si>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</si>
  <si>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</si>
  <si>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</si>
  <si>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</si>
  <si>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</si>
  <si>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</si>
  <si>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</si>
  <si>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</si>
  <si>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</si>
  <si>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</si>
  <si>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</si>
  <si>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</si>
  <si>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</si>
  <si>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</si>
  <si>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</si>
  <si>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</si>
  <si>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</si>
  <si>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</si>
  <si>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</si>
  <si>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</si>
  <si>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</si>
  <si>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</si>
  <si>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</si>
  <si>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</si>
  <si>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</si>
  <si>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</si>
  <si>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</si>
  <si>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</si>
  <si>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</si>
  <si>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</si>
  <si>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</si>
  <si>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</si>
  <si>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</si>
  <si>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</si>
  <si>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</si>
  <si>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</si>
  <si>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</si>
  <si>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</si>
  <si>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</si>
  <si>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</si>
  <si>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</si>
  <si>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</si>
  <si>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</si>
  <si>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</si>
  <si>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</si>
  <si>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</si>
  <si>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</si>
  <si>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</si>
  <si>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</si>
  <si>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</si>
  <si>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</si>
  <si>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</si>
  <si>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</si>
  <si>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</si>
  <si>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</si>
  <si>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</si>
  <si>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</si>
  <si>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</si>
  <si>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</si>
  <si>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</si>
  <si>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</si>
  <si>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</si>
  <si>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</si>
  <si>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</si>
  <si>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</si>
  <si>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</si>
  <si>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</si>
  <si>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</si>
  <si>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</si>
  <si>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</si>
  <si>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</si>
  <si>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</si>
  <si>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</si>
  <si>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</si>
  <si>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</si>
  <si>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</si>
  <si>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</si>
  <si>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поддержку мер по обеспечению сбалансированности бюджетов</t>
  </si>
  <si>
    <t>802 2 02 01003 10 0000 151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</si>
  <si>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</si>
  <si>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</si>
  <si>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</si>
  <si>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</si>
  <si>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</si>
  <si>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-Оплата по договорам ГПХ(замещ. Работников в отпуске)</t>
  </si>
  <si>
    <t xml:space="preserve">- минерализация </t>
  </si>
  <si>
    <t xml:space="preserve"> на 2024 год</t>
  </si>
  <si>
    <t>2024 год (тыс.руб.)</t>
  </si>
  <si>
    <t>-Членские взносы</t>
  </si>
  <si>
    <t>Членские взносы</t>
  </si>
  <si>
    <t>Строительство спортплощадки (нацпроект минист. Спорта и физкультуры) софинансирование</t>
  </si>
  <si>
    <t>Установка детской площадки на ул. Вокзальной (федер. программа минист. сельского хозяйства)</t>
  </si>
  <si>
    <t>Установка детской площадки</t>
  </si>
  <si>
    <t>на 2025 год</t>
  </si>
  <si>
    <t xml:space="preserve"> на 2025 год</t>
  </si>
  <si>
    <t>2025год (тыс.руб.)</t>
  </si>
  <si>
    <t>2025 год</t>
  </si>
  <si>
    <t>-ООО"ВИР"</t>
  </si>
  <si>
    <t>-Антивирус</t>
  </si>
  <si>
    <t xml:space="preserve"> - приобретение оргтехники (принтеры,камеры вид.набл.)</t>
  </si>
  <si>
    <t>-Теплоэнергия</t>
  </si>
  <si>
    <t>247</t>
  </si>
  <si>
    <t>Получение сертификатов и проведение иследований воды на радиологию</t>
  </si>
  <si>
    <t>-Оплата по договорам ГПХ(за охрану помещений и межжевание земли)</t>
  </si>
  <si>
    <t>-Автострахование транспорта</t>
  </si>
  <si>
    <t xml:space="preserve">-Приобретение ГСМ </t>
  </si>
  <si>
    <t>0000021801</t>
  </si>
  <si>
    <t>- Противопожарные полосы</t>
  </si>
  <si>
    <t>0000035002</t>
  </si>
  <si>
    <t>000F255550</t>
  </si>
  <si>
    <t>-Транспортные услуги</t>
  </si>
  <si>
    <t>0000035005</t>
  </si>
  <si>
    <t>Обслуживание водокачек ГПХ</t>
  </si>
  <si>
    <t>Ремонт водокачек</t>
  </si>
  <si>
    <t>0000042160</t>
  </si>
  <si>
    <t>000006065</t>
  </si>
  <si>
    <t>730</t>
  </si>
  <si>
    <t>231</t>
  </si>
  <si>
    <t>Обслуживание муниципального долга</t>
  </si>
  <si>
    <t>Обслуживание внутреннего долга (проценты по кредиту)</t>
  </si>
  <si>
    <t>291</t>
  </si>
  <si>
    <t>0000031522</t>
  </si>
  <si>
    <t>Оценка имущества, выкупная стоимость квартир.</t>
  </si>
  <si>
    <t>Строительство модульной котельной.</t>
  </si>
  <si>
    <t>Текущий ремонт жилого фонда,взносы на кап .ремонт.(Кредиторка)</t>
  </si>
  <si>
    <t>- приобретение процессор(системный блок)</t>
  </si>
  <si>
    <t xml:space="preserve"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 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</si>
  <si>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</si>
  <si>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</si>
  <si>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802 20 23 5118 13 0000 150</t>
  </si>
  <si>
    <t>802 20 2 3 5118 00 0000 150</t>
  </si>
  <si>
    <t>802 2 02 30024 00 0000 150</t>
  </si>
  <si>
    <t>Э/энергия,теплоэнергия.</t>
  </si>
  <si>
    <t>Вывоз ТКО,водоснабжение.</t>
  </si>
  <si>
    <t xml:space="preserve"> - электроэнергия ,теплоэнергия,вывоз ТКО.</t>
  </si>
  <si>
    <t>Противопожарные полосы (отжиг)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</si>
  <si>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</si>
  <si>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802 202 30024 13 0000 150</t>
  </si>
  <si>
    <t>Оценка имущества ,выкупная стоимость квартир.</t>
  </si>
  <si>
    <t>Автострахование</t>
  </si>
  <si>
    <t>Получение сертификатов и проведение исследований воды на радиологию.</t>
  </si>
  <si>
    <t>Перечисления другим бюджетам бюджетной системы РФ(контр.орган)</t>
  </si>
  <si>
    <t>Оплата по договорам (дорожный фонд)</t>
  </si>
  <si>
    <t>Строительство модульной котельной</t>
  </si>
  <si>
    <t>Резервный фонд (мосты,</t>
  </si>
  <si>
    <t>Ремонт водокачек.</t>
  </si>
  <si>
    <t>Интернет</t>
  </si>
  <si>
    <t xml:space="preserve">    8021 11 05013 13 0000 120</t>
  </si>
  <si>
    <t>ПРОГНОЗ ДОХОДОВ на 2024 год и плановый период 2025-2026 гг.</t>
  </si>
  <si>
    <t>очередной       2024</t>
  </si>
  <si>
    <t>1 год планового периода            2025</t>
  </si>
  <si>
    <t>2 год планового периода            2026</t>
  </si>
  <si>
    <t xml:space="preserve">и плановый период 2025 г., 2026г. по разделам, подразделам, целевым статьям и видам </t>
  </si>
  <si>
    <t>Очередной год         2024</t>
  </si>
  <si>
    <t>1 год планового периода 2025</t>
  </si>
  <si>
    <t>2 год планового периода 2026</t>
  </si>
  <si>
    <t>-Асгор</t>
  </si>
  <si>
    <t>-Членский взнос( штрафы+прочие расходы)</t>
  </si>
  <si>
    <t>Благоустройство общественной территории центральной площади по адресу; пгт .Могзон,ул.Советская 1-ая.</t>
  </si>
  <si>
    <t>-Однократная покупка (запчасти на машину)</t>
  </si>
  <si>
    <t xml:space="preserve"> - проведение мероприятий (приобретение сувениров,фейрверки)</t>
  </si>
  <si>
    <t>- хоз.нужды,канцеляркие товары</t>
  </si>
  <si>
    <t>на 9,5</t>
  </si>
  <si>
    <t>на 9.5</t>
  </si>
  <si>
    <t>на 9,5мес</t>
  </si>
  <si>
    <t>и плановый период 2025и 2026 годов"</t>
  </si>
  <si>
    <t>и плановый период 2025 и 2026 годов"</t>
  </si>
  <si>
    <t>и плановый период 2025  и 2026 годов"</t>
  </si>
  <si>
    <t>бюджетной системы, в 2024 году</t>
  </si>
  <si>
    <t>классификации расходов бюджета поселения на 2024 год и плановый период 2025- 2026 гг.</t>
  </si>
  <si>
    <t>и плановый период 2025 и 2026 годов</t>
  </si>
  <si>
    <t>на 9,5 м</t>
  </si>
  <si>
    <t>Источники финансирования дефицита городского поселения</t>
  </si>
  <si>
    <t>Объемы поступления доходов бюджета поселения на 2024 год</t>
  </si>
  <si>
    <t>структуре расходов бюджета городского поселения  на 2024 и плановый 2025-2026 годы</t>
  </si>
  <si>
    <t>Налоги на товары</t>
  </si>
  <si>
    <t>Объемы поступления доходов  бюджета поселения на плановый период 2025 и 2025 годо6</t>
  </si>
  <si>
    <t>2026год</t>
  </si>
  <si>
    <t>бюджетной системы, на плановый период 2025 и 2026 годов</t>
  </si>
  <si>
    <t xml:space="preserve"> на 2026 год</t>
  </si>
  <si>
    <t xml:space="preserve">Обслуживание </t>
  </si>
  <si>
    <t>Перечень источников доходов бюджета поселения, закрепляемых за главными администраторами доходов бюджета городского поселения -  исполнительными органами государственной власти Российской Федерации на 2024 год и плановый период 2025 и 2026 годов</t>
  </si>
  <si>
    <t>Доходы от уплаты акцизов на дизельное топливо</t>
  </si>
  <si>
    <t>Доходы от уплаты акцизов на моторные масла для дизельных двигателей</t>
  </si>
  <si>
    <t>01 05 02 01 00 0000 610</t>
  </si>
  <si>
    <t>Уменьшение прочих остатков денежных средств бюджетов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</si>
  <si>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</si>
  <si>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ИФНС России  поЗабайкальскому краю</t>
  </si>
  <si>
    <t>000F25550</t>
  </si>
  <si>
    <t>700</t>
  </si>
  <si>
    <t>на 2026 год</t>
  </si>
  <si>
    <t>Обслуживание внутреннего долга</t>
  </si>
  <si>
    <t>Дотация бюджетам городских поселений на выравнивание бюджетной обеспеченности</t>
  </si>
  <si>
    <t>108 04020 01 0000 110</t>
  </si>
  <si>
    <t xml:space="preserve">Государственная пошлина за совершение нотариальных действий
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</si>
  <si>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</si>
  <si>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 106 01030 13 0000 110</t>
  </si>
  <si>
    <t>106 06043 13 0000 110</t>
  </si>
  <si>
    <t>106 06033 13 0000 110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</si>
  <si>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</si>
  <si>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Налоги на имущество и земельный налог</t>
  </si>
  <si>
    <t xml:space="preserve">Итого расходов </t>
  </si>
  <si>
    <t xml:space="preserve">Коммунальное хозяйсто </t>
  </si>
  <si>
    <t>00000 21801</t>
  </si>
  <si>
    <t>00000 49101</t>
  </si>
  <si>
    <t>00000 06065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</si>
  <si>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</si>
  <si>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</si>
  <si>
    <t>"Бадинское" на 2024 год</t>
  </si>
  <si>
    <t>105 03000 01 0000 110</t>
  </si>
  <si>
    <t>Единый сельскохозяйственный налог</t>
  </si>
  <si>
    <t xml:space="preserve">поселения "Бадинское" </t>
  </si>
  <si>
    <t>"О бюджете сельского поселения</t>
  </si>
  <si>
    <t xml:space="preserve"> сельского поселения "Бадинское"</t>
  </si>
  <si>
    <t>Бадинское" на 2024 год</t>
  </si>
  <si>
    <t>Перечень главных администраторов доходов бюджета поселения - исполнительных органов местного самоуправления городского поселения "Бадинское"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</si>
  <si>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</si>
  <si>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</si>
  <si>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117 05050 10 0000 180</t>
  </si>
  <si>
    <t>Прочие неналоговые доходы бюджетов сельских поселений</t>
  </si>
  <si>
    <t>202 16001 10 0000 150</t>
  </si>
  <si>
    <t>202 49999 10 0000 150</t>
  </si>
  <si>
    <t>Прочие межбюджетные трансферты, передаваемые бюджетам сельских поселений</t>
  </si>
  <si>
    <t xml:space="preserve">  202 35118 10 0000 150</t>
  </si>
  <si>
    <t>Дотации бюджетам сельских поселений на выравнивание бюджетной обеспеченности</t>
  </si>
  <si>
    <t>202 40014 10 0000 150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</si>
  <si>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</si>
  <si>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202 30024 10 0000 150</t>
  </si>
  <si>
    <t xml:space="preserve">поселения "Бадинскоее" </t>
  </si>
  <si>
    <t>«О бюджете сельского  поселения</t>
  </si>
  <si>
    <t>«Бадинское» на 2024 год</t>
  </si>
  <si>
    <t xml:space="preserve">Перечень главных администраторов источников финансирования дефицита бюджета сельского поселения «Бадинское» на 2024 год и плановый период 2025 и 2026 годов </t>
  </si>
  <si>
    <t>Сельское поселение  "Бадинское»</t>
  </si>
  <si>
    <t>Источники финансирования дефицита сельского поселения  "Бадинское" на 2024 год</t>
  </si>
  <si>
    <t>поселения "Бадинское"</t>
  </si>
  <si>
    <t xml:space="preserve">"О бюджете  поселения </t>
  </si>
  <si>
    <t>"Бадинское" на плановый период 2025 и 2026 годов</t>
  </si>
  <si>
    <t xml:space="preserve">"О бюджете сельского  поселения </t>
  </si>
  <si>
    <t xml:space="preserve">"Бадинское" на 2024 год </t>
  </si>
  <si>
    <t> 106 01030 10 0000 110</t>
  </si>
  <si>
    <t>106 06033 10 0000 110</t>
  </si>
  <si>
    <t>106 06043 10 0000 110</t>
  </si>
  <si>
    <t xml:space="preserve">1 05 00000 00 0000 000 </t>
  </si>
  <si>
    <t>НАЛОГИ НА СОВОКУПНЫЙ ДОХОД</t>
  </si>
  <si>
    <t xml:space="preserve">1 05 03000 01 0000 110 </t>
  </si>
  <si>
    <t>1 17 00000 00 0000 000</t>
  </si>
  <si>
    <t>1 17 14030 10 0000 150</t>
  </si>
  <si>
    <t>Средства самообложения граждан</t>
  </si>
  <si>
    <t>1 17 05050 10 0000 180</t>
  </si>
  <si>
    <t>Прочие неналоговые доходы бюджета поселения</t>
  </si>
  <si>
    <t xml:space="preserve">"О бюджете сельского поселения </t>
  </si>
  <si>
    <t>Дотация бюджетам сельских поселений на выравнивание бюджетной обеспеченности</t>
  </si>
  <si>
    <t>Подушевая дотация</t>
  </si>
  <si>
    <t xml:space="preserve">Бюджетная роспись сельского поселения"Бадинское" на 2024  год </t>
  </si>
  <si>
    <t>ЧитаИнформ</t>
  </si>
  <si>
    <t xml:space="preserve">   - оплата по договорам за перепиьс населения в похоз.книгу</t>
  </si>
  <si>
    <t>-Оплата по договорам ГПХ(содержание гаража)</t>
  </si>
  <si>
    <t>сельского поселения  "Бадинское"</t>
  </si>
  <si>
    <t>Прочие неналоговые доходы</t>
  </si>
  <si>
    <t>802 1 17 14030 10 0000 150</t>
  </si>
  <si>
    <t xml:space="preserve">    802 1 17 00000 00 0000 000</t>
  </si>
  <si>
    <t>802 1 17 05050 10 0000 180</t>
  </si>
  <si>
    <t xml:space="preserve">802 1 05 00000 00 0000 000 </t>
  </si>
  <si>
    <t xml:space="preserve">802 1 05 03000 01 0000 110 </t>
  </si>
  <si>
    <t>Иные межбюжентые транферты</t>
  </si>
  <si>
    <t>Организация водоснабжения и водоотведения</t>
  </si>
  <si>
    <t>0000042161</t>
  </si>
  <si>
    <t>- эл/энергия водокачка13,1тыс.квт</t>
  </si>
  <si>
    <t>- оплата по договорам водокачка (5 раб скважины по 0,5 ст)65000.0*12=780000*30%=1014,0</t>
  </si>
  <si>
    <t>- микробиологическое исследование воды</t>
  </si>
  <si>
    <t>ремонт кровли крыши 1 водокачка</t>
  </si>
  <si>
    <t>ремонт печек3шт.</t>
  </si>
  <si>
    <t>- водный налог</t>
  </si>
  <si>
    <t>- строительство скважин</t>
  </si>
  <si>
    <t>- известь, лампочки</t>
  </si>
  <si>
    <t>-дрова,64куб.м. на 4 водокачки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</si>
  <si>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</si>
  <si>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</si>
  <si>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</si>
  <si>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</si>
  <si>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</si>
  <si>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</si>
  <si>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-Пожарный рукав</t>
  </si>
  <si>
    <t>-Пожарный ранец</t>
  </si>
  <si>
    <t>-Ствол пожарный ручной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</si>
  <si>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</si>
  <si>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</si>
  <si>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</si>
  <si>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хоз.матер.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</si>
  <si>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</si>
  <si>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</si>
  <si>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</si>
  <si>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</si>
  <si>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</si>
  <si>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</si>
  <si>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</si>
  <si>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</si>
  <si>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</si>
  <si>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</si>
  <si>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</si>
  <si>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</si>
  <si>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</si>
  <si>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</si>
  <si>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 вывоз мусора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</si>
  <si>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</si>
  <si>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</si>
  <si>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</si>
  <si>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</si>
  <si>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</si>
  <si>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</si>
  <si>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ремонт крышы здания</t>
  </si>
  <si>
    <t>Электроэнергия</t>
  </si>
  <si>
    <t>Организация водоснабжения</t>
  </si>
  <si>
    <t>00 0 00 42161</t>
  </si>
  <si>
    <t xml:space="preserve">00 0 00 42161 </t>
  </si>
  <si>
    <t>00 0 00 42162</t>
  </si>
  <si>
    <t>00 0 00 42163</t>
  </si>
  <si>
    <t>00 0 00 42165</t>
  </si>
  <si>
    <t>00 0 00 42166</t>
  </si>
  <si>
    <t>00 0 00 42167</t>
  </si>
  <si>
    <t>00 0 00 42168</t>
  </si>
  <si>
    <t>00 0 00 42169</t>
  </si>
  <si>
    <t xml:space="preserve">"Бадинское""на 2024 год </t>
  </si>
  <si>
    <t>"О бюджете сельскогопоселения</t>
  </si>
  <si>
    <t>"Баднское" на 2024 год</t>
  </si>
  <si>
    <t>Эл.энергия</t>
  </si>
  <si>
    <t>000 00 42162</t>
  </si>
  <si>
    <t>000 00 42165</t>
  </si>
  <si>
    <t>000 00 42166</t>
  </si>
  <si>
    <t>000 00 42168</t>
  </si>
  <si>
    <t>000 00 42167</t>
  </si>
  <si>
    <t>000 00 42169</t>
  </si>
  <si>
    <t>к проекту решения Совета сльского</t>
  </si>
  <si>
    <t>"Бадинское" на 2024</t>
  </si>
  <si>
    <t>Бадинское"" на 2024 год и плановый период 2025 и 2026 годов</t>
  </si>
  <si>
    <t xml:space="preserve">Экономическая структура расходов бюджета сельского  поселения </t>
  </si>
  <si>
    <t>(обслуживание водокачек ГПХ)</t>
  </si>
  <si>
    <t>(обслуживание гаража ГПХ)</t>
  </si>
  <si>
    <t>Обустройство мест отдыха</t>
  </si>
  <si>
    <t>Сбор вывоз мусора</t>
  </si>
  <si>
    <t>Содержание свалок</t>
  </si>
  <si>
    <t>З/плата по договору за перепись нселения</t>
  </si>
  <si>
    <t>Освещение</t>
  </si>
  <si>
    <t>Исслежование воды</t>
  </si>
  <si>
    <t>Ремонт крыши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</si>
  <si>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назначения в соответствии с заключенным соглашениями</t>
  </si>
  <si>
    <t>802 2 02 400141 00 0000 150</t>
  </si>
  <si>
    <t>Прочие межбюджетные трансферты</t>
  </si>
  <si>
    <t>802 2 02 49999 00 0000 150</t>
  </si>
  <si>
    <t>Иные межбюджетные трансферы</t>
  </si>
  <si>
    <t>802 2 02 40000 000000 150</t>
  </si>
  <si>
    <t xml:space="preserve">  Дотации бюджетам сельских поселений на выравнивание бюджетной обеспеченности</t>
  </si>
  <si>
    <t>802 2 02 1600 11 0000 150</t>
  </si>
  <si>
    <t>Субвенции бюджетам сельских поселений на выполнение передаваемых полномочий субъектов Российской Федерации</t>
  </si>
  <si>
    <t>117 14030 10 0000150</t>
  </si>
  <si>
    <t>Средства самообложения граждан, зачисляемые в бюджеты сельских поселений"</t>
  </si>
  <si>
    <t>Увеличение прочих остатков денежных средств бюджетов сельских поселений</t>
  </si>
  <si>
    <t>Уменьшение прочих остатковденежных  средств бюджетов селььских поселений</t>
  </si>
  <si>
    <t>Уменьшение прочих остатковденежных  средств бюджетов сельских поселений</t>
  </si>
  <si>
    <t>Про</t>
  </si>
  <si>
    <t>Прочие межбюджетные трансферты передаваемые бюджетам сельских поселений</t>
  </si>
  <si>
    <t xml:space="preserve">к решенияю Совета сельского </t>
  </si>
  <si>
    <t xml:space="preserve">к  решению Совета  </t>
  </si>
  <si>
    <t>к  решению Совета сельского</t>
  </si>
  <si>
    <t xml:space="preserve">к  решению Совета сельского </t>
  </si>
  <si>
    <t xml:space="preserve">К  решению Совета  сельского </t>
  </si>
  <si>
    <t xml:space="preserve">к  решению Совета  сельского </t>
  </si>
  <si>
    <t>к  решению Совета  сельского</t>
  </si>
  <si>
    <t>к решения Совета сельского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</si>
</sst>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12"/>
      <color indexed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dotted"/>
      <bottom style="hair"/>
    </border>
    <border>
      <left/>
      <right/>
      <top style="hair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 wrapText="1"/>
      <protection/>
    </xf>
    <xf numFmtId="0" fontId="62" fillId="0" borderId="0">
      <alignment/>
      <protection/>
    </xf>
    <xf numFmtId="0" fontId="63" fillId="0" borderId="0">
      <alignment/>
      <protection/>
    </xf>
    <xf numFmtId="0" fontId="63" fillId="0" borderId="0">
      <alignment horizontal="left"/>
      <protection/>
    </xf>
    <xf numFmtId="0" fontId="63" fillId="0" borderId="1">
      <alignment horizontal="center" vertical="center"/>
      <protection/>
    </xf>
    <xf numFmtId="0" fontId="63" fillId="0" borderId="2">
      <alignment horizontal="left" wrapText="1"/>
      <protection/>
    </xf>
    <xf numFmtId="0" fontId="63" fillId="0" borderId="3">
      <alignment horizontal="left" wrapText="1"/>
      <protection/>
    </xf>
    <xf numFmtId="0" fontId="63" fillId="0" borderId="4">
      <alignment horizontal="left" wrapText="1" indent="2"/>
      <protection/>
    </xf>
    <xf numFmtId="0" fontId="64" fillId="0" borderId="0">
      <alignment/>
      <protection/>
    </xf>
    <xf numFmtId="0" fontId="63" fillId="0" borderId="5">
      <alignment horizontal="left"/>
      <protection/>
    </xf>
    <xf numFmtId="0" fontId="63" fillId="0" borderId="6">
      <alignment horizontal="center" vertical="center"/>
      <protection/>
    </xf>
    <xf numFmtId="49" fontId="63" fillId="0" borderId="7">
      <alignment horizontal="center"/>
      <protection/>
    </xf>
    <xf numFmtId="49" fontId="63" fillId="0" borderId="8">
      <alignment horizontal="center"/>
      <protection/>
    </xf>
    <xf numFmtId="49" fontId="63" fillId="0" borderId="9">
      <alignment horizontal="center"/>
      <protection/>
    </xf>
    <xf numFmtId="49" fontId="63" fillId="0" borderId="6">
      <alignment horizontal="center" vertical="center"/>
      <protection/>
    </xf>
    <xf numFmtId="4" fontId="63" fillId="0" borderId="7">
      <alignment horizontal="right" shrinkToFit="1"/>
      <protection/>
    </xf>
    <xf numFmtId="4" fontId="63" fillId="0" borderId="9">
      <alignment horizontal="right" shrinkToFit="1"/>
      <protection/>
    </xf>
    <xf numFmtId="49" fontId="65" fillId="0" borderId="0">
      <alignment/>
      <protection/>
    </xf>
    <xf numFmtId="0" fontId="66" fillId="0" borderId="0">
      <alignment horizont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7" fillId="26" borderId="10" applyNumberFormat="0" applyAlignment="0" applyProtection="0"/>
    <xf numFmtId="0" fontId="68" fillId="27" borderId="11" applyNumberFormat="0" applyAlignment="0" applyProtection="0"/>
    <xf numFmtId="0" fontId="69" fillId="27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28" borderId="16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17" applyNumberFormat="0" applyFont="0" applyAlignment="0" applyProtection="0"/>
    <xf numFmtId="9" fontId="0" fillId="0" borderId="0" applyFont="0" applyFill="0" applyBorder="0" applyAlignment="0" applyProtection="0"/>
    <xf numFmtId="0" fontId="79" fillId="0" borderId="18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770">
    <xf numFmtId="0" fontId="0" fillId="0" borderId="0" xfId="0" applyFont="1" applyAlignment="1">
      <alignment/>
    </xf>
    <xf numFmtId="0" fontId="3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4" fillId="0" borderId="0" xfId="72" applyFont="1" applyFill="1" applyBorder="1" applyAlignment="1">
      <alignment/>
      <protection/>
    </xf>
    <xf numFmtId="0" fontId="5" fillId="0" borderId="0" xfId="72" applyFont="1" applyFill="1">
      <alignment/>
      <protection/>
    </xf>
    <xf numFmtId="49" fontId="3" fillId="0" borderId="0" xfId="72" applyNumberFormat="1" applyFont="1" applyFill="1">
      <alignment/>
      <protection/>
    </xf>
    <xf numFmtId="0" fontId="7" fillId="0" borderId="0" xfId="72" applyFont="1" applyFill="1">
      <alignment/>
      <protection/>
    </xf>
    <xf numFmtId="0" fontId="6" fillId="0" borderId="19" xfId="72" applyFont="1" applyFill="1" applyBorder="1" applyAlignment="1">
      <alignment horizontal="center"/>
      <protection/>
    </xf>
    <xf numFmtId="0" fontId="7" fillId="0" borderId="19" xfId="72" applyFont="1" applyFill="1" applyBorder="1" applyAlignment="1">
      <alignment horizontal="center" vertical="center" wrapText="1"/>
      <protection/>
    </xf>
    <xf numFmtId="0" fontId="7" fillId="0" borderId="19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7" fillId="0" borderId="19" xfId="72" applyNumberFormat="1" applyFont="1" applyFill="1" applyBorder="1" applyAlignment="1">
      <alignment horizontal="center" vertical="center"/>
      <protection/>
    </xf>
    <xf numFmtId="0" fontId="2" fillId="0" borderId="0" xfId="72" applyFill="1">
      <alignment/>
      <protection/>
    </xf>
    <xf numFmtId="0" fontId="7" fillId="0" borderId="0" xfId="72" applyFont="1" applyFill="1" applyAlignment="1">
      <alignment horizontal="right"/>
      <protection/>
    </xf>
    <xf numFmtId="0" fontId="2" fillId="0" borderId="0" xfId="72" applyFill="1" applyBorder="1">
      <alignment/>
      <protection/>
    </xf>
    <xf numFmtId="0" fontId="8" fillId="0" borderId="0" xfId="72" applyFont="1" applyFill="1" applyBorder="1">
      <alignment/>
      <protection/>
    </xf>
    <xf numFmtId="0" fontId="7" fillId="0" borderId="0" xfId="72" applyFont="1" applyFill="1" applyAlignment="1">
      <alignment/>
      <protection/>
    </xf>
    <xf numFmtId="0" fontId="6" fillId="0" borderId="19" xfId="72" applyFont="1" applyFill="1" applyBorder="1" applyAlignment="1">
      <alignment horizontal="center" wrapText="1"/>
      <protection/>
    </xf>
    <xf numFmtId="0" fontId="2" fillId="0" borderId="0" xfId="72" applyFill="1" applyBorder="1" applyAlignment="1">
      <alignment wrapText="1"/>
      <protection/>
    </xf>
    <xf numFmtId="0" fontId="7" fillId="0" borderId="19" xfId="72" applyFont="1" applyFill="1" applyBorder="1" applyAlignment="1">
      <alignment horizontal="left" vertical="center" wrapText="1"/>
      <protection/>
    </xf>
    <xf numFmtId="0" fontId="83" fillId="0" borderId="19" xfId="0" applyFont="1" applyBorder="1" applyAlignment="1">
      <alignment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20" xfId="0" applyFont="1" applyBorder="1" applyAlignment="1">
      <alignment horizontal="center" vertical="top" wrapText="1"/>
    </xf>
    <xf numFmtId="0" fontId="83" fillId="0" borderId="21" xfId="0" applyFont="1" applyBorder="1" applyAlignment="1">
      <alignment horizontal="center" vertical="top" wrapText="1"/>
    </xf>
    <xf numFmtId="0" fontId="83" fillId="0" borderId="21" xfId="0" applyFont="1" applyBorder="1" applyAlignment="1">
      <alignment vertical="top" wrapText="1"/>
    </xf>
    <xf numFmtId="0" fontId="83" fillId="0" borderId="20" xfId="0" applyFont="1" applyBorder="1" applyAlignment="1">
      <alignment vertical="top" wrapText="1"/>
    </xf>
    <xf numFmtId="0" fontId="85" fillId="0" borderId="20" xfId="0" applyFont="1" applyBorder="1" applyAlignment="1">
      <alignment horizontal="center" vertical="top" wrapText="1"/>
    </xf>
    <xf numFmtId="0" fontId="83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6" fillId="0" borderId="0" xfId="0" applyFont="1" applyAlignment="1">
      <alignment/>
    </xf>
    <xf numFmtId="0" fontId="11" fillId="0" borderId="0" xfId="72" applyFont="1" applyFill="1" applyBorder="1">
      <alignment/>
      <protection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0" fontId="10" fillId="0" borderId="0" xfId="72" applyFont="1" applyFill="1">
      <alignment/>
      <protection/>
    </xf>
    <xf numFmtId="0" fontId="7" fillId="0" borderId="0" xfId="72" applyFont="1" applyFill="1" applyAlignment="1">
      <alignment horizontal="left"/>
      <protection/>
    </xf>
    <xf numFmtId="0" fontId="7" fillId="0" borderId="0" xfId="72" applyFont="1" applyFill="1" applyAlignment="1">
      <alignment vertical="center"/>
      <protection/>
    </xf>
    <xf numFmtId="0" fontId="10" fillId="0" borderId="0" xfId="72" applyFont="1" applyFill="1" applyAlignment="1">
      <alignment vertical="center"/>
      <protection/>
    </xf>
    <xf numFmtId="0" fontId="6" fillId="0" borderId="19" xfId="72" applyFont="1" applyFill="1" applyBorder="1" applyAlignment="1">
      <alignment horizontal="left" vertical="center"/>
      <protection/>
    </xf>
    <xf numFmtId="172" fontId="6" fillId="0" borderId="19" xfId="72" applyNumberFormat="1" applyFont="1" applyFill="1" applyBorder="1" applyAlignment="1">
      <alignment horizontal="center" vertical="center"/>
      <protection/>
    </xf>
    <xf numFmtId="0" fontId="7" fillId="0" borderId="19" xfId="72" applyFont="1" applyFill="1" applyBorder="1" applyAlignment="1">
      <alignment horizontal="left" vertical="center"/>
      <protection/>
    </xf>
    <xf numFmtId="0" fontId="83" fillId="0" borderId="19" xfId="0" applyFont="1" applyBorder="1" applyAlignment="1">
      <alignment horizontal="left" vertical="top" wrapText="1"/>
    </xf>
    <xf numFmtId="0" fontId="65" fillId="0" borderId="19" xfId="40" applyNumberFormat="1" applyFont="1" applyBorder="1" applyAlignment="1" applyProtection="1">
      <alignment wrapText="1"/>
      <protection locked="0"/>
    </xf>
    <xf numFmtId="0" fontId="6" fillId="0" borderId="19" xfId="72" applyFont="1" applyFill="1" applyBorder="1" applyAlignment="1">
      <alignment horizontal="left" vertical="center" wrapText="1"/>
      <protection/>
    </xf>
    <xf numFmtId="0" fontId="14" fillId="0" borderId="0" xfId="72" applyFont="1" applyFill="1">
      <alignment/>
      <protection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15" fillId="0" borderId="19" xfId="72" applyFont="1" applyFill="1" applyBorder="1" applyAlignment="1">
      <alignment vertical="center"/>
      <protection/>
    </xf>
    <xf numFmtId="0" fontId="3" fillId="0" borderId="19" xfId="72" applyFont="1" applyFill="1" applyBorder="1" applyAlignment="1">
      <alignment horizontal="center" vertical="center"/>
      <protection/>
    </xf>
    <xf numFmtId="0" fontId="9" fillId="0" borderId="19" xfId="72" applyFont="1" applyFill="1" applyBorder="1" applyAlignment="1">
      <alignment horizontal="center"/>
      <protection/>
    </xf>
    <xf numFmtId="0" fontId="15" fillId="0" borderId="19" xfId="72" applyFont="1" applyFill="1" applyBorder="1">
      <alignment/>
      <protection/>
    </xf>
    <xf numFmtId="0" fontId="16" fillId="0" borderId="19" xfId="72" applyFont="1" applyFill="1" applyBorder="1" applyAlignment="1">
      <alignment horizontal="center"/>
      <protection/>
    </xf>
    <xf numFmtId="0" fontId="7" fillId="0" borderId="19" xfId="72" applyFont="1" applyFill="1" applyBorder="1" applyAlignment="1">
      <alignment horizontal="left"/>
      <protection/>
    </xf>
    <xf numFmtId="4" fontId="6" fillId="0" borderId="19" xfId="72" applyNumberFormat="1" applyFont="1" applyFill="1" applyBorder="1" applyAlignment="1">
      <alignment horizontal="center" vertical="center"/>
      <protection/>
    </xf>
    <xf numFmtId="172" fontId="6" fillId="0" borderId="19" xfId="72" applyNumberFormat="1" applyFont="1" applyFill="1" applyBorder="1" applyAlignment="1">
      <alignment horizontal="center"/>
      <protection/>
    </xf>
    <xf numFmtId="172" fontId="6" fillId="0" borderId="19" xfId="72" applyNumberFormat="1" applyFont="1" applyFill="1" applyBorder="1" applyAlignment="1">
      <alignment horizontal="left"/>
      <protection/>
    </xf>
    <xf numFmtId="172" fontId="7" fillId="0" borderId="19" xfId="72" applyNumberFormat="1" applyFont="1" applyFill="1" applyBorder="1" applyAlignment="1">
      <alignment horizontal="left"/>
      <protection/>
    </xf>
    <xf numFmtId="4" fontId="7" fillId="0" borderId="19" xfId="72" applyNumberFormat="1" applyFont="1" applyFill="1" applyBorder="1" applyAlignment="1">
      <alignment horizontal="center" vertical="center"/>
      <protection/>
    </xf>
    <xf numFmtId="0" fontId="6" fillId="33" borderId="19" xfId="72" applyFont="1" applyFill="1" applyBorder="1" applyAlignment="1">
      <alignment horizontal="left"/>
      <protection/>
    </xf>
    <xf numFmtId="0" fontId="17" fillId="0" borderId="0" xfId="72" applyFont="1" applyFill="1">
      <alignment/>
      <protection/>
    </xf>
    <xf numFmtId="0" fontId="86" fillId="0" borderId="0" xfId="0" applyFont="1" applyFill="1" applyAlignment="1">
      <alignment/>
    </xf>
    <xf numFmtId="0" fontId="11" fillId="0" borderId="0" xfId="72" applyFont="1" applyFill="1" applyAlignment="1">
      <alignment/>
      <protection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5" fillId="0" borderId="0" xfId="0" applyFont="1" applyFill="1" applyAlignment="1">
      <alignment horizontal="center"/>
    </xf>
    <xf numFmtId="0" fontId="85" fillId="0" borderId="19" xfId="0" applyFont="1" applyFill="1" applyBorder="1" applyAlignment="1">
      <alignment horizontal="center" wrapText="1"/>
    </xf>
    <xf numFmtId="0" fontId="85" fillId="0" borderId="19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3" fillId="0" borderId="19" xfId="0" applyFont="1" applyFill="1" applyBorder="1" applyAlignment="1">
      <alignment horizontal="center"/>
    </xf>
    <xf numFmtId="172" fontId="85" fillId="0" borderId="19" xfId="0" applyNumberFormat="1" applyFont="1" applyFill="1" applyBorder="1" applyAlignment="1">
      <alignment/>
    </xf>
    <xf numFmtId="172" fontId="83" fillId="0" borderId="19" xfId="0" applyNumberFormat="1" applyFont="1" applyFill="1" applyBorder="1" applyAlignment="1">
      <alignment/>
    </xf>
    <xf numFmtId="0" fontId="85" fillId="0" borderId="19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84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19" xfId="0" applyFont="1" applyFill="1" applyBorder="1" applyAlignment="1">
      <alignment horizontal="center" wrapText="1"/>
    </xf>
    <xf numFmtId="0" fontId="87" fillId="0" borderId="19" xfId="0" applyFont="1" applyFill="1" applyBorder="1" applyAlignment="1">
      <alignment horizontal="center"/>
    </xf>
    <xf numFmtId="0" fontId="84" fillId="0" borderId="19" xfId="0" applyFont="1" applyFill="1" applyBorder="1" applyAlignment="1">
      <alignment horizontal="center"/>
    </xf>
    <xf numFmtId="172" fontId="87" fillId="0" borderId="19" xfId="0" applyNumberFormat="1" applyFont="1" applyFill="1" applyBorder="1" applyAlignment="1">
      <alignment/>
    </xf>
    <xf numFmtId="172" fontId="84" fillId="0" borderId="19" xfId="0" applyNumberFormat="1" applyFont="1" applyFill="1" applyBorder="1" applyAlignment="1">
      <alignment/>
    </xf>
    <xf numFmtId="0" fontId="87" fillId="0" borderId="19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7" fillId="0" borderId="0" xfId="80" applyFont="1" applyFill="1" applyBorder="1" applyAlignment="1">
      <alignment vertical="center" wrapText="1"/>
      <protection/>
    </xf>
    <xf numFmtId="0" fontId="7" fillId="0" borderId="0" xfId="80" applyFont="1" applyFill="1" applyBorder="1" applyAlignment="1">
      <alignment horizontal="right" vertical="center" wrapText="1"/>
      <protection/>
    </xf>
    <xf numFmtId="0" fontId="7" fillId="0" borderId="0" xfId="80" applyFont="1" applyFill="1" applyBorder="1" applyAlignment="1">
      <alignment horizontal="right" vertical="justify" wrapText="1"/>
      <protection/>
    </xf>
    <xf numFmtId="0" fontId="10" fillId="0" borderId="0" xfId="76" applyFont="1" applyAlignment="1">
      <alignment horizontal="right"/>
      <protection/>
    </xf>
    <xf numFmtId="0" fontId="6" fillId="0" borderId="0" xfId="80" applyFont="1" applyFill="1" applyBorder="1" applyAlignment="1">
      <alignment horizontal="center" vertical="justify" wrapText="1"/>
      <protection/>
    </xf>
    <xf numFmtId="0" fontId="6" fillId="0" borderId="0" xfId="80" applyFont="1" applyFill="1" applyBorder="1" applyAlignment="1">
      <alignment horizontal="center" vertical="center" wrapText="1"/>
      <protection/>
    </xf>
    <xf numFmtId="0" fontId="10" fillId="0" borderId="0" xfId="76" applyFont="1">
      <alignment/>
      <protection/>
    </xf>
    <xf numFmtId="0" fontId="7" fillId="0" borderId="19" xfId="80" applyFont="1" applyFill="1" applyBorder="1" applyAlignment="1">
      <alignment horizontal="center" vertical="justify" wrapText="1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49" fontId="6" fillId="0" borderId="19" xfId="80" applyNumberFormat="1" applyFont="1" applyFill="1" applyBorder="1" applyAlignment="1">
      <alignment horizontal="center" vertical="center" wrapText="1"/>
      <protection/>
    </xf>
    <xf numFmtId="4" fontId="6" fillId="0" borderId="19" xfId="80" applyNumberFormat="1" applyFont="1" applyFill="1" applyBorder="1" applyAlignment="1">
      <alignment horizontal="right" vertical="center" wrapText="1"/>
      <protection/>
    </xf>
    <xf numFmtId="49" fontId="6" fillId="33" borderId="19" xfId="80" applyNumberFormat="1" applyFont="1" applyFill="1" applyBorder="1" applyAlignment="1">
      <alignment horizontal="center" vertical="center" wrapText="1"/>
      <protection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4" fontId="6" fillId="33" borderId="19" xfId="80" applyNumberFormat="1" applyFont="1" applyFill="1" applyBorder="1" applyAlignment="1">
      <alignment horizontal="right" vertical="center" wrapText="1"/>
      <protection/>
    </xf>
    <xf numFmtId="49" fontId="7" fillId="33" borderId="19" xfId="80" applyNumberFormat="1" applyFont="1" applyFill="1" applyBorder="1" applyAlignment="1">
      <alignment horizontal="left" vertical="center" wrapText="1"/>
      <protection/>
    </xf>
    <xf numFmtId="4" fontId="7" fillId="33" borderId="19" xfId="80" applyNumberFormat="1" applyFont="1" applyFill="1" applyBorder="1" applyAlignment="1">
      <alignment horizontal="right" vertical="center" wrapText="1"/>
      <protection/>
    </xf>
    <xf numFmtId="172" fontId="7" fillId="0" borderId="0" xfId="80" applyNumberFormat="1" applyFont="1" applyFill="1" applyBorder="1">
      <alignment/>
      <protection/>
    </xf>
    <xf numFmtId="0" fontId="6" fillId="0" borderId="0" xfId="80" applyFont="1" applyFill="1" applyBorder="1">
      <alignment/>
      <protection/>
    </xf>
    <xf numFmtId="49" fontId="7" fillId="33" borderId="19" xfId="80" applyNumberFormat="1" applyFont="1" applyFill="1" applyBorder="1" applyAlignment="1">
      <alignment vertical="center" wrapText="1"/>
      <protection/>
    </xf>
    <xf numFmtId="4" fontId="7" fillId="33" borderId="19" xfId="80" applyNumberFormat="1" applyFont="1" applyFill="1" applyBorder="1" applyAlignment="1">
      <alignment horizontal="center" vertical="center" wrapText="1"/>
      <protection/>
    </xf>
    <xf numFmtId="4" fontId="7" fillId="33" borderId="19" xfId="80" applyNumberFormat="1" applyFont="1" applyFill="1" applyBorder="1" applyAlignment="1">
      <alignment horizontal="right" wrapText="1"/>
      <protection/>
    </xf>
    <xf numFmtId="49" fontId="7" fillId="33" borderId="19" xfId="73" applyNumberFormat="1" applyFont="1" applyFill="1" applyBorder="1" applyAlignment="1">
      <alignment horizontal="center" vertical="center" wrapText="1"/>
      <protection/>
    </xf>
    <xf numFmtId="0" fontId="65" fillId="33" borderId="19" xfId="76" applyFont="1" applyFill="1" applyBorder="1" applyAlignment="1">
      <alignment horizontal="left" vertical="center" wrapText="1"/>
      <protection/>
    </xf>
    <xf numFmtId="0" fontId="10" fillId="33" borderId="19" xfId="76" applyFont="1" applyFill="1" applyBorder="1" applyAlignment="1">
      <alignment horizontal="left" vertical="center" wrapText="1"/>
      <protection/>
    </xf>
    <xf numFmtId="49" fontId="6" fillId="33" borderId="19" xfId="80" applyNumberFormat="1" applyFont="1" applyFill="1" applyBorder="1" applyAlignment="1">
      <alignment horizontal="left" vertical="center" wrapText="1"/>
      <protection/>
    </xf>
    <xf numFmtId="49" fontId="7" fillId="33" borderId="19" xfId="76" applyNumberFormat="1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justify" wrapText="1"/>
      <protection/>
    </xf>
    <xf numFmtId="172" fontId="6" fillId="0" borderId="0" xfId="80" applyNumberFormat="1" applyFont="1" applyFill="1" applyBorder="1" applyAlignment="1">
      <alignment horizontal="center" vertical="justify" wrapText="1"/>
      <protection/>
    </xf>
    <xf numFmtId="172" fontId="6" fillId="0" borderId="0" xfId="80" applyNumberFormat="1" applyFont="1" applyFill="1" applyBorder="1" applyAlignment="1">
      <alignment horizontal="right" vertical="justify" wrapText="1"/>
      <protection/>
    </xf>
    <xf numFmtId="0" fontId="6" fillId="0" borderId="0" xfId="80" applyFont="1" applyFill="1" applyBorder="1" applyAlignment="1">
      <alignment horizontal="left" vertical="justify" wrapText="1"/>
      <protection/>
    </xf>
    <xf numFmtId="49" fontId="6" fillId="0" borderId="0" xfId="80" applyNumberFormat="1" applyFont="1" applyFill="1" applyBorder="1" applyAlignment="1">
      <alignment horizontal="center" vertical="center" wrapText="1"/>
      <protection/>
    </xf>
    <xf numFmtId="0" fontId="7" fillId="33" borderId="0" xfId="80" applyFont="1" applyFill="1" applyBorder="1" applyAlignment="1">
      <alignment vertical="justify" wrapText="1"/>
      <protection/>
    </xf>
    <xf numFmtId="0" fontId="7" fillId="33" borderId="0" xfId="80" applyFont="1" applyFill="1" applyBorder="1" applyAlignment="1">
      <alignment horizontal="center" vertical="justify" wrapText="1"/>
      <protection/>
    </xf>
    <xf numFmtId="0" fontId="7" fillId="33" borderId="0" xfId="80" applyFont="1" applyFill="1" applyBorder="1" applyAlignment="1">
      <alignment horizontal="center" vertical="center" wrapText="1"/>
      <protection/>
    </xf>
    <xf numFmtId="0" fontId="10" fillId="0" borderId="0" xfId="77" applyFont="1">
      <alignment/>
      <protection/>
    </xf>
    <xf numFmtId="0" fontId="6" fillId="33" borderId="0" xfId="80" applyFont="1" applyFill="1" applyBorder="1" applyAlignment="1">
      <alignment horizontal="center" vertical="justify" wrapText="1"/>
      <protection/>
    </xf>
    <xf numFmtId="0" fontId="6" fillId="33" borderId="0" xfId="80" applyFont="1" applyFill="1" applyBorder="1" applyAlignment="1">
      <alignment horizontal="center" vertical="center" wrapText="1"/>
      <protection/>
    </xf>
    <xf numFmtId="0" fontId="7" fillId="33" borderId="19" xfId="80" applyFont="1" applyFill="1" applyBorder="1" applyAlignment="1">
      <alignment horizontal="center" vertical="justify" wrapText="1"/>
      <protection/>
    </xf>
    <xf numFmtId="0" fontId="7" fillId="33" borderId="19" xfId="80" applyFont="1" applyFill="1" applyBorder="1" applyAlignment="1">
      <alignment horizontal="center" vertical="center" wrapText="1"/>
      <protection/>
    </xf>
    <xf numFmtId="0" fontId="6" fillId="33" borderId="19" xfId="80" applyFont="1" applyFill="1" applyBorder="1" applyAlignment="1">
      <alignment horizontal="center" vertical="justify" wrapText="1"/>
      <protection/>
    </xf>
    <xf numFmtId="0" fontId="6" fillId="33" borderId="19" xfId="80" applyFont="1" applyFill="1" applyBorder="1" applyAlignment="1">
      <alignment horizontal="center" vertical="center" wrapText="1"/>
      <protection/>
    </xf>
    <xf numFmtId="4" fontId="88" fillId="0" borderId="0" xfId="0" applyNumberFormat="1" applyFont="1" applyAlignment="1">
      <alignment/>
    </xf>
    <xf numFmtId="49" fontId="7" fillId="33" borderId="22" xfId="77" applyNumberFormat="1" applyFont="1" applyFill="1" applyBorder="1" applyAlignment="1">
      <alignment horizontal="center"/>
      <protection/>
    </xf>
    <xf numFmtId="0" fontId="7" fillId="33" borderId="22" xfId="77" applyFont="1" applyFill="1" applyBorder="1" applyAlignment="1">
      <alignment horizontal="center"/>
      <protection/>
    </xf>
    <xf numFmtId="0" fontId="7" fillId="33" borderId="19" xfId="77" applyFont="1" applyFill="1" applyBorder="1" applyAlignment="1">
      <alignment horizontal="center"/>
      <protection/>
    </xf>
    <xf numFmtId="49" fontId="7" fillId="33" borderId="19" xfId="77" applyNumberFormat="1" applyFont="1" applyFill="1" applyBorder="1" applyAlignment="1">
      <alignment horizontal="center"/>
      <protection/>
    </xf>
    <xf numFmtId="49" fontId="6" fillId="33" borderId="19" xfId="77" applyNumberFormat="1" applyFont="1" applyFill="1" applyBorder="1" applyAlignment="1">
      <alignment horizontal="center" vertical="center" wrapText="1"/>
      <protection/>
    </xf>
    <xf numFmtId="49" fontId="6" fillId="33" borderId="19" xfId="74" applyNumberFormat="1" applyFont="1" applyFill="1" applyBorder="1" applyAlignment="1">
      <alignment horizontal="center" vertical="center" wrapText="1"/>
      <protection/>
    </xf>
    <xf numFmtId="49" fontId="7" fillId="33" borderId="19" xfId="74" applyNumberFormat="1" applyFont="1" applyFill="1" applyBorder="1" applyAlignment="1">
      <alignment horizontal="center" vertical="center" wrapText="1"/>
      <protection/>
    </xf>
    <xf numFmtId="0" fontId="65" fillId="33" borderId="19" xfId="77" applyFont="1" applyFill="1" applyBorder="1" applyAlignment="1">
      <alignment horizontal="center" vertical="center" wrapText="1"/>
      <protection/>
    </xf>
    <xf numFmtId="0" fontId="7" fillId="33" borderId="19" xfId="77" applyFont="1" applyFill="1" applyBorder="1" applyAlignment="1">
      <alignment horizontal="center" vertical="center" wrapText="1"/>
      <protection/>
    </xf>
    <xf numFmtId="49" fontId="7" fillId="33" borderId="19" xfId="77" applyNumberFormat="1" applyFont="1" applyFill="1" applyBorder="1" applyAlignment="1">
      <alignment horizontal="center" vertical="center" wrapText="1"/>
      <protection/>
    </xf>
    <xf numFmtId="172" fontId="6" fillId="33" borderId="0" xfId="80" applyNumberFormat="1" applyFont="1" applyFill="1" applyBorder="1" applyAlignment="1">
      <alignment horizontal="center" vertical="justify" wrapText="1"/>
      <protection/>
    </xf>
    <xf numFmtId="0" fontId="10" fillId="33" borderId="0" xfId="77" applyFont="1" applyFill="1">
      <alignment/>
      <protection/>
    </xf>
    <xf numFmtId="0" fontId="6" fillId="33" borderId="0" xfId="80" applyFont="1" applyFill="1" applyBorder="1" applyAlignment="1">
      <alignment horizontal="left" vertical="justify" wrapText="1"/>
      <protection/>
    </xf>
    <xf numFmtId="49" fontId="6" fillId="33" borderId="0" xfId="80" applyNumberFormat="1" applyFont="1" applyFill="1" applyBorder="1" applyAlignment="1">
      <alignment horizontal="center" vertical="center" wrapText="1"/>
      <protection/>
    </xf>
    <xf numFmtId="0" fontId="88" fillId="33" borderId="0" xfId="0" applyFont="1" applyFill="1" applyAlignment="1">
      <alignment/>
    </xf>
    <xf numFmtId="0" fontId="7" fillId="0" borderId="0" xfId="78" applyFont="1">
      <alignment/>
      <protection/>
    </xf>
    <xf numFmtId="0" fontId="7" fillId="0" borderId="0" xfId="78" applyFont="1" applyAlignment="1">
      <alignment horizontal="right"/>
      <protection/>
    </xf>
    <xf numFmtId="0" fontId="7" fillId="0" borderId="23" xfId="78" applyFont="1" applyBorder="1" applyAlignment="1">
      <alignment horizontal="center"/>
      <protection/>
    </xf>
    <xf numFmtId="0" fontId="7" fillId="0" borderId="24" xfId="78" applyFont="1" applyBorder="1" applyAlignment="1">
      <alignment horizontal="center"/>
      <protection/>
    </xf>
    <xf numFmtId="0" fontId="6" fillId="3" borderId="25" xfId="78" applyFont="1" applyFill="1" applyBorder="1" applyAlignment="1">
      <alignment horizontal="center"/>
      <protection/>
    </xf>
    <xf numFmtId="2" fontId="6" fillId="3" borderId="19" xfId="80" applyNumberFormat="1" applyFont="1" applyFill="1" applyBorder="1" applyAlignment="1">
      <alignment vertical="center" wrapText="1"/>
      <protection/>
    </xf>
    <xf numFmtId="0" fontId="7" fillId="0" borderId="25" xfId="78" applyFont="1" applyBorder="1" applyAlignment="1">
      <alignment horizontal="center"/>
      <protection/>
    </xf>
    <xf numFmtId="2" fontId="7" fillId="33" borderId="19" xfId="78" applyNumberFormat="1" applyFont="1" applyFill="1" applyBorder="1">
      <alignment/>
      <protection/>
    </xf>
    <xf numFmtId="0" fontId="6" fillId="9" borderId="25" xfId="78" applyFont="1" applyFill="1" applyBorder="1" applyAlignment="1">
      <alignment horizontal="center"/>
      <protection/>
    </xf>
    <xf numFmtId="2" fontId="6" fillId="9" borderId="19" xfId="78" applyNumberFormat="1" applyFont="1" applyFill="1" applyBorder="1">
      <alignment/>
      <protection/>
    </xf>
    <xf numFmtId="2" fontId="6" fillId="3" borderId="19" xfId="78" applyNumberFormat="1" applyFont="1" applyFill="1" applyBorder="1">
      <alignment/>
      <protection/>
    </xf>
    <xf numFmtId="0" fontId="6" fillId="0" borderId="25" xfId="78" applyFont="1" applyBorder="1" applyAlignment="1">
      <alignment horizontal="center"/>
      <protection/>
    </xf>
    <xf numFmtId="2" fontId="6" fillId="33" borderId="19" xfId="78" applyNumberFormat="1" applyFont="1" applyFill="1" applyBorder="1">
      <alignment/>
      <protection/>
    </xf>
    <xf numFmtId="0" fontId="7" fillId="0" borderId="26" xfId="78" applyFont="1" applyBorder="1" applyAlignment="1">
      <alignment/>
      <protection/>
    </xf>
    <xf numFmtId="0" fontId="7" fillId="0" borderId="27" xfId="78" applyFont="1" applyBorder="1" applyAlignment="1">
      <alignment/>
      <protection/>
    </xf>
    <xf numFmtId="0" fontId="7" fillId="0" borderId="25" xfId="78" applyFont="1" applyBorder="1" applyAlignment="1">
      <alignment/>
      <protection/>
    </xf>
    <xf numFmtId="2" fontId="7" fillId="0" borderId="19" xfId="78" applyNumberFormat="1" applyFont="1" applyBorder="1">
      <alignment/>
      <protection/>
    </xf>
    <xf numFmtId="0" fontId="7" fillId="0" borderId="28" xfId="78" applyFont="1" applyBorder="1">
      <alignment/>
      <protection/>
    </xf>
    <xf numFmtId="0" fontId="7" fillId="0" borderId="0" xfId="78" applyFont="1" applyBorder="1">
      <alignment/>
      <protection/>
    </xf>
    <xf numFmtId="0" fontId="6" fillId="0" borderId="26" xfId="78" applyFont="1" applyBorder="1" applyAlignment="1">
      <alignment/>
      <protection/>
    </xf>
    <xf numFmtId="0" fontId="6" fillId="0" borderId="27" xfId="78" applyFont="1" applyBorder="1" applyAlignment="1">
      <alignment/>
      <protection/>
    </xf>
    <xf numFmtId="0" fontId="6" fillId="0" borderId="25" xfId="78" applyFont="1" applyBorder="1" applyAlignment="1">
      <alignment/>
      <protection/>
    </xf>
    <xf numFmtId="0" fontId="6" fillId="0" borderId="0" xfId="78" applyFont="1" applyBorder="1">
      <alignment/>
      <protection/>
    </xf>
    <xf numFmtId="173" fontId="7" fillId="0" borderId="0" xfId="78" applyNumberFormat="1" applyFont="1">
      <alignment/>
      <protection/>
    </xf>
    <xf numFmtId="0" fontId="7" fillId="0" borderId="29" xfId="78" applyFont="1" applyBorder="1" applyAlignment="1">
      <alignment/>
      <protection/>
    </xf>
    <xf numFmtId="0" fontId="6" fillId="0" borderId="30" xfId="78" applyFont="1" applyBorder="1" applyAlignment="1">
      <alignment/>
      <protection/>
    </xf>
    <xf numFmtId="0" fontId="6" fillId="0" borderId="31" xfId="78" applyFont="1" applyBorder="1" applyAlignment="1">
      <alignment/>
      <protection/>
    </xf>
    <xf numFmtId="0" fontId="7" fillId="0" borderId="31" xfId="78" applyFont="1" applyBorder="1" applyAlignment="1">
      <alignment horizontal="center"/>
      <protection/>
    </xf>
    <xf numFmtId="2" fontId="7" fillId="33" borderId="31" xfId="78" applyNumberFormat="1" applyFont="1" applyFill="1" applyBorder="1">
      <alignment/>
      <protection/>
    </xf>
    <xf numFmtId="2" fontId="7" fillId="0" borderId="31" xfId="78" applyNumberFormat="1" applyFont="1" applyBorder="1">
      <alignment/>
      <protection/>
    </xf>
    <xf numFmtId="0" fontId="6" fillId="0" borderId="23" xfId="78" applyFont="1" applyBorder="1" applyAlignment="1">
      <alignment horizontal="center"/>
      <protection/>
    </xf>
    <xf numFmtId="0" fontId="6" fillId="0" borderId="24" xfId="78" applyFont="1" applyBorder="1" applyAlignment="1">
      <alignment horizontal="center"/>
      <protection/>
    </xf>
    <xf numFmtId="2" fontId="7" fillId="0" borderId="24" xfId="78" applyNumberFormat="1" applyFont="1" applyBorder="1">
      <alignment/>
      <protection/>
    </xf>
    <xf numFmtId="0" fontId="7" fillId="0" borderId="28" xfId="78" applyFont="1" applyBorder="1" applyAlignment="1">
      <alignment horizontal="center"/>
      <protection/>
    </xf>
    <xf numFmtId="2" fontId="7" fillId="0" borderId="28" xfId="78" applyNumberFormat="1" applyFont="1" applyBorder="1">
      <alignment/>
      <protection/>
    </xf>
    <xf numFmtId="2" fontId="6" fillId="0" borderId="25" xfId="78" applyNumberFormat="1" applyFont="1" applyBorder="1">
      <alignment/>
      <protection/>
    </xf>
    <xf numFmtId="2" fontId="7" fillId="0" borderId="23" xfId="78" applyNumberFormat="1" applyFont="1" applyBorder="1" applyAlignment="1">
      <alignment/>
      <protection/>
    </xf>
    <xf numFmtId="2" fontId="7" fillId="0" borderId="25" xfId="78" applyNumberFormat="1" applyFont="1" applyBorder="1">
      <alignment/>
      <protection/>
    </xf>
    <xf numFmtId="2" fontId="6" fillId="0" borderId="24" xfId="78" applyNumberFormat="1" applyFont="1" applyBorder="1">
      <alignment/>
      <protection/>
    </xf>
    <xf numFmtId="173" fontId="6" fillId="0" borderId="0" xfId="78" applyNumberFormat="1" applyFont="1" applyBorder="1">
      <alignment/>
      <protection/>
    </xf>
    <xf numFmtId="2" fontId="20" fillId="0" borderId="0" xfId="75" applyNumberFormat="1" applyFont="1" applyAlignment="1">
      <alignment/>
      <protection/>
    </xf>
    <xf numFmtId="0" fontId="2" fillId="0" borderId="0" xfId="79">
      <alignment/>
      <protection/>
    </xf>
    <xf numFmtId="49" fontId="19" fillId="0" borderId="0" xfId="75" applyNumberFormat="1" applyFont="1" applyBorder="1" applyAlignment="1">
      <alignment horizontal="center" vertical="top" wrapText="1"/>
      <protection/>
    </xf>
    <xf numFmtId="49" fontId="19" fillId="0" borderId="0" xfId="75" applyNumberFormat="1" applyFont="1" applyBorder="1" applyAlignment="1">
      <alignment horizontal="center" vertical="center" wrapText="1"/>
      <protection/>
    </xf>
    <xf numFmtId="2" fontId="19" fillId="0" borderId="0" xfId="75" applyNumberFormat="1" applyFont="1" applyBorder="1" applyAlignment="1">
      <alignment vertical="top" wrapText="1"/>
      <protection/>
    </xf>
    <xf numFmtId="49" fontId="19" fillId="0" borderId="19" xfId="75" applyNumberFormat="1" applyFont="1" applyBorder="1" applyAlignment="1">
      <alignment horizontal="center" vertical="center" wrapText="1"/>
      <protection/>
    </xf>
    <xf numFmtId="49" fontId="19" fillId="0" borderId="26" xfId="75" applyNumberFormat="1" applyFont="1" applyBorder="1" applyAlignment="1">
      <alignment horizontal="center" vertical="center" wrapText="1"/>
      <protection/>
    </xf>
    <xf numFmtId="2" fontId="19" fillId="0" borderId="19" xfId="75" applyNumberFormat="1" applyFont="1" applyBorder="1" applyAlignment="1">
      <alignment horizontal="center" vertical="center" wrapText="1"/>
      <protection/>
    </xf>
    <xf numFmtId="2" fontId="19" fillId="0" borderId="19" xfId="79" applyNumberFormat="1" applyFont="1" applyBorder="1" applyAlignment="1" applyProtection="1">
      <alignment horizontal="center" vertical="center" wrapText="1"/>
      <protection locked="0"/>
    </xf>
    <xf numFmtId="0" fontId="20" fillId="0" borderId="0" xfId="79" applyFont="1" applyProtection="1">
      <alignment/>
      <protection locked="0"/>
    </xf>
    <xf numFmtId="49" fontId="19" fillId="15" borderId="25" xfId="75" applyNumberFormat="1" applyFont="1" applyFill="1" applyBorder="1" applyAlignment="1">
      <alignment horizontal="center" vertical="center" wrapText="1"/>
      <protection/>
    </xf>
    <xf numFmtId="49" fontId="19" fillId="15" borderId="26" xfId="75" applyNumberFormat="1" applyFont="1" applyFill="1" applyBorder="1" applyAlignment="1">
      <alignment horizontal="center" vertical="center" wrapText="1"/>
      <protection/>
    </xf>
    <xf numFmtId="49" fontId="19" fillId="15" borderId="19" xfId="75" applyNumberFormat="1" applyFont="1" applyFill="1" applyBorder="1" applyAlignment="1">
      <alignment horizontal="center" vertical="center" wrapText="1"/>
      <protection/>
    </xf>
    <xf numFmtId="2" fontId="19" fillId="15" borderId="19" xfId="75" applyNumberFormat="1" applyFont="1" applyFill="1" applyBorder="1" applyAlignment="1">
      <alignment horizontal="center" vertical="center" wrapText="1"/>
      <protection/>
    </xf>
    <xf numFmtId="49" fontId="19" fillId="9" borderId="25" xfId="75" applyNumberFormat="1" applyFont="1" applyFill="1" applyBorder="1" applyAlignment="1">
      <alignment horizontal="left" wrapText="1"/>
      <protection/>
    </xf>
    <xf numFmtId="49" fontId="19" fillId="9" borderId="26" xfId="75" applyNumberFormat="1" applyFont="1" applyFill="1" applyBorder="1" applyAlignment="1">
      <alignment horizontal="center" vertical="center" wrapText="1"/>
      <protection/>
    </xf>
    <xf numFmtId="49" fontId="19" fillId="9" borderId="19" xfId="75" applyNumberFormat="1" applyFont="1" applyFill="1" applyBorder="1" applyAlignment="1">
      <alignment horizontal="center" vertical="center"/>
      <protection/>
    </xf>
    <xf numFmtId="2" fontId="19" fillId="9" borderId="19" xfId="75" applyNumberFormat="1" applyFont="1" applyFill="1" applyBorder="1" applyAlignment="1">
      <alignment/>
      <protection/>
    </xf>
    <xf numFmtId="49" fontId="19" fillId="9" borderId="32" xfId="75" applyNumberFormat="1" applyFont="1" applyFill="1" applyBorder="1" applyAlignment="1">
      <alignment wrapText="1"/>
      <protection/>
    </xf>
    <xf numFmtId="49" fontId="19" fillId="9" borderId="33" xfId="75" applyNumberFormat="1" applyFont="1" applyFill="1" applyBorder="1" applyAlignment="1">
      <alignment wrapText="1"/>
      <protection/>
    </xf>
    <xf numFmtId="49" fontId="20" fillId="9" borderId="33" xfId="75" applyNumberFormat="1" applyFont="1" applyFill="1" applyBorder="1" applyAlignment="1">
      <alignment horizontal="left" wrapText="1"/>
      <protection/>
    </xf>
    <xf numFmtId="2" fontId="0" fillId="0" borderId="0" xfId="0" applyNumberFormat="1" applyAlignment="1">
      <alignment/>
    </xf>
    <xf numFmtId="49" fontId="20" fillId="0" borderId="33" xfId="75" applyNumberFormat="1" applyFont="1" applyBorder="1" applyAlignment="1">
      <alignment horizontal="left" wrapText="1"/>
      <protection/>
    </xf>
    <xf numFmtId="49" fontId="19" fillId="0" borderId="26" xfId="75" applyNumberFormat="1" applyFont="1" applyFill="1" applyBorder="1" applyAlignment="1">
      <alignment horizontal="center" vertical="center" wrapText="1"/>
      <protection/>
    </xf>
    <xf numFmtId="49" fontId="19" fillId="0" borderId="19" xfId="75" applyNumberFormat="1" applyFont="1" applyBorder="1" applyAlignment="1">
      <alignment horizontal="center" vertical="center"/>
      <protection/>
    </xf>
    <xf numFmtId="2" fontId="20" fillId="0" borderId="19" xfId="75" applyNumberFormat="1" applyFont="1" applyBorder="1" applyAlignment="1">
      <alignment/>
      <protection/>
    </xf>
    <xf numFmtId="2" fontId="20" fillId="0" borderId="19" xfId="79" applyNumberFormat="1" applyFont="1" applyBorder="1" applyAlignment="1" applyProtection="1">
      <alignment/>
      <protection locked="0"/>
    </xf>
    <xf numFmtId="49" fontId="20" fillId="0" borderId="34" xfId="75" applyNumberFormat="1" applyFont="1" applyBorder="1" applyAlignment="1">
      <alignment horizontal="left" wrapText="1"/>
      <protection/>
    </xf>
    <xf numFmtId="49" fontId="20" fillId="0" borderId="19" xfId="75" applyNumberFormat="1" applyFont="1" applyBorder="1" applyAlignment="1">
      <alignment wrapText="1"/>
      <protection/>
    </xf>
    <xf numFmtId="49" fontId="20" fillId="0" borderId="32" xfId="75" applyNumberFormat="1" applyFont="1" applyBorder="1" applyAlignment="1">
      <alignment horizontal="left" wrapText="1"/>
      <protection/>
    </xf>
    <xf numFmtId="49" fontId="20" fillId="3" borderId="33" xfId="75" applyNumberFormat="1" applyFont="1" applyFill="1" applyBorder="1" applyAlignment="1">
      <alignment horizontal="left" wrapText="1"/>
      <protection/>
    </xf>
    <xf numFmtId="49" fontId="19" fillId="3" borderId="26" xfId="75" applyNumberFormat="1" applyFont="1" applyFill="1" applyBorder="1" applyAlignment="1">
      <alignment horizontal="center" vertical="center" wrapText="1"/>
      <protection/>
    </xf>
    <xf numFmtId="49" fontId="19" fillId="3" borderId="19" xfId="75" applyNumberFormat="1" applyFont="1" applyFill="1" applyBorder="1" applyAlignment="1">
      <alignment horizontal="center" vertical="center"/>
      <protection/>
    </xf>
    <xf numFmtId="2" fontId="20" fillId="3" borderId="19" xfId="75" applyNumberFormat="1" applyFont="1" applyFill="1" applyBorder="1" applyAlignment="1">
      <alignment/>
      <protection/>
    </xf>
    <xf numFmtId="49" fontId="21" fillId="0" borderId="33" xfId="75" applyNumberFormat="1" applyFont="1" applyBorder="1" applyAlignment="1">
      <alignment horizontal="left" wrapText="1"/>
      <protection/>
    </xf>
    <xf numFmtId="49" fontId="20" fillId="0" borderId="26" xfId="75" applyNumberFormat="1" applyFont="1" applyFill="1" applyBorder="1" applyAlignment="1">
      <alignment horizontal="center" vertical="center" wrapText="1"/>
      <protection/>
    </xf>
    <xf numFmtId="49" fontId="20" fillId="0" borderId="19" xfId="75" applyNumberFormat="1" applyFont="1" applyBorder="1" applyAlignment="1">
      <alignment horizontal="center" vertical="center"/>
      <protection/>
    </xf>
    <xf numFmtId="49" fontId="20" fillId="5" borderId="33" xfId="75" applyNumberFormat="1" applyFont="1" applyFill="1" applyBorder="1" applyAlignment="1">
      <alignment horizontal="left" wrapText="1"/>
      <protection/>
    </xf>
    <xf numFmtId="49" fontId="19" fillId="5" borderId="26" xfId="75" applyNumberFormat="1" applyFont="1" applyFill="1" applyBorder="1" applyAlignment="1">
      <alignment horizontal="center" vertical="center" wrapText="1"/>
      <protection/>
    </xf>
    <xf numFmtId="49" fontId="19" fillId="5" borderId="19" xfId="75" applyNumberFormat="1" applyFont="1" applyFill="1" applyBorder="1" applyAlignment="1">
      <alignment horizontal="center" vertical="center"/>
      <protection/>
    </xf>
    <xf numFmtId="2" fontId="20" fillId="5" borderId="19" xfId="75" applyNumberFormat="1" applyFont="1" applyFill="1" applyBorder="1" applyAlignment="1">
      <alignment/>
      <protection/>
    </xf>
    <xf numFmtId="49" fontId="21" fillId="33" borderId="33" xfId="75" applyNumberFormat="1" applyFont="1" applyFill="1" applyBorder="1" applyAlignment="1">
      <alignment horizontal="left" wrapText="1"/>
      <protection/>
    </xf>
    <xf numFmtId="49" fontId="20" fillId="33" borderId="26" xfId="75" applyNumberFormat="1" applyFont="1" applyFill="1" applyBorder="1" applyAlignment="1">
      <alignment horizontal="center" vertical="center" wrapText="1"/>
      <protection/>
    </xf>
    <xf numFmtId="49" fontId="20" fillId="33" borderId="19" xfId="75" applyNumberFormat="1" applyFont="1" applyFill="1" applyBorder="1" applyAlignment="1">
      <alignment horizontal="center" vertical="center"/>
      <protection/>
    </xf>
    <xf numFmtId="2" fontId="20" fillId="33" borderId="19" xfId="75" applyNumberFormat="1" applyFont="1" applyFill="1" applyBorder="1" applyAlignment="1">
      <alignment/>
      <protection/>
    </xf>
    <xf numFmtId="2" fontId="20" fillId="33" borderId="19" xfId="79" applyNumberFormat="1" applyFont="1" applyFill="1" applyBorder="1" applyAlignment="1" applyProtection="1">
      <alignment/>
      <protection locked="0"/>
    </xf>
    <xf numFmtId="49" fontId="20" fillId="33" borderId="33" xfId="75" applyNumberFormat="1" applyFont="1" applyFill="1" applyBorder="1" applyAlignment="1">
      <alignment horizontal="left" wrapText="1"/>
      <protection/>
    </xf>
    <xf numFmtId="49" fontId="19" fillId="33" borderId="26" xfId="75" applyNumberFormat="1" applyFont="1" applyFill="1" applyBorder="1" applyAlignment="1">
      <alignment horizontal="center" vertical="center" wrapText="1"/>
      <protection/>
    </xf>
    <xf numFmtId="49" fontId="19" fillId="33" borderId="19" xfId="75" applyNumberFormat="1" applyFont="1" applyFill="1" applyBorder="1" applyAlignment="1">
      <alignment horizontal="center" vertical="center"/>
      <protection/>
    </xf>
    <xf numFmtId="0" fontId="20" fillId="33" borderId="0" xfId="79" applyFont="1" applyFill="1" applyProtection="1">
      <alignment/>
      <protection locked="0"/>
    </xf>
    <xf numFmtId="49" fontId="21" fillId="3" borderId="33" xfId="75" applyNumberFormat="1" applyFont="1" applyFill="1" applyBorder="1" applyAlignment="1">
      <alignment horizontal="left" wrapText="1"/>
      <protection/>
    </xf>
    <xf numFmtId="49" fontId="22" fillId="3" borderId="33" xfId="75" applyNumberFormat="1" applyFont="1" applyFill="1" applyBorder="1" applyAlignment="1">
      <alignment wrapText="1"/>
      <protection/>
    </xf>
    <xf numFmtId="49" fontId="21" fillId="0" borderId="34" xfId="75" applyNumberFormat="1" applyFont="1" applyBorder="1" applyAlignment="1">
      <alignment horizontal="left" wrapText="1"/>
      <protection/>
    </xf>
    <xf numFmtId="49" fontId="21" fillId="0" borderId="19" xfId="75" applyNumberFormat="1" applyFont="1" applyBorder="1" applyAlignment="1">
      <alignment horizontal="left" wrapText="1"/>
      <protection/>
    </xf>
    <xf numFmtId="49" fontId="20" fillId="0" borderId="19" xfId="75" applyNumberFormat="1" applyFont="1" applyBorder="1" applyAlignment="1">
      <alignment horizontal="left" wrapText="1"/>
      <protection/>
    </xf>
    <xf numFmtId="2" fontId="19" fillId="3" borderId="19" xfId="75" applyNumberFormat="1" applyFont="1" applyFill="1" applyBorder="1" applyAlignment="1">
      <alignment/>
      <protection/>
    </xf>
    <xf numFmtId="49" fontId="21" fillId="0" borderId="0" xfId="75" applyNumberFormat="1" applyFont="1" applyBorder="1">
      <alignment/>
      <protection/>
    </xf>
    <xf numFmtId="49" fontId="19" fillId="9" borderId="19" xfId="75" applyNumberFormat="1" applyFont="1" applyFill="1" applyBorder="1">
      <alignment/>
      <protection/>
    </xf>
    <xf numFmtId="2" fontId="20" fillId="3" borderId="19" xfId="79" applyNumberFormat="1" applyFont="1" applyFill="1" applyBorder="1" applyAlignment="1" applyProtection="1">
      <alignment/>
      <protection locked="0"/>
    </xf>
    <xf numFmtId="49" fontId="21" fillId="0" borderId="19" xfId="75" applyNumberFormat="1" applyFont="1" applyBorder="1" applyAlignment="1">
      <alignment wrapText="1"/>
      <protection/>
    </xf>
    <xf numFmtId="49" fontId="21" fillId="0" borderId="19" xfId="75" applyNumberFormat="1" applyFont="1" applyBorder="1">
      <alignment/>
      <protection/>
    </xf>
    <xf numFmtId="49" fontId="20" fillId="0" borderId="33" xfId="75" applyNumberFormat="1" applyFont="1" applyBorder="1" applyAlignment="1">
      <alignment wrapText="1"/>
      <protection/>
    </xf>
    <xf numFmtId="49" fontId="19" fillId="9" borderId="22" xfId="75" applyNumberFormat="1" applyFont="1" applyFill="1" applyBorder="1">
      <alignment/>
      <protection/>
    </xf>
    <xf numFmtId="49" fontId="20" fillId="0" borderId="22" xfId="75" applyNumberFormat="1" applyFont="1" applyBorder="1">
      <alignment/>
      <protection/>
    </xf>
    <xf numFmtId="49" fontId="22" fillId="34" borderId="19" xfId="75" applyNumberFormat="1" applyFont="1" applyFill="1" applyBorder="1" applyAlignment="1" applyProtection="1">
      <alignment horizontal="left" vertical="center" wrapText="1"/>
      <protection/>
    </xf>
    <xf numFmtId="2" fontId="19" fillId="0" borderId="19" xfId="75" applyNumberFormat="1" applyFont="1" applyBorder="1" applyAlignment="1">
      <alignment/>
      <protection/>
    </xf>
    <xf numFmtId="49" fontId="21" fillId="0" borderId="0" xfId="75" applyNumberFormat="1" applyFont="1" applyBorder="1" applyAlignment="1">
      <alignment horizontal="left" wrapText="1"/>
      <protection/>
    </xf>
    <xf numFmtId="49" fontId="20" fillId="33" borderId="0" xfId="75" applyNumberFormat="1" applyFont="1" applyFill="1" applyBorder="1" applyAlignment="1">
      <alignment horizontal="left" wrapText="1"/>
      <protection/>
    </xf>
    <xf numFmtId="2" fontId="19" fillId="33" borderId="19" xfId="75" applyNumberFormat="1" applyFont="1" applyFill="1" applyBorder="1" applyAlignment="1">
      <alignment/>
      <protection/>
    </xf>
    <xf numFmtId="49" fontId="21" fillId="0" borderId="19" xfId="75" applyNumberFormat="1" applyFont="1" applyBorder="1" applyAlignment="1">
      <alignment horizontal="left"/>
      <protection/>
    </xf>
    <xf numFmtId="49" fontId="20" fillId="3" borderId="19" xfId="75" applyNumberFormat="1" applyFont="1" applyFill="1" applyBorder="1" applyAlignment="1">
      <alignment horizontal="left" wrapText="1"/>
      <protection/>
    </xf>
    <xf numFmtId="0" fontId="20" fillId="0" borderId="0" xfId="75" applyFont="1">
      <alignment/>
      <protection/>
    </xf>
    <xf numFmtId="49" fontId="21" fillId="5" borderId="33" xfId="75" applyNumberFormat="1" applyFont="1" applyFill="1" applyBorder="1" applyAlignment="1">
      <alignment horizontal="left" wrapText="1"/>
      <protection/>
    </xf>
    <xf numFmtId="2" fontId="20" fillId="5" borderId="19" xfId="79" applyNumberFormat="1" applyFont="1" applyFill="1" applyBorder="1" applyAlignment="1" applyProtection="1">
      <alignment/>
      <protection locked="0"/>
    </xf>
    <xf numFmtId="49" fontId="23" fillId="9" borderId="32" xfId="75" applyNumberFormat="1" applyFont="1" applyFill="1" applyBorder="1" applyAlignment="1">
      <alignment wrapText="1"/>
      <protection/>
    </xf>
    <xf numFmtId="49" fontId="23" fillId="3" borderId="33" xfId="75" applyNumberFormat="1" applyFont="1" applyFill="1" applyBorder="1" applyAlignment="1">
      <alignment wrapText="1"/>
      <protection/>
    </xf>
    <xf numFmtId="49" fontId="21" fillId="0" borderId="33" xfId="75" applyNumberFormat="1" applyFont="1" applyBorder="1" applyAlignment="1">
      <alignment wrapText="1"/>
      <protection/>
    </xf>
    <xf numFmtId="49" fontId="24" fillId="0" borderId="33" xfId="75" applyNumberFormat="1" applyFont="1" applyBorder="1" applyAlignment="1">
      <alignment wrapText="1"/>
      <protection/>
    </xf>
    <xf numFmtId="49" fontId="24" fillId="34" borderId="19" xfId="75" applyNumberFormat="1" applyFont="1" applyFill="1" applyBorder="1" applyAlignment="1" applyProtection="1">
      <alignment horizontal="left" vertical="center" wrapText="1"/>
      <protection/>
    </xf>
    <xf numFmtId="49" fontId="23" fillId="9" borderId="30" xfId="75" applyNumberFormat="1" applyFont="1" applyFill="1" applyBorder="1" applyAlignment="1" applyProtection="1">
      <alignment horizontal="left" vertical="center" wrapText="1"/>
      <protection/>
    </xf>
    <xf numFmtId="49" fontId="24" fillId="34" borderId="30" xfId="75" applyNumberFormat="1" applyFont="1" applyFill="1" applyBorder="1" applyAlignment="1" applyProtection="1">
      <alignment horizontal="left" vertical="center" wrapText="1"/>
      <protection/>
    </xf>
    <xf numFmtId="49" fontId="23" fillId="9" borderId="35" xfId="75" applyNumberFormat="1" applyFont="1" applyFill="1" applyBorder="1" applyAlignment="1">
      <alignment horizontal="left" wrapText="1"/>
      <protection/>
    </xf>
    <xf numFmtId="49" fontId="23" fillId="3" borderId="36" xfId="75" applyNumberFormat="1" applyFont="1" applyFill="1" applyBorder="1" applyAlignment="1">
      <alignment horizontal="left" wrapText="1"/>
      <protection/>
    </xf>
    <xf numFmtId="49" fontId="22" fillId="0" borderId="32" xfId="75" applyNumberFormat="1" applyFont="1" applyBorder="1" applyAlignment="1">
      <alignment horizontal="left" wrapText="1"/>
      <protection/>
    </xf>
    <xf numFmtId="49" fontId="22" fillId="33" borderId="33" xfId="75" applyNumberFormat="1" applyFont="1" applyFill="1" applyBorder="1" applyAlignment="1">
      <alignment wrapText="1"/>
      <protection/>
    </xf>
    <xf numFmtId="49" fontId="22" fillId="0" borderId="37" xfId="75" applyNumberFormat="1" applyFont="1" applyBorder="1" applyAlignment="1">
      <alignment wrapText="1"/>
      <protection/>
    </xf>
    <xf numFmtId="2" fontId="20" fillId="0" borderId="19" xfId="75" applyNumberFormat="1" applyFont="1" applyFill="1" applyBorder="1" applyAlignment="1">
      <alignment/>
      <protection/>
    </xf>
    <xf numFmtId="49" fontId="19" fillId="9" borderId="19" xfId="75" applyNumberFormat="1" applyFont="1" applyFill="1" applyBorder="1" applyAlignment="1">
      <alignment wrapText="1"/>
      <protection/>
    </xf>
    <xf numFmtId="49" fontId="23" fillId="15" borderId="0" xfId="75" applyNumberFormat="1" applyFont="1" applyFill="1" applyBorder="1" applyAlignment="1">
      <alignment wrapText="1"/>
      <protection/>
    </xf>
    <xf numFmtId="49" fontId="19" fillId="15" borderId="19" xfId="75" applyNumberFormat="1" applyFont="1" applyFill="1" applyBorder="1" applyAlignment="1">
      <alignment horizontal="center" vertical="center"/>
      <protection/>
    </xf>
    <xf numFmtId="2" fontId="19" fillId="15" borderId="19" xfId="75" applyNumberFormat="1" applyFont="1" applyFill="1" applyBorder="1" applyAlignment="1">
      <alignment/>
      <protection/>
    </xf>
    <xf numFmtId="49" fontId="22" fillId="3" borderId="19" xfId="75" applyNumberFormat="1" applyFont="1" applyFill="1" applyBorder="1" applyAlignment="1" applyProtection="1">
      <alignment horizontal="left" vertical="center" wrapText="1"/>
      <protection/>
    </xf>
    <xf numFmtId="49" fontId="20" fillId="0" borderId="38" xfId="75" applyNumberFormat="1" applyFont="1" applyBorder="1" applyAlignment="1">
      <alignment wrapText="1"/>
      <protection/>
    </xf>
    <xf numFmtId="0" fontId="20" fillId="33" borderId="0" xfId="75" applyFont="1" applyFill="1">
      <alignment/>
      <protection/>
    </xf>
    <xf numFmtId="49" fontId="20" fillId="3" borderId="38" xfId="75" applyNumberFormat="1" applyFont="1" applyFill="1" applyBorder="1" applyAlignment="1">
      <alignment wrapText="1"/>
      <protection/>
    </xf>
    <xf numFmtId="49" fontId="21" fillId="0" borderId="38" xfId="75" applyNumberFormat="1" applyFont="1" applyBorder="1" applyAlignment="1">
      <alignment wrapText="1"/>
      <protection/>
    </xf>
    <xf numFmtId="49" fontId="22" fillId="3" borderId="38" xfId="75" applyNumberFormat="1" applyFont="1" applyFill="1" applyBorder="1" applyAlignment="1">
      <alignment wrapText="1"/>
      <protection/>
    </xf>
    <xf numFmtId="49" fontId="24" fillId="0" borderId="38" xfId="75" applyNumberFormat="1" applyFont="1" applyBorder="1" applyAlignment="1">
      <alignment wrapText="1"/>
      <protection/>
    </xf>
    <xf numFmtId="49" fontId="21" fillId="35" borderId="38" xfId="75" applyNumberFormat="1" applyFont="1" applyFill="1" applyBorder="1" applyAlignment="1">
      <alignment wrapText="1"/>
      <protection/>
    </xf>
    <xf numFmtId="49" fontId="20" fillId="35" borderId="19" xfId="75" applyNumberFormat="1" applyFont="1" applyFill="1" applyBorder="1" applyAlignment="1">
      <alignment horizontal="center" vertical="center"/>
      <protection/>
    </xf>
    <xf numFmtId="2" fontId="20" fillId="35" borderId="19" xfId="79" applyNumberFormat="1" applyFont="1" applyFill="1" applyBorder="1" applyAlignment="1" applyProtection="1">
      <alignment/>
      <protection locked="0"/>
    </xf>
    <xf numFmtId="49" fontId="21" fillId="0" borderId="0" xfId="75" applyNumberFormat="1" applyFont="1" applyBorder="1" applyAlignment="1">
      <alignment wrapText="1"/>
      <protection/>
    </xf>
    <xf numFmtId="2" fontId="19" fillId="9" borderId="19" xfId="75" applyNumberFormat="1" applyFont="1" applyFill="1" applyBorder="1" applyAlignment="1">
      <alignment horizontal="right" vertical="center"/>
      <protection/>
    </xf>
    <xf numFmtId="49" fontId="21" fillId="0" borderId="39" xfId="75" applyNumberFormat="1" applyFont="1" applyBorder="1">
      <alignment/>
      <protection/>
    </xf>
    <xf numFmtId="49" fontId="20" fillId="0" borderId="19" xfId="75" applyNumberFormat="1" applyFont="1" applyFill="1" applyBorder="1" applyAlignment="1">
      <alignment horizontal="center" vertical="center" wrapText="1"/>
      <protection/>
    </xf>
    <xf numFmtId="49" fontId="19" fillId="15" borderId="33" xfId="75" applyNumberFormat="1" applyFont="1" applyFill="1" applyBorder="1" applyAlignment="1">
      <alignment wrapText="1"/>
      <protection/>
    </xf>
    <xf numFmtId="49" fontId="21" fillId="0" borderId="38" xfId="75" applyNumberFormat="1" applyFont="1" applyBorder="1" applyAlignment="1">
      <alignment horizontal="left" wrapText="1"/>
      <protection/>
    </xf>
    <xf numFmtId="49" fontId="20" fillId="33" borderId="38" xfId="75" applyNumberFormat="1" applyFont="1" applyFill="1" applyBorder="1" applyAlignment="1">
      <alignment wrapText="1"/>
      <protection/>
    </xf>
    <xf numFmtId="49" fontId="21" fillId="0" borderId="40" xfId="75" applyNumberFormat="1" applyFont="1" applyBorder="1" applyAlignment="1">
      <alignment wrapText="1"/>
      <protection/>
    </xf>
    <xf numFmtId="49" fontId="20" fillId="3" borderId="40" xfId="75" applyNumberFormat="1" applyFont="1" applyFill="1" applyBorder="1" applyAlignment="1">
      <alignment wrapText="1"/>
      <protection/>
    </xf>
    <xf numFmtId="49" fontId="19" fillId="15" borderId="19" xfId="75" applyNumberFormat="1" applyFont="1" applyFill="1" applyBorder="1" applyAlignment="1">
      <alignment wrapText="1"/>
      <protection/>
    </xf>
    <xf numFmtId="49" fontId="19" fillId="15" borderId="19" xfId="75" applyNumberFormat="1" applyFont="1" applyFill="1" applyBorder="1" applyAlignment="1">
      <alignment horizontal="center"/>
      <protection/>
    </xf>
    <xf numFmtId="49" fontId="20" fillId="0" borderId="19" xfId="75" applyNumberFormat="1" applyFont="1" applyBorder="1">
      <alignment/>
      <protection/>
    </xf>
    <xf numFmtId="49" fontId="19" fillId="0" borderId="19" xfId="75" applyNumberFormat="1" applyFont="1" applyBorder="1" applyAlignment="1">
      <alignment horizontal="center"/>
      <protection/>
    </xf>
    <xf numFmtId="49" fontId="20" fillId="0" borderId="19" xfId="75" applyNumberFormat="1" applyFont="1" applyFill="1" applyBorder="1" applyAlignment="1">
      <alignment/>
      <protection/>
    </xf>
    <xf numFmtId="49" fontId="19" fillId="0" borderId="19" xfId="75" applyNumberFormat="1" applyFont="1" applyFill="1" applyBorder="1" applyAlignment="1">
      <alignment horizontal="center"/>
      <protection/>
    </xf>
    <xf numFmtId="49" fontId="19" fillId="0" borderId="19" xfId="75" applyNumberFormat="1" applyFont="1" applyFill="1" applyBorder="1" applyAlignment="1">
      <alignment horizontal="center" vertical="center"/>
      <protection/>
    </xf>
    <xf numFmtId="49" fontId="20" fillId="15" borderId="19" xfId="75" applyNumberFormat="1" applyFont="1" applyFill="1" applyBorder="1" applyAlignment="1">
      <alignment horizontal="left"/>
      <protection/>
    </xf>
    <xf numFmtId="2" fontId="19" fillId="15" borderId="19" xfId="79" applyNumberFormat="1" applyFont="1" applyFill="1" applyBorder="1" applyAlignment="1" applyProtection="1">
      <alignment/>
      <protection locked="0"/>
    </xf>
    <xf numFmtId="49" fontId="21" fillId="0" borderId="19" xfId="75" applyNumberFormat="1" applyFont="1" applyFill="1" applyBorder="1" applyAlignment="1">
      <alignment horizontal="left"/>
      <protection/>
    </xf>
    <xf numFmtId="49" fontId="19" fillId="33" borderId="19" xfId="75" applyNumberFormat="1" applyFont="1" applyFill="1" applyBorder="1" applyAlignment="1">
      <alignment horizontal="center"/>
      <protection/>
    </xf>
    <xf numFmtId="49" fontId="19" fillId="0" borderId="19" xfId="79" applyNumberFormat="1" applyFont="1" applyBorder="1" applyAlignment="1" applyProtection="1">
      <alignment horizontal="center" vertical="center"/>
      <protection locked="0"/>
    </xf>
    <xf numFmtId="49" fontId="19" fillId="0" borderId="19" xfId="79" applyNumberFormat="1" applyFont="1" applyBorder="1" applyAlignment="1" applyProtection="1">
      <alignment horizontal="center"/>
      <protection locked="0"/>
    </xf>
    <xf numFmtId="49" fontId="19" fillId="33" borderId="19" xfId="79" applyNumberFormat="1" applyFont="1" applyFill="1" applyBorder="1" applyAlignment="1" applyProtection="1">
      <alignment horizontal="center" vertical="center"/>
      <protection locked="0"/>
    </xf>
    <xf numFmtId="49" fontId="12" fillId="15" borderId="19" xfId="79" applyNumberFormat="1" applyFont="1" applyFill="1" applyBorder="1" applyProtection="1">
      <alignment/>
      <protection locked="0"/>
    </xf>
    <xf numFmtId="49" fontId="12" fillId="15" borderId="19" xfId="79" applyNumberFormat="1" applyFont="1" applyFill="1" applyBorder="1" applyAlignment="1" applyProtection="1">
      <alignment horizontal="center"/>
      <protection locked="0"/>
    </xf>
    <xf numFmtId="49" fontId="12" fillId="15" borderId="19" xfId="79" applyNumberFormat="1" applyFont="1" applyFill="1" applyBorder="1" applyAlignment="1" applyProtection="1">
      <alignment horizontal="center" vertical="center"/>
      <protection locked="0"/>
    </xf>
    <xf numFmtId="2" fontId="12" fillId="15" borderId="19" xfId="79" applyNumberFormat="1" applyFont="1" applyFill="1" applyBorder="1" applyAlignment="1" applyProtection="1">
      <alignment/>
      <protection locked="0"/>
    </xf>
    <xf numFmtId="49" fontId="20" fillId="0" borderId="0" xfId="79" applyNumberFormat="1" applyFont="1" applyBorder="1" applyProtection="1">
      <alignment/>
      <protection locked="0"/>
    </xf>
    <xf numFmtId="49" fontId="19" fillId="0" borderId="0" xfId="79" applyNumberFormat="1" applyFont="1" applyBorder="1" applyAlignment="1" applyProtection="1">
      <alignment horizontal="center"/>
      <protection locked="0"/>
    </xf>
    <xf numFmtId="49" fontId="19" fillId="0" borderId="0" xfId="79" applyNumberFormat="1" applyFont="1" applyBorder="1" applyAlignment="1" applyProtection="1">
      <alignment horizontal="center" vertical="center"/>
      <protection locked="0"/>
    </xf>
    <xf numFmtId="2" fontId="20" fillId="0" borderId="0" xfId="79" applyNumberFormat="1" applyFont="1" applyBorder="1" applyAlignment="1" applyProtection="1">
      <alignment/>
      <protection locked="0"/>
    </xf>
    <xf numFmtId="173" fontId="21" fillId="0" borderId="0" xfId="75" applyNumberFormat="1" applyFont="1" applyFill="1" applyBorder="1" applyAlignment="1">
      <alignment horizontal="right"/>
      <protection/>
    </xf>
    <xf numFmtId="173" fontId="20" fillId="0" borderId="0" xfId="75" applyNumberFormat="1" applyFont="1" applyFill="1">
      <alignment/>
      <protection/>
    </xf>
    <xf numFmtId="173" fontId="20" fillId="0" borderId="0" xfId="75" applyNumberFormat="1" applyFont="1" applyFill="1" applyAlignment="1">
      <alignment/>
      <protection/>
    </xf>
    <xf numFmtId="49" fontId="20" fillId="0" borderId="0" xfId="79" applyNumberFormat="1" applyFont="1" applyProtection="1">
      <alignment/>
      <protection locked="0"/>
    </xf>
    <xf numFmtId="49" fontId="19" fillId="0" borderId="0" xfId="79" applyNumberFormat="1" applyFont="1" applyAlignment="1" applyProtection="1">
      <alignment horizontal="center"/>
      <protection locked="0"/>
    </xf>
    <xf numFmtId="49" fontId="19" fillId="0" borderId="0" xfId="79" applyNumberFormat="1" applyFont="1" applyAlignment="1" applyProtection="1">
      <alignment horizontal="center" vertical="center"/>
      <protection locked="0"/>
    </xf>
    <xf numFmtId="2" fontId="20" fillId="0" borderId="0" xfId="79" applyNumberFormat="1" applyFont="1" applyAlignment="1" applyProtection="1">
      <alignment/>
      <protection locked="0"/>
    </xf>
    <xf numFmtId="49" fontId="89" fillId="33" borderId="0" xfId="33" applyNumberFormat="1" applyFont="1" applyFill="1" applyBorder="1" applyAlignment="1" applyProtection="1">
      <alignment wrapText="1"/>
      <protection locked="0"/>
    </xf>
    <xf numFmtId="0" fontId="20" fillId="0" borderId="0" xfId="79" applyFont="1" applyBorder="1" applyProtection="1">
      <alignment/>
      <protection locked="0"/>
    </xf>
    <xf numFmtId="0" fontId="65" fillId="0" borderId="0" xfId="35" applyNumberFormat="1" applyFont="1" applyBorder="1" applyProtection="1">
      <alignment/>
      <protection locked="0"/>
    </xf>
    <xf numFmtId="0" fontId="65" fillId="0" borderId="0" xfId="42" applyNumberFormat="1" applyFont="1" applyBorder="1" applyProtection="1">
      <alignment horizontal="left"/>
      <protection locked="0"/>
    </xf>
    <xf numFmtId="49" fontId="65" fillId="0" borderId="0" xfId="50" applyNumberFormat="1" applyFont="1" applyProtection="1">
      <alignment/>
      <protection locked="0"/>
    </xf>
    <xf numFmtId="0" fontId="7" fillId="0" borderId="0" xfId="72" applyFont="1">
      <alignment/>
      <protection/>
    </xf>
    <xf numFmtId="2" fontId="7" fillId="0" borderId="0" xfId="72" applyNumberFormat="1" applyFont="1">
      <alignment/>
      <protection/>
    </xf>
    <xf numFmtId="0" fontId="7" fillId="0" borderId="0" xfId="72" applyFont="1" applyProtection="1">
      <alignment/>
      <protection/>
    </xf>
    <xf numFmtId="0" fontId="7" fillId="0" borderId="0" xfId="72" applyFont="1" applyFill="1" applyProtection="1">
      <alignment/>
      <protection locked="0"/>
    </xf>
    <xf numFmtId="0" fontId="83" fillId="0" borderId="19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5" fillId="0" borderId="19" xfId="0" applyFont="1" applyBorder="1" applyAlignment="1">
      <alignment wrapText="1"/>
    </xf>
    <xf numFmtId="172" fontId="85" fillId="0" borderId="19" xfId="0" applyNumberFormat="1" applyFont="1" applyBorder="1" applyAlignment="1">
      <alignment/>
    </xf>
    <xf numFmtId="0" fontId="85" fillId="0" borderId="26" xfId="0" applyFont="1" applyBorder="1" applyAlignment="1">
      <alignment horizontal="center"/>
    </xf>
    <xf numFmtId="0" fontId="83" fillId="0" borderId="19" xfId="0" applyFont="1" applyBorder="1" applyAlignment="1">
      <alignment wrapText="1"/>
    </xf>
    <xf numFmtId="172" fontId="83" fillId="0" borderId="19" xfId="0" applyNumberFormat="1" applyFont="1" applyBorder="1" applyAlignment="1">
      <alignment/>
    </xf>
    <xf numFmtId="0" fontId="83" fillId="0" borderId="26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left" wrapText="1"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49" fontId="21" fillId="33" borderId="19" xfId="75" applyNumberFormat="1" applyFont="1" applyFill="1" applyBorder="1" applyAlignment="1">
      <alignment horizontal="left" wrapText="1"/>
      <protection/>
    </xf>
    <xf numFmtId="49" fontId="15" fillId="33" borderId="33" xfId="75" applyNumberFormat="1" applyFont="1" applyFill="1" applyBorder="1" applyAlignment="1">
      <alignment horizontal="left" wrapText="1"/>
      <protection/>
    </xf>
    <xf numFmtId="49" fontId="26" fillId="0" borderId="19" xfId="75" applyNumberFormat="1" applyFont="1" applyBorder="1" applyAlignment="1">
      <alignment wrapText="1"/>
      <protection/>
    </xf>
    <xf numFmtId="49" fontId="23" fillId="33" borderId="36" xfId="75" applyNumberFormat="1" applyFont="1" applyFill="1" applyBorder="1" applyAlignment="1">
      <alignment horizontal="left" wrapText="1"/>
      <protection/>
    </xf>
    <xf numFmtId="49" fontId="24" fillId="3" borderId="0" xfId="75" applyNumberFormat="1" applyFont="1" applyFill="1" applyBorder="1" applyAlignment="1" applyProtection="1">
      <alignment horizontal="left" vertical="center" wrapText="1"/>
      <protection/>
    </xf>
    <xf numFmtId="49" fontId="20" fillId="3" borderId="26" xfId="75" applyNumberFormat="1" applyFont="1" applyFill="1" applyBorder="1" applyAlignment="1">
      <alignment horizontal="center" vertical="center" wrapText="1"/>
      <protection/>
    </xf>
    <xf numFmtId="49" fontId="20" fillId="3" borderId="19" xfId="75" applyNumberFormat="1" applyFont="1" applyFill="1" applyBorder="1" applyAlignment="1">
      <alignment horizontal="center" vertical="center"/>
      <protection/>
    </xf>
    <xf numFmtId="49" fontId="27" fillId="0" borderId="19" xfId="72" applyNumberFormat="1" applyFont="1" applyBorder="1" applyAlignment="1">
      <alignment horizontal="left" wrapText="1"/>
      <protection/>
    </xf>
    <xf numFmtId="0" fontId="7" fillId="0" borderId="30" xfId="78" applyFont="1" applyBorder="1" applyAlignment="1">
      <alignment/>
      <protection/>
    </xf>
    <xf numFmtId="2" fontId="7" fillId="36" borderId="19" xfId="78" applyNumberFormat="1" applyFont="1" applyFill="1" applyBorder="1">
      <alignment/>
      <protection/>
    </xf>
    <xf numFmtId="2" fontId="7" fillId="36" borderId="31" xfId="78" applyNumberFormat="1" applyFont="1" applyFill="1" applyBorder="1">
      <alignment/>
      <protection/>
    </xf>
    <xf numFmtId="2" fontId="7" fillId="36" borderId="19" xfId="78" applyNumberFormat="1" applyFont="1" applyFill="1" applyBorder="1" quotePrefix="1">
      <alignment/>
      <protection/>
    </xf>
    <xf numFmtId="2" fontId="6" fillId="36" borderId="31" xfId="78" applyNumberFormat="1" applyFont="1" applyFill="1" applyBorder="1">
      <alignment/>
      <protection/>
    </xf>
    <xf numFmtId="2" fontId="6" fillId="36" borderId="25" xfId="78" applyNumberFormat="1" applyFont="1" applyFill="1" applyBorder="1">
      <alignment/>
      <protection/>
    </xf>
    <xf numFmtId="2" fontId="6" fillId="36" borderId="19" xfId="78" applyNumberFormat="1" applyFont="1" applyFill="1" applyBorder="1">
      <alignment/>
      <protection/>
    </xf>
    <xf numFmtId="2" fontId="6" fillId="36" borderId="24" xfId="78" applyNumberFormat="1" applyFont="1" applyFill="1" applyBorder="1">
      <alignment/>
      <protection/>
    </xf>
    <xf numFmtId="2" fontId="7" fillId="36" borderId="24" xfId="78" applyNumberFormat="1" applyFont="1" applyFill="1" applyBorder="1">
      <alignment/>
      <protection/>
    </xf>
    <xf numFmtId="0" fontId="90" fillId="0" borderId="0" xfId="36" applyNumberFormat="1" applyFont="1" applyBorder="1" applyProtection="1">
      <alignment horizontal="left"/>
      <protection locked="0"/>
    </xf>
    <xf numFmtId="0" fontId="91" fillId="0" borderId="0" xfId="36" applyNumberFormat="1" applyFont="1" applyBorder="1" applyAlignment="1" applyProtection="1">
      <alignment/>
      <protection locked="0"/>
    </xf>
    <xf numFmtId="49" fontId="90" fillId="0" borderId="0" xfId="50" applyNumberFormat="1" applyFont="1" applyProtection="1">
      <alignment/>
      <protection locked="0"/>
    </xf>
    <xf numFmtId="0" fontId="3" fillId="0" borderId="0" xfId="72" applyFont="1">
      <alignment/>
      <protection/>
    </xf>
    <xf numFmtId="0" fontId="91" fillId="0" borderId="0" xfId="51" applyNumberFormat="1" applyFont="1" applyProtection="1">
      <alignment horizontal="center"/>
      <protection locked="0"/>
    </xf>
    <xf numFmtId="0" fontId="3" fillId="0" borderId="0" xfId="72" applyFont="1" applyProtection="1">
      <alignment/>
      <protection locked="0"/>
    </xf>
    <xf numFmtId="0" fontId="91" fillId="0" borderId="0" xfId="72" applyNumberFormat="1" applyFont="1" applyFill="1" applyBorder="1" applyAlignment="1" applyProtection="1">
      <alignment horizontal="center"/>
      <protection/>
    </xf>
    <xf numFmtId="0" fontId="90" fillId="8" borderId="19" xfId="37" applyNumberFormat="1" applyFont="1" applyFill="1" applyBorder="1" applyProtection="1">
      <alignment horizontal="center" vertical="center"/>
      <protection locked="0"/>
    </xf>
    <xf numFmtId="0" fontId="90" fillId="8" borderId="19" xfId="43" applyNumberFormat="1" applyFont="1" applyFill="1" applyBorder="1" applyProtection="1">
      <alignment horizontal="center" vertical="center"/>
      <protection locked="0"/>
    </xf>
    <xf numFmtId="49" fontId="90" fillId="8" borderId="19" xfId="47" applyNumberFormat="1" applyFont="1" applyFill="1" applyBorder="1" applyProtection="1">
      <alignment horizontal="center" vertical="center"/>
      <protection locked="0"/>
    </xf>
    <xf numFmtId="0" fontId="91" fillId="8" borderId="19" xfId="38" applyNumberFormat="1" applyFont="1" applyFill="1" applyBorder="1" applyProtection="1">
      <alignment horizontal="left" wrapText="1"/>
      <protection locked="0"/>
    </xf>
    <xf numFmtId="49" fontId="91" fillId="8" borderId="19" xfId="44" applyNumberFormat="1" applyFont="1" applyFill="1" applyBorder="1" applyProtection="1">
      <alignment horizontal="center"/>
      <protection locked="0"/>
    </xf>
    <xf numFmtId="4" fontId="91" fillId="8" borderId="19" xfId="48" applyNumberFormat="1" applyFont="1" applyFill="1" applyBorder="1" applyProtection="1">
      <alignment horizontal="right" shrinkToFit="1"/>
      <protection/>
    </xf>
    <xf numFmtId="0" fontId="90" fillId="8" borderId="19" xfId="39" applyNumberFormat="1" applyFont="1" applyFill="1" applyBorder="1" applyProtection="1">
      <alignment horizontal="left" wrapText="1"/>
      <protection locked="0"/>
    </xf>
    <xf numFmtId="49" fontId="90" fillId="8" borderId="19" xfId="45" applyNumberFormat="1" applyFont="1" applyFill="1" applyBorder="1" applyProtection="1">
      <alignment horizontal="center"/>
      <protection locked="0"/>
    </xf>
    <xf numFmtId="0" fontId="90" fillId="8" borderId="19" xfId="34" applyNumberFormat="1" applyFont="1" applyFill="1" applyBorder="1" applyProtection="1">
      <alignment/>
      <protection/>
    </xf>
    <xf numFmtId="0" fontId="3" fillId="8" borderId="19" xfId="72" applyFont="1" applyFill="1" applyBorder="1" applyProtection="1">
      <alignment/>
      <protection/>
    </xf>
    <xf numFmtId="0" fontId="92" fillId="8" borderId="19" xfId="40" applyNumberFormat="1" applyFont="1" applyFill="1" applyBorder="1" applyProtection="1">
      <alignment horizontal="left" wrapText="1" indent="2"/>
      <protection locked="0"/>
    </xf>
    <xf numFmtId="49" fontId="91" fillId="8" borderId="19" xfId="46" applyNumberFormat="1" applyFont="1" applyFill="1" applyBorder="1" applyProtection="1">
      <alignment horizontal="center"/>
      <protection locked="0"/>
    </xf>
    <xf numFmtId="4" fontId="91" fillId="8" borderId="19" xfId="49" applyNumberFormat="1" applyFont="1" applyFill="1" applyBorder="1" applyProtection="1">
      <alignment horizontal="right" shrinkToFit="1"/>
      <protection/>
    </xf>
    <xf numFmtId="0" fontId="90" fillId="8" borderId="19" xfId="40" applyNumberFormat="1" applyFont="1" applyFill="1" applyBorder="1" applyProtection="1">
      <alignment horizontal="left" wrapText="1" indent="2"/>
      <protection locked="0"/>
    </xf>
    <xf numFmtId="49" fontId="90" fillId="8" borderId="19" xfId="46" applyNumberFormat="1" applyFont="1" applyFill="1" applyBorder="1" applyProtection="1">
      <alignment horizontal="center"/>
      <protection locked="0"/>
    </xf>
    <xf numFmtId="4" fontId="90" fillId="8" borderId="19" xfId="49" applyNumberFormat="1" applyFont="1" applyFill="1" applyBorder="1" applyProtection="1">
      <alignment horizontal="right" shrinkToFit="1"/>
      <protection/>
    </xf>
    <xf numFmtId="0" fontId="91" fillId="8" borderId="19" xfId="40" applyNumberFormat="1" applyFont="1" applyFill="1" applyBorder="1" applyProtection="1">
      <alignment horizontal="left" wrapText="1" indent="2"/>
      <protection locked="0"/>
    </xf>
    <xf numFmtId="0" fontId="90" fillId="0" borderId="19" xfId="40" applyNumberFormat="1" applyFont="1" applyBorder="1" applyProtection="1">
      <alignment horizontal="left" wrapText="1" indent="2"/>
      <protection locked="0"/>
    </xf>
    <xf numFmtId="49" fontId="90" fillId="0" borderId="19" xfId="46" applyNumberFormat="1" applyFont="1" applyBorder="1" applyProtection="1">
      <alignment horizontal="center"/>
      <protection locked="0"/>
    </xf>
    <xf numFmtId="2" fontId="90" fillId="36" borderId="19" xfId="34" applyNumberFormat="1" applyFont="1" applyFill="1" applyBorder="1" applyProtection="1">
      <alignment/>
      <protection locked="0"/>
    </xf>
    <xf numFmtId="2" fontId="3" fillId="0" borderId="19" xfId="72" applyNumberFormat="1" applyFont="1" applyBorder="1" applyProtection="1">
      <alignment/>
      <protection locked="0"/>
    </xf>
    <xf numFmtId="0" fontId="90" fillId="0" borderId="19" xfId="40" applyNumberFormat="1" applyFont="1" applyBorder="1" applyAlignment="1" applyProtection="1">
      <alignment horizontal="left" wrapText="1" indent="2"/>
      <protection locked="0"/>
    </xf>
    <xf numFmtId="2" fontId="90" fillId="0" borderId="19" xfId="34" applyNumberFormat="1" applyFont="1" applyBorder="1" applyProtection="1">
      <alignment/>
      <protection locked="0"/>
    </xf>
    <xf numFmtId="0" fontId="93" fillId="8" borderId="19" xfId="40" applyNumberFormat="1" applyFont="1" applyFill="1" applyBorder="1" applyProtection="1">
      <alignment horizontal="left" wrapText="1" indent="2"/>
      <protection locked="0"/>
    </xf>
    <xf numFmtId="2" fontId="90" fillId="8" borderId="19" xfId="49" applyNumberFormat="1" applyFont="1" applyFill="1" applyBorder="1" applyProtection="1">
      <alignment horizontal="right" shrinkToFit="1"/>
      <protection/>
    </xf>
    <xf numFmtId="0" fontId="16" fillId="2" borderId="19" xfId="72" applyFont="1" applyFill="1" applyBorder="1" applyAlignment="1">
      <alignment horizontal="left" vertical="center" wrapText="1"/>
      <protection/>
    </xf>
    <xf numFmtId="0" fontId="16" fillId="2" borderId="19" xfId="72" applyFont="1" applyFill="1" applyBorder="1" applyAlignment="1">
      <alignment vertical="center"/>
      <protection/>
    </xf>
    <xf numFmtId="4" fontId="91" fillId="2" borderId="19" xfId="49" applyNumberFormat="1" applyFont="1" applyFill="1" applyBorder="1" applyProtection="1">
      <alignment horizontal="right" shrinkToFit="1"/>
      <protection/>
    </xf>
    <xf numFmtId="0" fontId="91" fillId="8" borderId="19" xfId="40" applyNumberFormat="1" applyFont="1" applyFill="1" applyBorder="1" applyProtection="1">
      <alignment horizontal="left" wrapText="1" indent="2"/>
      <protection/>
    </xf>
    <xf numFmtId="49" fontId="91" fillId="8" borderId="19" xfId="46" applyNumberFormat="1" applyFont="1" applyFill="1" applyBorder="1" applyProtection="1">
      <alignment horizontal="center"/>
      <protection/>
    </xf>
    <xf numFmtId="4" fontId="91" fillId="37" borderId="19" xfId="34" applyNumberFormat="1" applyFont="1" applyFill="1" applyBorder="1" applyProtection="1">
      <alignment/>
      <protection locked="0"/>
    </xf>
    <xf numFmtId="2" fontId="90" fillId="33" borderId="19" xfId="34" applyNumberFormat="1" applyFont="1" applyFill="1" applyBorder="1" applyProtection="1">
      <alignment/>
      <protection locked="0"/>
    </xf>
    <xf numFmtId="0" fontId="90" fillId="33" borderId="19" xfId="34" applyNumberFormat="1" applyFont="1" applyFill="1" applyBorder="1" applyProtection="1">
      <alignment/>
      <protection locked="0"/>
    </xf>
    <xf numFmtId="0" fontId="90" fillId="0" borderId="19" xfId="34" applyNumberFormat="1" applyFont="1" applyBorder="1" applyProtection="1">
      <alignment/>
      <protection locked="0"/>
    </xf>
    <xf numFmtId="0" fontId="93" fillId="8" borderId="19" xfId="40" applyNumberFormat="1" applyFont="1" applyFill="1" applyBorder="1" applyProtection="1">
      <alignment horizontal="left" wrapText="1" indent="2"/>
      <protection/>
    </xf>
    <xf numFmtId="49" fontId="90" fillId="8" borderId="19" xfId="46" applyNumberFormat="1" applyFont="1" applyFill="1" applyBorder="1" applyProtection="1">
      <alignment horizontal="center"/>
      <protection/>
    </xf>
    <xf numFmtId="0" fontId="90" fillId="8" borderId="19" xfId="40" applyNumberFormat="1" applyFont="1" applyFill="1" applyBorder="1" applyProtection="1">
      <alignment horizontal="left" wrapText="1" indent="2"/>
      <protection/>
    </xf>
    <xf numFmtId="0" fontId="90" fillId="36" borderId="19" xfId="41" applyNumberFormat="1" applyFont="1" applyFill="1" applyBorder="1" applyProtection="1">
      <alignment/>
      <protection locked="0"/>
    </xf>
    <xf numFmtId="2" fontId="3" fillId="36" borderId="19" xfId="72" applyNumberFormat="1" applyFont="1" applyFill="1" applyBorder="1" applyProtection="1">
      <alignment/>
      <protection locked="0"/>
    </xf>
    <xf numFmtId="0" fontId="3" fillId="36" borderId="19" xfId="72" applyFont="1" applyFill="1" applyBorder="1" applyProtection="1">
      <alignment/>
      <protection locked="0"/>
    </xf>
    <xf numFmtId="0" fontId="3" fillId="36" borderId="19" xfId="72" applyFont="1" applyFill="1" applyBorder="1">
      <alignment/>
      <protection/>
    </xf>
    <xf numFmtId="0" fontId="94" fillId="36" borderId="19" xfId="0" applyFont="1" applyFill="1" applyBorder="1" applyAlignment="1">
      <alignment/>
    </xf>
    <xf numFmtId="0" fontId="3" fillId="33" borderId="19" xfId="72" applyFont="1" applyFill="1" applyBorder="1" applyAlignment="1">
      <alignment horizontal="left" vertical="center" wrapText="1"/>
      <protection/>
    </xf>
    <xf numFmtId="0" fontId="3" fillId="33" borderId="19" xfId="72" applyFont="1" applyFill="1" applyBorder="1" applyAlignment="1">
      <alignment vertical="center"/>
      <protection/>
    </xf>
    <xf numFmtId="4" fontId="90" fillId="36" borderId="19" xfId="49" applyNumberFormat="1" applyFont="1" applyFill="1" applyBorder="1" applyProtection="1">
      <alignment horizontal="right" shrinkToFit="1"/>
      <protection/>
    </xf>
    <xf numFmtId="0" fontId="0" fillId="33" borderId="0" xfId="0" applyFill="1" applyAlignment="1">
      <alignment/>
    </xf>
    <xf numFmtId="0" fontId="90" fillId="36" borderId="19" xfId="34" applyNumberFormat="1" applyFont="1" applyFill="1" applyBorder="1" applyProtection="1">
      <alignment/>
      <protection locked="0"/>
    </xf>
    <xf numFmtId="173" fontId="20" fillId="33" borderId="19" xfId="79" applyNumberFormat="1" applyFont="1" applyFill="1" applyBorder="1" applyAlignment="1" applyProtection="1">
      <alignment/>
      <protection locked="0"/>
    </xf>
    <xf numFmtId="173" fontId="20" fillId="33" borderId="19" xfId="75" applyNumberFormat="1" applyFont="1" applyFill="1" applyBorder="1" applyAlignment="1">
      <alignment/>
      <protection/>
    </xf>
    <xf numFmtId="2" fontId="19" fillId="33" borderId="19" xfId="79" applyNumberFormat="1" applyFont="1" applyFill="1" applyBorder="1" applyAlignment="1" applyProtection="1">
      <alignment/>
      <protection locked="0"/>
    </xf>
    <xf numFmtId="0" fontId="83" fillId="0" borderId="0" xfId="0" applyFont="1" applyAlignment="1">
      <alignment horizontal="right"/>
    </xf>
    <xf numFmtId="49" fontId="20" fillId="15" borderId="33" xfId="75" applyNumberFormat="1" applyFont="1" applyFill="1" applyBorder="1" applyAlignment="1">
      <alignment horizontal="left" wrapText="1"/>
      <protection/>
    </xf>
    <xf numFmtId="2" fontId="20" fillId="15" borderId="19" xfId="75" applyNumberFormat="1" applyFont="1" applyFill="1" applyBorder="1" applyAlignment="1">
      <alignment/>
      <protection/>
    </xf>
    <xf numFmtId="49" fontId="22" fillId="15" borderId="33" xfId="75" applyNumberFormat="1" applyFont="1" applyFill="1" applyBorder="1" applyAlignment="1">
      <alignment wrapText="1"/>
      <protection/>
    </xf>
    <xf numFmtId="49" fontId="20" fillId="15" borderId="22" xfId="75" applyNumberFormat="1" applyFont="1" applyFill="1" applyBorder="1">
      <alignment/>
      <protection/>
    </xf>
    <xf numFmtId="2" fontId="20" fillId="15" borderId="19" xfId="79" applyNumberFormat="1" applyFont="1" applyFill="1" applyBorder="1" applyAlignment="1" applyProtection="1">
      <alignment/>
      <protection locked="0"/>
    </xf>
    <xf numFmtId="49" fontId="21" fillId="15" borderId="19" xfId="75" applyNumberFormat="1" applyFont="1" applyFill="1" applyBorder="1" applyAlignment="1">
      <alignment horizontal="left" wrapText="1"/>
      <protection/>
    </xf>
    <xf numFmtId="49" fontId="20" fillId="15" borderId="37" xfId="75" applyNumberFormat="1" applyFont="1" applyFill="1" applyBorder="1" applyAlignment="1">
      <alignment wrapText="1"/>
      <protection/>
    </xf>
    <xf numFmtId="49" fontId="19" fillId="15" borderId="19" xfId="79" applyNumberFormat="1" applyFont="1" applyFill="1" applyBorder="1" applyAlignment="1" applyProtection="1">
      <alignment wrapText="1"/>
      <protection locked="0"/>
    </xf>
    <xf numFmtId="49" fontId="19" fillId="15" borderId="19" xfId="79" applyNumberFormat="1" applyFont="1" applyFill="1" applyBorder="1" applyAlignment="1" applyProtection="1">
      <alignment horizontal="center"/>
      <protection locked="0"/>
    </xf>
    <xf numFmtId="49" fontId="19" fillId="15" borderId="19" xfId="79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>
      <alignment horizontal="right"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0" fontId="83" fillId="0" borderId="27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3" fillId="0" borderId="23" xfId="0" applyFont="1" applyBorder="1" applyAlignment="1">
      <alignment/>
    </xf>
    <xf numFmtId="0" fontId="83" fillId="0" borderId="24" xfId="0" applyFont="1" applyBorder="1" applyAlignment="1">
      <alignment horizontal="center"/>
    </xf>
    <xf numFmtId="0" fontId="83" fillId="0" borderId="19" xfId="0" applyFont="1" applyBorder="1" applyAlignment="1">
      <alignment/>
    </xf>
    <xf numFmtId="0" fontId="12" fillId="0" borderId="25" xfId="72" applyFont="1" applyFill="1" applyBorder="1" applyAlignment="1">
      <alignment vertical="center"/>
      <protection/>
    </xf>
    <xf numFmtId="4" fontId="7" fillId="33" borderId="25" xfId="72" applyNumberFormat="1" applyFont="1" applyFill="1" applyBorder="1" applyAlignment="1">
      <alignment horizontal="center" vertical="center"/>
      <protection/>
    </xf>
    <xf numFmtId="0" fontId="83" fillId="0" borderId="21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 vertical="top" wrapText="1"/>
    </xf>
    <xf numFmtId="0" fontId="85" fillId="0" borderId="19" xfId="0" applyFont="1" applyFill="1" applyBorder="1" applyAlignment="1">
      <alignment horizontal="center" vertical="center"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0" fontId="7" fillId="33" borderId="19" xfId="80" applyFont="1" applyFill="1" applyBorder="1" applyAlignment="1">
      <alignment horizontal="center" vertical="center" wrapText="1"/>
      <protection/>
    </xf>
    <xf numFmtId="0" fontId="83" fillId="0" borderId="21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/>
    </xf>
    <xf numFmtId="0" fontId="83" fillId="33" borderId="23" xfId="0" applyFont="1" applyFill="1" applyBorder="1" applyAlignment="1">
      <alignment horizontal="center"/>
    </xf>
    <xf numFmtId="0" fontId="83" fillId="33" borderId="19" xfId="0" applyFont="1" applyFill="1" applyBorder="1" applyAlignment="1">
      <alignment horizontal="center"/>
    </xf>
    <xf numFmtId="0" fontId="83" fillId="33" borderId="22" xfId="0" applyFont="1" applyFill="1" applyBorder="1" applyAlignment="1">
      <alignment horizontal="center"/>
    </xf>
    <xf numFmtId="0" fontId="7" fillId="0" borderId="25" xfId="72" applyFont="1" applyFill="1" applyBorder="1" applyAlignment="1">
      <alignment horizontal="left" vertical="center"/>
      <protection/>
    </xf>
    <xf numFmtId="0" fontId="3" fillId="33" borderId="0" xfId="72" applyFont="1" applyFill="1">
      <alignment/>
      <protection/>
    </xf>
    <xf numFmtId="49" fontId="23" fillId="9" borderId="33" xfId="75" applyNumberFormat="1" applyFont="1" applyFill="1" applyBorder="1" applyAlignment="1">
      <alignment wrapText="1"/>
      <protection/>
    </xf>
    <xf numFmtId="49" fontId="19" fillId="15" borderId="32" xfId="75" applyNumberFormat="1" applyFont="1" applyFill="1" applyBorder="1" applyAlignment="1">
      <alignment wrapText="1"/>
      <protection/>
    </xf>
    <xf numFmtId="0" fontId="6" fillId="9" borderId="30" xfId="78" applyFont="1" applyFill="1" applyBorder="1" applyAlignment="1">
      <alignment/>
      <protection/>
    </xf>
    <xf numFmtId="0" fontId="6" fillId="9" borderId="31" xfId="78" applyFont="1" applyFill="1" applyBorder="1" applyAlignment="1">
      <alignment/>
      <protection/>
    </xf>
    <xf numFmtId="0" fontId="7" fillId="9" borderId="31" xfId="78" applyFont="1" applyFill="1" applyBorder="1" applyAlignment="1">
      <alignment horizontal="center"/>
      <protection/>
    </xf>
    <xf numFmtId="2" fontId="7" fillId="9" borderId="31" xfId="78" applyNumberFormat="1" applyFont="1" applyFill="1" applyBorder="1">
      <alignment/>
      <protection/>
    </xf>
    <xf numFmtId="0" fontId="6" fillId="9" borderId="29" xfId="78" applyFont="1" applyFill="1" applyBorder="1" applyAlignment="1">
      <alignment/>
      <protection/>
    </xf>
    <xf numFmtId="0" fontId="87" fillId="0" borderId="23" xfId="0" applyFont="1" applyFill="1" applyBorder="1" applyAlignment="1">
      <alignment horizontal="center" vertical="center"/>
    </xf>
    <xf numFmtId="172" fontId="87" fillId="0" borderId="23" xfId="0" applyNumberFormat="1" applyFont="1" applyFill="1" applyBorder="1" applyAlignment="1">
      <alignment/>
    </xf>
    <xf numFmtId="172" fontId="84" fillId="0" borderId="22" xfId="0" applyNumberFormat="1" applyFont="1" applyFill="1" applyBorder="1" applyAlignment="1">
      <alignment/>
    </xf>
    <xf numFmtId="172" fontId="87" fillId="0" borderId="31" xfId="0" applyNumberFormat="1" applyFont="1" applyFill="1" applyBorder="1" applyAlignment="1">
      <alignment/>
    </xf>
    <xf numFmtId="0" fontId="85" fillId="0" borderId="23" xfId="0" applyFont="1" applyFill="1" applyBorder="1" applyAlignment="1">
      <alignment horizontal="center" vertical="center"/>
    </xf>
    <xf numFmtId="172" fontId="83" fillId="0" borderId="22" xfId="0" applyNumberFormat="1" applyFont="1" applyFill="1" applyBorder="1" applyAlignment="1">
      <alignment/>
    </xf>
    <xf numFmtId="172" fontId="85" fillId="0" borderId="31" xfId="0" applyNumberFormat="1" applyFont="1" applyFill="1" applyBorder="1" applyAlignment="1">
      <alignment/>
    </xf>
    <xf numFmtId="0" fontId="83" fillId="0" borderId="27" xfId="0" applyFont="1" applyFill="1" applyBorder="1" applyAlignment="1">
      <alignment horizontal="left" vertical="center"/>
    </xf>
    <xf numFmtId="0" fontId="83" fillId="0" borderId="25" xfId="0" applyFont="1" applyFill="1" applyBorder="1" applyAlignment="1">
      <alignment horizontal="left" vertical="center"/>
    </xf>
    <xf numFmtId="0" fontId="83" fillId="0" borderId="20" xfId="0" applyFont="1" applyBorder="1" applyAlignment="1">
      <alignment horizontal="left" vertical="top" wrapText="1"/>
    </xf>
    <xf numFmtId="0" fontId="7" fillId="0" borderId="19" xfId="72" applyFont="1" applyFill="1" applyBorder="1" applyAlignment="1">
      <alignment vertical="center" wrapText="1"/>
      <protection/>
    </xf>
    <xf numFmtId="0" fontId="83" fillId="0" borderId="22" xfId="0" applyFont="1" applyBorder="1" applyAlignment="1">
      <alignment wrapText="1"/>
    </xf>
    <xf numFmtId="0" fontId="85" fillId="0" borderId="19" xfId="0" applyFont="1" applyBorder="1" applyAlignment="1">
      <alignment horizontal="center" vertical="center"/>
    </xf>
    <xf numFmtId="49" fontId="65" fillId="0" borderId="19" xfId="46" applyNumberFormat="1" applyFont="1" applyBorder="1" applyAlignment="1" applyProtection="1">
      <alignment horizontal="center" vertical="center"/>
      <protection locked="0"/>
    </xf>
    <xf numFmtId="0" fontId="83" fillId="0" borderId="0" xfId="0" applyFont="1" applyAlignment="1">
      <alignment wrapText="1"/>
    </xf>
    <xf numFmtId="4" fontId="28" fillId="0" borderId="19" xfId="72" applyNumberFormat="1" applyFont="1" applyFill="1" applyBorder="1" applyAlignment="1">
      <alignment horizontal="center" vertical="center"/>
      <protection/>
    </xf>
    <xf numFmtId="4" fontId="11" fillId="0" borderId="19" xfId="72" applyNumberFormat="1" applyFont="1" applyFill="1" applyBorder="1" applyAlignment="1">
      <alignment horizontal="center" vertical="center"/>
      <protection/>
    </xf>
    <xf numFmtId="3" fontId="83" fillId="0" borderId="19" xfId="0" applyNumberFormat="1" applyFont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/>
    </xf>
    <xf numFmtId="172" fontId="83" fillId="0" borderId="25" xfId="0" applyNumberFormat="1" applyFont="1" applyFill="1" applyBorder="1" applyAlignment="1">
      <alignment/>
    </xf>
    <xf numFmtId="172" fontId="84" fillId="0" borderId="25" xfId="0" applyNumberFormat="1" applyFont="1" applyFill="1" applyBorder="1" applyAlignment="1">
      <alignment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0" fontId="11" fillId="15" borderId="19" xfId="80" applyFont="1" applyFill="1" applyBorder="1" applyAlignment="1">
      <alignment horizontal="center" vertical="center" wrapText="1"/>
      <protection/>
    </xf>
    <xf numFmtId="0" fontId="7" fillId="15" borderId="19" xfId="80" applyFont="1" applyFill="1" applyBorder="1" applyAlignment="1">
      <alignment horizontal="center" vertical="center" wrapText="1"/>
      <protection/>
    </xf>
    <xf numFmtId="4" fontId="7" fillId="15" borderId="19" xfId="80" applyNumberFormat="1" applyFont="1" applyFill="1" applyBorder="1" applyAlignment="1">
      <alignment horizontal="center" vertical="center" wrapText="1"/>
      <protection/>
    </xf>
    <xf numFmtId="0" fontId="6" fillId="15" borderId="19" xfId="80" applyFont="1" applyFill="1" applyBorder="1" applyAlignment="1">
      <alignment horizontal="center" vertical="justify" wrapText="1"/>
      <protection/>
    </xf>
    <xf numFmtId="4" fontId="6" fillId="15" borderId="19" xfId="80" applyNumberFormat="1" applyFont="1" applyFill="1" applyBorder="1" applyAlignment="1">
      <alignment horizontal="center" vertical="center" wrapText="1"/>
      <protection/>
    </xf>
    <xf numFmtId="0" fontId="88" fillId="9" borderId="0" xfId="0" applyFont="1" applyFill="1" applyAlignment="1">
      <alignment/>
    </xf>
    <xf numFmtId="49" fontId="6" fillId="9" borderId="19" xfId="80" applyNumberFormat="1" applyFont="1" applyFill="1" applyBorder="1" applyAlignment="1">
      <alignment horizontal="center" vertical="center" wrapText="1"/>
      <protection/>
    </xf>
    <xf numFmtId="4" fontId="7" fillId="9" borderId="19" xfId="80" applyNumberFormat="1" applyFont="1" applyFill="1" applyBorder="1" applyAlignment="1">
      <alignment horizontal="right" vertical="center" wrapText="1"/>
      <protection/>
    </xf>
    <xf numFmtId="49" fontId="7" fillId="9" borderId="19" xfId="80" applyNumberFormat="1" applyFont="1" applyFill="1" applyBorder="1" applyAlignment="1">
      <alignment horizontal="center" vertical="center" wrapText="1"/>
      <protection/>
    </xf>
    <xf numFmtId="4" fontId="6" fillId="9" borderId="19" xfId="80" applyNumberFormat="1" applyFont="1" applyFill="1" applyBorder="1" applyAlignment="1">
      <alignment horizontal="right" vertical="center" wrapText="1"/>
      <protection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49" fontId="6" fillId="9" borderId="19" xfId="73" applyNumberFormat="1" applyFont="1" applyFill="1" applyBorder="1" applyAlignment="1">
      <alignment horizontal="center" vertical="center" wrapText="1"/>
      <protection/>
    </xf>
    <xf numFmtId="49" fontId="6" fillId="9" borderId="19" xfId="76" applyNumberFormat="1" applyFont="1" applyFill="1" applyBorder="1" applyAlignment="1">
      <alignment horizontal="center" vertical="center" wrapText="1"/>
      <protection/>
    </xf>
    <xf numFmtId="49" fontId="6" fillId="9" borderId="19" xfId="80" applyNumberFormat="1" applyFont="1" applyFill="1" applyBorder="1" applyAlignment="1">
      <alignment horizontal="left" vertical="center" wrapText="1"/>
      <protection/>
    </xf>
    <xf numFmtId="4" fontId="6" fillId="33" borderId="0" xfId="80" applyNumberFormat="1" applyFont="1" applyFill="1" applyBorder="1" applyAlignment="1">
      <alignment horizontal="center" vertical="justify" wrapText="1"/>
      <protection/>
    </xf>
    <xf numFmtId="4" fontId="7" fillId="33" borderId="19" xfId="77" applyNumberFormat="1" applyFont="1" applyFill="1" applyBorder="1" applyAlignment="1">
      <alignment horizontal="right"/>
      <protection/>
    </xf>
    <xf numFmtId="4" fontId="7" fillId="33" borderId="25" xfId="80" applyNumberFormat="1" applyFont="1" applyFill="1" applyBorder="1" applyAlignment="1">
      <alignment horizontal="right" vertical="center" wrapText="1"/>
      <protection/>
    </xf>
    <xf numFmtId="0" fontId="16" fillId="0" borderId="19" xfId="80" applyFont="1" applyFill="1" applyBorder="1" applyAlignment="1">
      <alignment vertical="center" wrapText="1"/>
      <protection/>
    </xf>
    <xf numFmtId="0" fontId="16" fillId="9" borderId="19" xfId="80" applyFont="1" applyFill="1" applyBorder="1" applyAlignment="1">
      <alignment vertical="center" wrapText="1"/>
      <protection/>
    </xf>
    <xf numFmtId="0" fontId="3" fillId="33" borderId="19" xfId="76" applyFont="1" applyFill="1" applyBorder="1">
      <alignment/>
      <protection/>
    </xf>
    <xf numFmtId="0" fontId="90" fillId="33" borderId="19" xfId="76" applyFont="1" applyFill="1" applyBorder="1" applyAlignment="1">
      <alignment wrapText="1"/>
      <protection/>
    </xf>
    <xf numFmtId="0" fontId="3" fillId="33" borderId="19" xfId="80" applyFont="1" applyFill="1" applyBorder="1" applyAlignment="1">
      <alignment vertical="center" wrapText="1"/>
      <protection/>
    </xf>
    <xf numFmtId="0" fontId="3" fillId="33" borderId="19" xfId="89" applyNumberFormat="1" applyFont="1" applyFill="1" applyBorder="1" applyAlignment="1">
      <alignment vertical="center" wrapText="1"/>
    </xf>
    <xf numFmtId="0" fontId="91" fillId="9" borderId="19" xfId="76" applyFont="1" applyFill="1" applyBorder="1" applyAlignment="1">
      <alignment horizontal="justify" vertical="center" wrapText="1"/>
      <protection/>
    </xf>
    <xf numFmtId="49" fontId="3" fillId="33" borderId="19" xfId="76" applyNumberFormat="1" applyFont="1" applyFill="1" applyBorder="1" applyAlignment="1">
      <alignment horizontal="left" vertical="center" wrapText="1"/>
      <protection/>
    </xf>
    <xf numFmtId="0" fontId="90" fillId="33" borderId="19" xfId="76" applyFont="1" applyFill="1" applyBorder="1" applyAlignment="1">
      <alignment horizontal="justify" vertical="center" wrapText="1"/>
      <protection/>
    </xf>
    <xf numFmtId="0" fontId="90" fillId="33" borderId="19" xfId="76" applyFont="1" applyFill="1" applyBorder="1" applyAlignment="1">
      <alignment vertical="center"/>
      <protection/>
    </xf>
    <xf numFmtId="49" fontId="90" fillId="33" borderId="19" xfId="76" applyNumberFormat="1" applyFont="1" applyFill="1" applyBorder="1" applyAlignment="1">
      <alignment wrapText="1"/>
      <protection/>
    </xf>
    <xf numFmtId="49" fontId="3" fillId="33" borderId="19" xfId="75" applyNumberFormat="1" applyFont="1" applyFill="1" applyBorder="1" applyAlignment="1">
      <alignment horizontal="left" wrapText="1"/>
      <protection/>
    </xf>
    <xf numFmtId="0" fontId="91" fillId="33" borderId="19" xfId="76" applyFont="1" applyFill="1" applyBorder="1">
      <alignment/>
      <protection/>
    </xf>
    <xf numFmtId="0" fontId="16" fillId="33" borderId="19" xfId="89" applyNumberFormat="1" applyFont="1" applyFill="1" applyBorder="1" applyAlignment="1">
      <alignment vertical="center" wrapText="1"/>
    </xf>
    <xf numFmtId="49" fontId="9" fillId="15" borderId="19" xfId="75" applyNumberFormat="1" applyFont="1" applyFill="1" applyBorder="1" applyAlignment="1">
      <alignment horizontal="center" vertical="center" wrapText="1"/>
      <protection/>
    </xf>
    <xf numFmtId="0" fontId="9" fillId="33" borderId="19" xfId="80" applyFont="1" applyFill="1" applyBorder="1" applyAlignment="1">
      <alignment vertical="center" wrapText="1"/>
      <protection/>
    </xf>
    <xf numFmtId="0" fontId="15" fillId="33" borderId="19" xfId="77" applyFont="1" applyFill="1" applyBorder="1">
      <alignment/>
      <protection/>
    </xf>
    <xf numFmtId="0" fontId="96" fillId="33" borderId="19" xfId="77" applyFont="1" applyFill="1" applyBorder="1" applyAlignment="1">
      <alignment wrapText="1"/>
      <protection/>
    </xf>
    <xf numFmtId="0" fontId="15" fillId="33" borderId="19" xfId="80" applyFont="1" applyFill="1" applyBorder="1" applyAlignment="1">
      <alignment vertical="center" wrapText="1"/>
      <protection/>
    </xf>
    <xf numFmtId="0" fontId="15" fillId="33" borderId="19" xfId="90" applyNumberFormat="1" applyFont="1" applyFill="1" applyBorder="1" applyAlignment="1">
      <alignment vertical="center" wrapText="1"/>
    </xf>
    <xf numFmtId="0" fontId="97" fillId="33" borderId="19" xfId="77" applyFont="1" applyFill="1" applyBorder="1" applyAlignment="1">
      <alignment horizontal="justify" vertical="center" wrapText="1"/>
      <protection/>
    </xf>
    <xf numFmtId="49" fontId="15" fillId="33" borderId="19" xfId="77" applyNumberFormat="1" applyFont="1" applyFill="1" applyBorder="1" applyAlignment="1">
      <alignment horizontal="left" vertical="center" wrapText="1"/>
      <protection/>
    </xf>
    <xf numFmtId="0" fontId="96" fillId="33" borderId="19" xfId="77" applyFont="1" applyFill="1" applyBorder="1" applyAlignment="1">
      <alignment horizontal="justify" vertical="center" wrapText="1"/>
      <protection/>
    </xf>
    <xf numFmtId="0" fontId="9" fillId="33" borderId="19" xfId="77" applyFont="1" applyFill="1" applyBorder="1">
      <alignment/>
      <protection/>
    </xf>
    <xf numFmtId="49" fontId="15" fillId="33" borderId="19" xfId="77" applyNumberFormat="1" applyFont="1" applyFill="1" applyBorder="1" applyAlignment="1">
      <alignment wrapText="1"/>
      <protection/>
    </xf>
    <xf numFmtId="0" fontId="96" fillId="33" borderId="19" xfId="77" applyFont="1" applyFill="1" applyBorder="1" applyAlignment="1">
      <alignment vertical="center"/>
      <protection/>
    </xf>
    <xf numFmtId="49" fontId="96" fillId="33" borderId="19" xfId="77" applyNumberFormat="1" applyFont="1" applyFill="1" applyBorder="1" applyAlignment="1">
      <alignment wrapText="1"/>
      <protection/>
    </xf>
    <xf numFmtId="174" fontId="96" fillId="33" borderId="19" xfId="77" applyNumberFormat="1" applyFont="1" applyFill="1" applyBorder="1" applyAlignment="1">
      <alignment wrapText="1"/>
      <protection/>
    </xf>
    <xf numFmtId="0" fontId="97" fillId="33" borderId="19" xfId="77" applyFont="1" applyFill="1" applyBorder="1">
      <alignment/>
      <protection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4" fontId="83" fillId="0" borderId="19" xfId="0" applyNumberFormat="1" applyFont="1" applyBorder="1" applyAlignment="1">
      <alignment/>
    </xf>
    <xf numFmtId="4" fontId="83" fillId="0" borderId="23" xfId="0" applyNumberFormat="1" applyFont="1" applyBorder="1" applyAlignment="1">
      <alignment/>
    </xf>
    <xf numFmtId="4" fontId="83" fillId="0" borderId="19" xfId="0" applyNumberFormat="1" applyFont="1" applyBorder="1" applyAlignment="1">
      <alignment/>
    </xf>
    <xf numFmtId="4" fontId="83" fillId="0" borderId="22" xfId="0" applyNumberFormat="1" applyFont="1" applyBorder="1" applyAlignment="1">
      <alignment/>
    </xf>
    <xf numFmtId="4" fontId="85" fillId="0" borderId="19" xfId="0" applyNumberFormat="1" applyFont="1" applyBorder="1" applyAlignment="1">
      <alignment/>
    </xf>
    <xf numFmtId="4" fontId="88" fillId="0" borderId="19" xfId="0" applyNumberFormat="1" applyFont="1" applyBorder="1" applyAlignment="1">
      <alignment/>
    </xf>
    <xf numFmtId="0" fontId="29" fillId="33" borderId="19" xfId="89" applyNumberFormat="1" applyFont="1" applyFill="1" applyBorder="1" applyAlignment="1">
      <alignment vertical="center" wrapText="1"/>
    </xf>
    <xf numFmtId="0" fontId="6" fillId="0" borderId="19" xfId="89" applyNumberFormat="1" applyFont="1" applyFill="1" applyBorder="1" applyAlignment="1">
      <alignment vertical="center" wrapText="1"/>
    </xf>
    <xf numFmtId="0" fontId="30" fillId="38" borderId="0" xfId="78" applyFont="1" applyFill="1">
      <alignment/>
      <protection/>
    </xf>
    <xf numFmtId="0" fontId="83" fillId="0" borderId="19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center" vertical="center" wrapText="1"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0" fontId="28" fillId="0" borderId="19" xfId="72" applyFont="1" applyFill="1" applyBorder="1" applyAlignment="1">
      <alignment vertical="center"/>
      <protection/>
    </xf>
    <xf numFmtId="0" fontId="11" fillId="0" borderId="19" xfId="72" applyFont="1" applyFill="1" applyBorder="1" applyAlignment="1">
      <alignment horizontal="left" vertical="center"/>
      <protection/>
    </xf>
    <xf numFmtId="172" fontId="7" fillId="0" borderId="19" xfId="72" applyNumberFormat="1" applyFont="1" applyFill="1" applyBorder="1" applyAlignment="1">
      <alignment horizontal="center" vertical="center"/>
      <protection/>
    </xf>
    <xf numFmtId="0" fontId="6" fillId="33" borderId="29" xfId="72" applyFont="1" applyFill="1" applyBorder="1" applyAlignment="1">
      <alignment horizontal="left" vertical="center" wrapText="1"/>
      <protection/>
    </xf>
    <xf numFmtId="0" fontId="83" fillId="0" borderId="19" xfId="0" applyFont="1" applyBorder="1" applyAlignment="1">
      <alignment vertical="top" wrapText="1"/>
    </xf>
    <xf numFmtId="0" fontId="83" fillId="0" borderId="19" xfId="0" applyFont="1" applyBorder="1" applyAlignment="1">
      <alignment horizontal="center" vertical="top" wrapText="1"/>
    </xf>
    <xf numFmtId="0" fontId="6" fillId="33" borderId="23" xfId="72" applyFont="1" applyFill="1" applyBorder="1" applyAlignment="1">
      <alignment horizontal="center" vertical="center"/>
      <protection/>
    </xf>
    <xf numFmtId="173" fontId="6" fillId="0" borderId="19" xfId="72" applyNumberFormat="1" applyFont="1" applyFill="1" applyBorder="1" applyAlignment="1">
      <alignment horizontal="center" vertical="center"/>
      <protection/>
    </xf>
    <xf numFmtId="173" fontId="7" fillId="0" borderId="19" xfId="72" applyNumberFormat="1" applyFont="1" applyFill="1" applyBorder="1" applyAlignment="1">
      <alignment horizontal="center" vertical="center"/>
      <protection/>
    </xf>
    <xf numFmtId="0" fontId="94" fillId="0" borderId="23" xfId="0" applyFont="1" applyFill="1" applyBorder="1" applyAlignment="1">
      <alignment horizontal="center" vertical="center"/>
    </xf>
    <xf numFmtId="172" fontId="83" fillId="0" borderId="31" xfId="0" applyNumberFormat="1" applyFont="1" applyFill="1" applyBorder="1" applyAlignment="1">
      <alignment/>
    </xf>
    <xf numFmtId="0" fontId="94" fillId="0" borderId="19" xfId="0" applyFont="1" applyBorder="1" applyAlignment="1">
      <alignment horizontal="center" vertical="top" wrapText="1"/>
    </xf>
    <xf numFmtId="0" fontId="94" fillId="0" borderId="19" xfId="0" applyFont="1" applyBorder="1" applyAlignment="1">
      <alignment vertical="top" wrapText="1"/>
    </xf>
    <xf numFmtId="0" fontId="16" fillId="0" borderId="19" xfId="72" applyFont="1" applyFill="1" applyBorder="1" applyAlignment="1">
      <alignment horizontal="left" vertical="center"/>
      <protection/>
    </xf>
    <xf numFmtId="0" fontId="16" fillId="0" borderId="19" xfId="72" applyFont="1" applyFill="1" applyBorder="1" applyAlignment="1">
      <alignment horizontal="center" vertical="center"/>
      <protection/>
    </xf>
    <xf numFmtId="0" fontId="3" fillId="0" borderId="19" xfId="72" applyFont="1" applyFill="1" applyBorder="1" applyAlignment="1">
      <alignment horizontal="left" vertical="center"/>
      <protection/>
    </xf>
    <xf numFmtId="49" fontId="89" fillId="9" borderId="19" xfId="33" applyNumberFormat="1" applyFont="1" applyFill="1" applyBorder="1" applyAlignment="1" applyProtection="1">
      <alignment wrapText="1"/>
      <protection locked="0"/>
    </xf>
    <xf numFmtId="49" fontId="98" fillId="9" borderId="19" xfId="33" applyNumberFormat="1" applyFont="1" applyFill="1" applyBorder="1" applyAlignment="1" applyProtection="1">
      <alignment horizontal="center" wrapText="1"/>
      <protection locked="0"/>
    </xf>
    <xf numFmtId="49" fontId="98" fillId="9" borderId="19" xfId="33" applyNumberFormat="1" applyFont="1" applyFill="1" applyBorder="1" applyAlignment="1" applyProtection="1">
      <alignment horizontal="center" vertical="center" wrapText="1"/>
      <protection locked="0"/>
    </xf>
    <xf numFmtId="2" fontId="98" fillId="9" borderId="19" xfId="33" applyNumberFormat="1" applyFont="1" applyFill="1" applyBorder="1" applyAlignment="1" applyProtection="1">
      <alignment wrapText="1"/>
      <protection locked="0"/>
    </xf>
    <xf numFmtId="49" fontId="98" fillId="3" borderId="22" xfId="33" applyNumberFormat="1" applyFont="1" applyFill="1" applyBorder="1" applyAlignment="1" applyProtection="1">
      <alignment horizontal="left" wrapText="1"/>
      <protection locked="0"/>
    </xf>
    <xf numFmtId="49" fontId="19" fillId="3" borderId="22" xfId="0" applyNumberFormat="1" applyFont="1" applyFill="1" applyBorder="1" applyAlignment="1" applyProtection="1">
      <alignment horizontal="center"/>
      <protection locked="0"/>
    </xf>
    <xf numFmtId="49" fontId="19" fillId="3" borderId="22" xfId="0" applyNumberFormat="1" applyFont="1" applyFill="1" applyBorder="1" applyAlignment="1" applyProtection="1">
      <alignment horizontal="center" vertical="center"/>
      <protection locked="0"/>
    </xf>
    <xf numFmtId="2" fontId="19" fillId="3" borderId="22" xfId="0" applyNumberFormat="1" applyFont="1" applyFill="1" applyBorder="1" applyAlignment="1" applyProtection="1">
      <alignment/>
      <protection locked="0"/>
    </xf>
    <xf numFmtId="49" fontId="21" fillId="0" borderId="19" xfId="72" applyNumberFormat="1" applyFont="1" applyBorder="1" applyAlignment="1">
      <alignment horizontal="left"/>
      <protection/>
    </xf>
    <xf numFmtId="49" fontId="19" fillId="0" borderId="19" xfId="72" applyNumberFormat="1" applyFont="1" applyBorder="1" applyAlignment="1">
      <alignment horizontal="center"/>
      <protection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Fill="1" applyBorder="1" applyAlignment="1" applyProtection="1">
      <alignment/>
      <protection locked="0"/>
    </xf>
    <xf numFmtId="49" fontId="99" fillId="0" borderId="19" xfId="33" applyNumberFormat="1" applyFont="1" applyBorder="1" applyAlignment="1" applyProtection="1">
      <alignment horizontal="left" wrapText="1"/>
      <protection locked="0"/>
    </xf>
    <xf numFmtId="49" fontId="19" fillId="0" borderId="19" xfId="0" applyNumberFormat="1" applyFont="1" applyBorder="1" applyAlignment="1" applyProtection="1">
      <alignment horizontal="center"/>
      <protection locked="0"/>
    </xf>
    <xf numFmtId="49" fontId="99" fillId="0" borderId="19" xfId="33" applyNumberFormat="1" applyFont="1" applyBorder="1" applyProtection="1">
      <alignment wrapText="1"/>
      <protection locked="0"/>
    </xf>
    <xf numFmtId="2" fontId="19" fillId="0" borderId="19" xfId="0" applyNumberFormat="1" applyFont="1" applyFill="1" applyBorder="1" applyAlignment="1" applyProtection="1">
      <alignment/>
      <protection locked="0"/>
    </xf>
    <xf numFmtId="2" fontId="20" fillId="0" borderId="19" xfId="0" applyNumberFormat="1" applyFont="1" applyBorder="1" applyAlignment="1" applyProtection="1">
      <alignment/>
      <protection locked="0"/>
    </xf>
    <xf numFmtId="49" fontId="98" fillId="3" borderId="19" xfId="33" applyNumberFormat="1" applyFont="1" applyFill="1" applyBorder="1" applyProtection="1">
      <alignment wrapText="1"/>
      <protection locked="0"/>
    </xf>
    <xf numFmtId="49" fontId="19" fillId="3" borderId="19" xfId="0" applyNumberFormat="1" applyFont="1" applyFill="1" applyBorder="1" applyAlignment="1" applyProtection="1">
      <alignment horizontal="center" vertical="center"/>
      <protection locked="0"/>
    </xf>
    <xf numFmtId="2" fontId="19" fillId="3" borderId="19" xfId="0" applyNumberFormat="1" applyFont="1" applyFill="1" applyBorder="1" applyAlignment="1" applyProtection="1">
      <alignment/>
      <protection locked="0"/>
    </xf>
    <xf numFmtId="49" fontId="19" fillId="33" borderId="19" xfId="0" applyNumberFormat="1" applyFont="1" applyFill="1" applyBorder="1" applyAlignment="1" applyProtection="1">
      <alignment horizontal="center" vertical="center"/>
      <protection locked="0"/>
    </xf>
    <xf numFmtId="49" fontId="89" fillId="0" borderId="19" xfId="33" applyNumberFormat="1" applyFont="1" applyBorder="1" applyProtection="1">
      <alignment wrapText="1"/>
      <protection locked="0"/>
    </xf>
    <xf numFmtId="49" fontId="19" fillId="3" borderId="19" xfId="0" applyNumberFormat="1" applyFont="1" applyFill="1" applyBorder="1" applyAlignment="1" applyProtection="1">
      <alignment horizontal="center"/>
      <protection locked="0"/>
    </xf>
    <xf numFmtId="2" fontId="19" fillId="0" borderId="19" xfId="0" applyNumberFormat="1" applyFont="1" applyBorder="1" applyAlignment="1" applyProtection="1">
      <alignment/>
      <protection locked="0"/>
    </xf>
    <xf numFmtId="49" fontId="98" fillId="3" borderId="19" xfId="34" applyNumberFormat="1" applyFont="1" applyFill="1" applyBorder="1" applyAlignment="1" applyProtection="1">
      <alignment wrapText="1"/>
      <protection locked="0"/>
    </xf>
    <xf numFmtId="49" fontId="99" fillId="0" borderId="19" xfId="41" applyNumberFormat="1" applyFont="1" applyBorder="1" applyProtection="1">
      <alignment/>
      <protection locked="0"/>
    </xf>
    <xf numFmtId="49" fontId="21" fillId="0" borderId="19" xfId="0" applyNumberFormat="1" applyFont="1" applyBorder="1" applyAlignment="1" applyProtection="1">
      <alignment wrapText="1"/>
      <protection locked="0"/>
    </xf>
    <xf numFmtId="49" fontId="21" fillId="0" borderId="19" xfId="0" applyNumberFormat="1" applyFont="1" applyBorder="1" applyAlignment="1" applyProtection="1">
      <alignment/>
      <protection locked="0"/>
    </xf>
    <xf numFmtId="49" fontId="21" fillId="5" borderId="19" xfId="0" applyNumberFormat="1" applyFont="1" applyFill="1" applyBorder="1" applyAlignment="1" applyProtection="1">
      <alignment/>
      <protection locked="0"/>
    </xf>
    <xf numFmtId="49" fontId="19" fillId="5" borderId="19" xfId="0" applyNumberFormat="1" applyFont="1" applyFill="1" applyBorder="1" applyAlignment="1" applyProtection="1">
      <alignment horizontal="center"/>
      <protection locked="0"/>
    </xf>
    <xf numFmtId="49" fontId="19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5" borderId="19" xfId="0" applyNumberFormat="1" applyFont="1" applyFill="1" applyBorder="1" applyAlignment="1" applyProtection="1">
      <alignment/>
      <protection locked="0"/>
    </xf>
    <xf numFmtId="49" fontId="19" fillId="3" borderId="19" xfId="0" applyNumberFormat="1" applyFont="1" applyFill="1" applyBorder="1" applyAlignment="1" applyProtection="1">
      <alignment wrapText="1"/>
      <protection locked="0"/>
    </xf>
    <xf numFmtId="49" fontId="91" fillId="3" borderId="19" xfId="33" applyNumberFormat="1" applyFont="1" applyFill="1" applyBorder="1" applyProtection="1">
      <alignment wrapText="1"/>
      <protection locked="0"/>
    </xf>
    <xf numFmtId="0" fontId="16" fillId="9" borderId="19" xfId="89" applyNumberFormat="1" applyFont="1" applyFill="1" applyBorder="1" applyAlignment="1">
      <alignment vertical="center" wrapText="1"/>
    </xf>
    <xf numFmtId="49" fontId="91" fillId="3" borderId="19" xfId="34" applyNumberFormat="1" applyFont="1" applyFill="1" applyBorder="1" applyAlignment="1" applyProtection="1">
      <alignment wrapText="1"/>
      <protection locked="0"/>
    </xf>
    <xf numFmtId="49" fontId="16" fillId="3" borderId="19" xfId="0" applyNumberFormat="1" applyFont="1" applyFill="1" applyBorder="1" applyAlignment="1" applyProtection="1">
      <alignment wrapText="1"/>
      <protection locked="0"/>
    </xf>
    <xf numFmtId="49" fontId="97" fillId="33" borderId="19" xfId="33" applyNumberFormat="1" applyFont="1" applyFill="1" applyBorder="1" applyProtection="1">
      <alignment wrapText="1"/>
      <protection locked="0"/>
    </xf>
    <xf numFmtId="49" fontId="97" fillId="33" borderId="19" xfId="34" applyNumberFormat="1" applyFont="1" applyFill="1" applyBorder="1" applyAlignment="1" applyProtection="1">
      <alignment wrapText="1"/>
      <protection locked="0"/>
    </xf>
    <xf numFmtId="49" fontId="9" fillId="33" borderId="19" xfId="0" applyNumberFormat="1" applyFont="1" applyFill="1" applyBorder="1" applyAlignment="1" applyProtection="1">
      <alignment wrapText="1"/>
      <protection locked="0"/>
    </xf>
    <xf numFmtId="0" fontId="90" fillId="37" borderId="19" xfId="40" applyNumberFormat="1" applyFont="1" applyFill="1" applyBorder="1" applyProtection="1">
      <alignment horizontal="left" wrapText="1" indent="2"/>
      <protection locked="0"/>
    </xf>
    <xf numFmtId="49" fontId="90" fillId="37" borderId="19" xfId="46" applyNumberFormat="1" applyFont="1" applyFill="1" applyBorder="1" applyProtection="1">
      <alignment horizontal="center"/>
      <protection locked="0"/>
    </xf>
    <xf numFmtId="2" fontId="90" fillId="37" borderId="19" xfId="34" applyNumberFormat="1" applyFont="1" applyFill="1" applyBorder="1" applyProtection="1">
      <alignment/>
      <protection locked="0"/>
    </xf>
    <xf numFmtId="0" fontId="93" fillId="0" borderId="19" xfId="40" applyNumberFormat="1" applyFont="1" applyFill="1" applyBorder="1" applyProtection="1">
      <alignment horizontal="left" wrapText="1" indent="2"/>
      <protection/>
    </xf>
    <xf numFmtId="49" fontId="90" fillId="0" borderId="19" xfId="46" applyNumberFormat="1" applyFont="1" applyFill="1" applyBorder="1" applyProtection="1">
      <alignment horizontal="center"/>
      <protection/>
    </xf>
    <xf numFmtId="4" fontId="90" fillId="0" borderId="19" xfId="49" applyNumberFormat="1" applyFont="1" applyFill="1" applyBorder="1" applyProtection="1">
      <alignment horizontal="right" shrinkToFit="1"/>
      <protection/>
    </xf>
    <xf numFmtId="0" fontId="90" fillId="0" borderId="19" xfId="40" applyNumberFormat="1" applyFont="1" applyFill="1" applyBorder="1" applyProtection="1">
      <alignment horizontal="left" wrapText="1" indent="2"/>
      <protection locked="0"/>
    </xf>
    <xf numFmtId="49" fontId="90" fillId="0" borderId="19" xfId="46" applyNumberFormat="1" applyFont="1" applyFill="1" applyBorder="1" applyProtection="1">
      <alignment horizontal="center"/>
      <protection locked="0"/>
    </xf>
    <xf numFmtId="2" fontId="90" fillId="0" borderId="19" xfId="34" applyNumberFormat="1" applyFont="1" applyFill="1" applyBorder="1" applyProtection="1">
      <alignment/>
      <protection locked="0"/>
    </xf>
    <xf numFmtId="0" fontId="3" fillId="0" borderId="19" xfId="72" applyFont="1" applyFill="1" applyBorder="1" applyProtection="1">
      <alignment/>
      <protection locked="0"/>
    </xf>
    <xf numFmtId="0" fontId="83" fillId="0" borderId="21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 vertical="top" wrapText="1"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right"/>
    </xf>
    <xf numFmtId="49" fontId="91" fillId="33" borderId="19" xfId="33" applyNumberFormat="1" applyFont="1" applyFill="1" applyBorder="1" applyProtection="1">
      <alignment wrapText="1"/>
      <protection locked="0"/>
    </xf>
    <xf numFmtId="3" fontId="7" fillId="33" borderId="19" xfId="80" applyNumberFormat="1" applyFont="1" applyFill="1" applyBorder="1" applyAlignment="1">
      <alignment horizontal="center" vertical="center" wrapText="1"/>
      <protection/>
    </xf>
    <xf numFmtId="3" fontId="6" fillId="33" borderId="19" xfId="80" applyNumberFormat="1" applyFont="1" applyFill="1" applyBorder="1" applyAlignment="1">
      <alignment horizontal="center" vertical="center" wrapText="1"/>
      <protection/>
    </xf>
    <xf numFmtId="49" fontId="98" fillId="33" borderId="22" xfId="33" applyNumberFormat="1" applyFont="1" applyFill="1" applyBorder="1" applyAlignment="1" applyProtection="1">
      <alignment horizontal="left" wrapText="1"/>
      <protection locked="0"/>
    </xf>
    <xf numFmtId="49" fontId="19" fillId="33" borderId="22" xfId="0" applyNumberFormat="1" applyFont="1" applyFill="1" applyBorder="1" applyAlignment="1" applyProtection="1">
      <alignment horizontal="center"/>
      <protection locked="0"/>
    </xf>
    <xf numFmtId="2" fontId="19" fillId="33" borderId="22" xfId="0" applyNumberFormat="1" applyFont="1" applyFill="1" applyBorder="1" applyAlignment="1" applyProtection="1">
      <alignment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49" fontId="20" fillId="33" borderId="22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3" fillId="33" borderId="33" xfId="75" applyNumberFormat="1" applyFont="1" applyFill="1" applyBorder="1" applyAlignment="1">
      <alignment wrapText="1"/>
      <protection/>
    </xf>
    <xf numFmtId="0" fontId="7" fillId="0" borderId="19" xfId="72" applyFont="1" applyFill="1" applyBorder="1" applyAlignment="1">
      <alignment horizontal="center" vertical="center" wrapText="1"/>
      <protection/>
    </xf>
    <xf numFmtId="0" fontId="7" fillId="0" borderId="0" xfId="72" applyFont="1" applyFill="1" applyAlignment="1">
      <alignment horizontal="right"/>
      <protection/>
    </xf>
    <xf numFmtId="0" fontId="6" fillId="0" borderId="0" xfId="72" applyFont="1" applyFill="1" applyBorder="1" applyAlignment="1">
      <alignment horizontal="center"/>
      <protection/>
    </xf>
    <xf numFmtId="0" fontId="9" fillId="0" borderId="41" xfId="72" applyFont="1" applyFill="1" applyBorder="1" applyAlignment="1">
      <alignment horizontal="center" vertical="center" wrapText="1"/>
      <protection/>
    </xf>
    <xf numFmtId="0" fontId="6" fillId="0" borderId="26" xfId="72" applyFont="1" applyFill="1" applyBorder="1" applyAlignment="1">
      <alignment horizontal="center" wrapText="1"/>
      <protection/>
    </xf>
    <xf numFmtId="0" fontId="6" fillId="0" borderId="25" xfId="72" applyFont="1" applyFill="1" applyBorder="1" applyAlignment="1">
      <alignment horizontal="center" wrapText="1"/>
      <protection/>
    </xf>
    <xf numFmtId="0" fontId="6" fillId="0" borderId="23" xfId="72" applyFont="1" applyFill="1" applyBorder="1" applyAlignment="1">
      <alignment horizontal="center" vertical="center" wrapText="1"/>
      <protection/>
    </xf>
    <xf numFmtId="0" fontId="6" fillId="0" borderId="22" xfId="72" applyFont="1" applyFill="1" applyBorder="1" applyAlignment="1">
      <alignment horizontal="center" vertical="center" wrapText="1"/>
      <protection/>
    </xf>
    <xf numFmtId="0" fontId="83" fillId="0" borderId="42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87" fillId="0" borderId="41" xfId="0" applyFont="1" applyBorder="1" applyAlignment="1">
      <alignment horizontal="center" wrapText="1"/>
    </xf>
    <xf numFmtId="0" fontId="83" fillId="0" borderId="21" xfId="0" applyFont="1" applyBorder="1" applyAlignment="1">
      <alignment horizontal="center" vertical="top" wrapText="1"/>
    </xf>
    <xf numFmtId="0" fontId="83" fillId="0" borderId="43" xfId="0" applyFont="1" applyBorder="1" applyAlignment="1">
      <alignment horizontal="center" vertical="top" wrapText="1"/>
    </xf>
    <xf numFmtId="0" fontId="83" fillId="0" borderId="44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3" fillId="0" borderId="46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 vertical="top" wrapText="1"/>
    </xf>
    <xf numFmtId="0" fontId="85" fillId="0" borderId="0" xfId="0" applyFont="1" applyAlignment="1">
      <alignment horizontal="center" wrapText="1"/>
    </xf>
    <xf numFmtId="0" fontId="83" fillId="0" borderId="19" xfId="0" applyFont="1" applyBorder="1" applyAlignment="1">
      <alignment horizont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0" xfId="0" applyFont="1" applyAlignment="1">
      <alignment horizontal="right"/>
    </xf>
    <xf numFmtId="0" fontId="6" fillId="0" borderId="0" xfId="72" applyFont="1" applyFill="1" applyAlignment="1">
      <alignment horizontal="right"/>
      <protection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0" fontId="7" fillId="0" borderId="0" xfId="72" applyFont="1" applyFill="1" applyAlignment="1">
      <alignment horizontal="right" vertical="center"/>
      <protection/>
    </xf>
    <xf numFmtId="0" fontId="12" fillId="0" borderId="0" xfId="72" applyFont="1" applyFill="1" applyAlignment="1">
      <alignment horizontal="center" vertical="center"/>
      <protection/>
    </xf>
    <xf numFmtId="0" fontId="6" fillId="0" borderId="0" xfId="72" applyFont="1" applyFill="1" applyAlignment="1">
      <alignment horizontal="center" vertical="center" wrapText="1"/>
      <protection/>
    </xf>
    <xf numFmtId="0" fontId="13" fillId="0" borderId="41" xfId="72" applyFont="1" applyFill="1" applyBorder="1" applyAlignment="1">
      <alignment horizontal="center" vertical="center"/>
      <protection/>
    </xf>
    <xf numFmtId="0" fontId="6" fillId="0" borderId="0" xfId="72" applyFont="1" applyFill="1" applyAlignment="1">
      <alignment horizontal="center" wrapText="1"/>
      <protection/>
    </xf>
    <xf numFmtId="0" fontId="4" fillId="0" borderId="0" xfId="72" applyFont="1" applyFill="1" applyAlignment="1">
      <alignment horizontal="center"/>
      <protection/>
    </xf>
    <xf numFmtId="0" fontId="15" fillId="0" borderId="19" xfId="72" applyFont="1" applyFill="1" applyBorder="1" applyAlignment="1">
      <alignment horizontal="center" vertical="center" wrapText="1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84" fillId="0" borderId="0" xfId="0" applyFont="1" applyAlignment="1">
      <alignment horizontal="right"/>
    </xf>
    <xf numFmtId="49" fontId="83" fillId="0" borderId="19" xfId="0" applyNumberFormat="1" applyFont="1" applyFill="1" applyBorder="1" applyAlignment="1">
      <alignment horizontal="left" wrapText="1"/>
    </xf>
    <xf numFmtId="0" fontId="83" fillId="0" borderId="26" xfId="0" applyFont="1" applyFill="1" applyBorder="1" applyAlignment="1">
      <alignment horizontal="left"/>
    </xf>
    <xf numFmtId="0" fontId="83" fillId="0" borderId="27" xfId="0" applyFont="1" applyFill="1" applyBorder="1" applyAlignment="1">
      <alignment horizontal="left"/>
    </xf>
    <xf numFmtId="0" fontId="83" fillId="0" borderId="25" xfId="0" applyFont="1" applyFill="1" applyBorder="1" applyAlignment="1">
      <alignment horizontal="left"/>
    </xf>
    <xf numFmtId="0" fontId="85" fillId="0" borderId="19" xfId="0" applyFont="1" applyFill="1" applyBorder="1" applyAlignment="1">
      <alignment horizontal="left" vertical="center"/>
    </xf>
    <xf numFmtId="0" fontId="83" fillId="0" borderId="47" xfId="0" applyFont="1" applyFill="1" applyBorder="1" applyAlignment="1">
      <alignment horizontal="left" wrapText="1"/>
    </xf>
    <xf numFmtId="0" fontId="83" fillId="0" borderId="41" xfId="0" applyFont="1" applyFill="1" applyBorder="1" applyAlignment="1">
      <alignment horizontal="left" wrapText="1"/>
    </xf>
    <xf numFmtId="0" fontId="83" fillId="0" borderId="24" xfId="0" applyFont="1" applyFill="1" applyBorder="1" applyAlignment="1">
      <alignment horizontal="left" wrapText="1"/>
    </xf>
    <xf numFmtId="0" fontId="83" fillId="0" borderId="19" xfId="0" applyFont="1" applyFill="1" applyBorder="1" applyAlignment="1">
      <alignment horizontal="left"/>
    </xf>
    <xf numFmtId="0" fontId="85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85" fillId="0" borderId="19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/>
    </xf>
    <xf numFmtId="0" fontId="85" fillId="0" borderId="19" xfId="0" applyFont="1" applyFill="1" applyBorder="1" applyAlignment="1">
      <alignment horizontal="left"/>
    </xf>
    <xf numFmtId="0" fontId="85" fillId="0" borderId="26" xfId="0" applyFont="1" applyFill="1" applyBorder="1" applyAlignment="1">
      <alignment horizontal="left" vertical="center"/>
    </xf>
    <xf numFmtId="0" fontId="85" fillId="0" borderId="27" xfId="0" applyFont="1" applyFill="1" applyBorder="1" applyAlignment="1">
      <alignment horizontal="left" vertical="center"/>
    </xf>
    <xf numFmtId="0" fontId="85" fillId="0" borderId="25" xfId="0" applyFont="1" applyFill="1" applyBorder="1" applyAlignment="1">
      <alignment horizontal="left" vertical="center"/>
    </xf>
    <xf numFmtId="0" fontId="85" fillId="0" borderId="19" xfId="0" applyFont="1" applyFill="1" applyBorder="1" applyAlignment="1">
      <alignment horizontal="left" wrapText="1"/>
    </xf>
    <xf numFmtId="0" fontId="83" fillId="0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6" fillId="0" borderId="0" xfId="80" applyFont="1" applyFill="1" applyBorder="1" applyAlignment="1">
      <alignment horizontal="center" vertical="justify" wrapText="1"/>
      <protection/>
    </xf>
    <xf numFmtId="49" fontId="7" fillId="33" borderId="19" xfId="80" applyNumberFormat="1" applyFont="1" applyFill="1" applyBorder="1" applyAlignment="1">
      <alignment horizontal="center" vertical="center" wrapText="1"/>
      <protection/>
    </xf>
    <xf numFmtId="0" fontId="7" fillId="33" borderId="19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right" vertical="center" wrapText="1"/>
      <protection/>
    </xf>
    <xf numFmtId="0" fontId="7" fillId="33" borderId="0" xfId="80" applyFont="1" applyFill="1" applyBorder="1" applyAlignment="1">
      <alignment horizontal="center" vertical="center" wrapText="1"/>
      <protection/>
    </xf>
    <xf numFmtId="0" fontId="6" fillId="0" borderId="0" xfId="77" applyFont="1" applyFill="1" applyAlignment="1">
      <alignment horizontal="center" vertical="justify"/>
      <protection/>
    </xf>
    <xf numFmtId="0" fontId="7" fillId="33" borderId="19" xfId="80" applyFont="1" applyFill="1" applyBorder="1" applyAlignment="1">
      <alignment horizontal="center" vertical="center"/>
      <protection/>
    </xf>
    <xf numFmtId="0" fontId="7" fillId="33" borderId="23" xfId="80" applyFont="1" applyFill="1" applyBorder="1" applyAlignment="1">
      <alignment horizontal="center" vertical="center" wrapText="1"/>
      <protection/>
    </xf>
    <xf numFmtId="0" fontId="7" fillId="33" borderId="48" xfId="80" applyFont="1" applyFill="1" applyBorder="1" applyAlignment="1">
      <alignment horizontal="center" vertical="center" wrapText="1"/>
      <protection/>
    </xf>
    <xf numFmtId="0" fontId="7" fillId="33" borderId="22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6" fillId="0" borderId="0" xfId="80" applyFont="1" applyFill="1" applyBorder="1" applyAlignment="1">
      <alignment horizontal="right" vertical="center"/>
      <protection/>
    </xf>
    <xf numFmtId="0" fontId="87" fillId="0" borderId="19" xfId="0" applyFont="1" applyFill="1" applyBorder="1" applyAlignment="1">
      <alignment horizontal="left" wrapText="1"/>
    </xf>
    <xf numFmtId="0" fontId="84" fillId="0" borderId="19" xfId="0" applyFont="1" applyFill="1" applyBorder="1" applyAlignment="1">
      <alignment horizontal="left"/>
    </xf>
    <xf numFmtId="0" fontId="87" fillId="0" borderId="23" xfId="0" applyFont="1" applyFill="1" applyBorder="1" applyAlignment="1">
      <alignment horizontal="left" vertical="center"/>
    </xf>
    <xf numFmtId="0" fontId="83" fillId="0" borderId="22" xfId="0" applyFont="1" applyFill="1" applyBorder="1" applyAlignment="1">
      <alignment horizontal="left" wrapText="1"/>
    </xf>
    <xf numFmtId="0" fontId="87" fillId="0" borderId="19" xfId="0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left"/>
    </xf>
    <xf numFmtId="0" fontId="84" fillId="0" borderId="0" xfId="0" applyFont="1" applyFill="1" applyAlignment="1">
      <alignment horizontal="right"/>
    </xf>
    <xf numFmtId="0" fontId="84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19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/>
    </xf>
    <xf numFmtId="0" fontId="87" fillId="0" borderId="0" xfId="0" applyFont="1" applyFill="1" applyAlignment="1">
      <alignment horizontal="right"/>
    </xf>
    <xf numFmtId="0" fontId="11" fillId="0" borderId="0" xfId="72" applyFont="1" applyFill="1" applyAlignment="1">
      <alignment horizontal="right"/>
      <protection/>
    </xf>
    <xf numFmtId="0" fontId="7" fillId="0" borderId="19" xfId="80" applyFont="1" applyFill="1" applyBorder="1" applyAlignment="1">
      <alignment horizontal="center" vertical="center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0" fontId="6" fillId="0" borderId="0" xfId="76" applyFont="1" applyFill="1" applyAlignment="1">
      <alignment horizontal="center" vertical="justify"/>
      <protection/>
    </xf>
    <xf numFmtId="49" fontId="7" fillId="0" borderId="19" xfId="80" applyNumberFormat="1" applyFont="1" applyFill="1" applyBorder="1" applyAlignment="1">
      <alignment horizontal="center" vertical="center" wrapText="1"/>
      <protection/>
    </xf>
    <xf numFmtId="0" fontId="7" fillId="0" borderId="26" xfId="78" applyFont="1" applyBorder="1" applyAlignment="1">
      <alignment horizontal="left" wrapText="1"/>
      <protection/>
    </xf>
    <xf numFmtId="0" fontId="7" fillId="0" borderId="27" xfId="78" applyFont="1" applyBorder="1" applyAlignment="1">
      <alignment horizontal="left" wrapText="1"/>
      <protection/>
    </xf>
    <xf numFmtId="0" fontId="7" fillId="0" borderId="25" xfId="78" applyFont="1" applyBorder="1" applyAlignment="1">
      <alignment horizontal="left" wrapText="1"/>
      <protection/>
    </xf>
    <xf numFmtId="0" fontId="6" fillId="0" borderId="26" xfId="78" applyFont="1" applyBorder="1" applyAlignment="1">
      <alignment/>
      <protection/>
    </xf>
    <xf numFmtId="0" fontId="6" fillId="0" borderId="27" xfId="78" applyFont="1" applyBorder="1" applyAlignment="1">
      <alignment/>
      <protection/>
    </xf>
    <xf numFmtId="0" fontId="6" fillId="0" borderId="25" xfId="78" applyFont="1" applyBorder="1" applyAlignment="1">
      <alignment/>
      <protection/>
    </xf>
    <xf numFmtId="0" fontId="7" fillId="0" borderId="26" xfId="78" applyFont="1" applyBorder="1" applyAlignment="1">
      <alignment wrapText="1"/>
      <protection/>
    </xf>
    <xf numFmtId="0" fontId="7" fillId="0" borderId="27" xfId="78" applyFont="1" applyBorder="1" applyAlignment="1">
      <alignment wrapText="1"/>
      <protection/>
    </xf>
    <xf numFmtId="0" fontId="7" fillId="0" borderId="25" xfId="78" applyFont="1" applyBorder="1" applyAlignment="1">
      <alignment wrapText="1"/>
      <protection/>
    </xf>
    <xf numFmtId="0" fontId="6" fillId="0" borderId="29" xfId="78" applyFont="1" applyBorder="1" applyAlignment="1">
      <alignment/>
      <protection/>
    </xf>
    <xf numFmtId="0" fontId="6" fillId="0" borderId="30" xfId="78" applyFont="1" applyBorder="1" applyAlignment="1">
      <alignment/>
      <protection/>
    </xf>
    <xf numFmtId="0" fontId="6" fillId="0" borderId="31" xfId="78" applyFont="1" applyBorder="1" applyAlignment="1">
      <alignment/>
      <protection/>
    </xf>
    <xf numFmtId="0" fontId="6" fillId="0" borderId="47" xfId="78" applyFont="1" applyBorder="1" applyAlignment="1">
      <alignment/>
      <protection/>
    </xf>
    <xf numFmtId="0" fontId="6" fillId="0" borderId="41" xfId="78" applyFont="1" applyBorder="1" applyAlignment="1">
      <alignment/>
      <protection/>
    </xf>
    <xf numFmtId="0" fontId="6" fillId="0" borderId="24" xfId="78" applyFont="1" applyBorder="1" applyAlignment="1">
      <alignment/>
      <protection/>
    </xf>
    <xf numFmtId="49" fontId="7" fillId="0" borderId="26" xfId="78" applyNumberFormat="1" applyFont="1" applyBorder="1" applyAlignment="1">
      <alignment wrapText="1"/>
      <protection/>
    </xf>
    <xf numFmtId="49" fontId="7" fillId="0" borderId="27" xfId="78" applyNumberFormat="1" applyFont="1" applyBorder="1" applyAlignment="1">
      <alignment wrapText="1"/>
      <protection/>
    </xf>
    <xf numFmtId="49" fontId="7" fillId="0" borderId="25" xfId="78" applyNumberFormat="1" applyFont="1" applyBorder="1" applyAlignment="1">
      <alignment wrapText="1"/>
      <protection/>
    </xf>
    <xf numFmtId="0" fontId="7" fillId="0" borderId="29" xfId="78" applyFont="1" applyBorder="1" applyAlignment="1">
      <alignment/>
      <protection/>
    </xf>
    <xf numFmtId="0" fontId="7" fillId="0" borderId="30" xfId="78" applyFont="1" applyBorder="1" applyAlignment="1">
      <alignment/>
      <protection/>
    </xf>
    <xf numFmtId="0" fontId="7" fillId="0" borderId="31" xfId="78" applyFont="1" applyBorder="1" applyAlignment="1">
      <alignment/>
      <protection/>
    </xf>
    <xf numFmtId="0" fontId="7" fillId="0" borderId="23" xfId="78" applyFont="1" applyBorder="1" applyAlignment="1">
      <alignment horizontal="center" vertical="center"/>
      <protection/>
    </xf>
    <xf numFmtId="0" fontId="7" fillId="0" borderId="48" xfId="78" applyFont="1" applyBorder="1" applyAlignment="1">
      <alignment horizontal="center" vertical="center"/>
      <protection/>
    </xf>
    <xf numFmtId="0" fontId="7" fillId="0" borderId="22" xfId="78" applyFont="1" applyBorder="1" applyAlignment="1">
      <alignment horizontal="center" vertical="center"/>
      <protection/>
    </xf>
    <xf numFmtId="49" fontId="25" fillId="0" borderId="26" xfId="75" applyNumberFormat="1" applyFont="1" applyBorder="1" applyAlignment="1">
      <alignment horizontal="left" wrapText="1"/>
      <protection/>
    </xf>
    <xf numFmtId="49" fontId="25" fillId="0" borderId="27" xfId="75" applyNumberFormat="1" applyFont="1" applyBorder="1" applyAlignment="1">
      <alignment horizontal="left" wrapText="1"/>
      <protection/>
    </xf>
    <xf numFmtId="49" fontId="25" fillId="0" borderId="25" xfId="75" applyNumberFormat="1" applyFont="1" applyBorder="1" applyAlignment="1">
      <alignment horizontal="left" wrapText="1"/>
      <protection/>
    </xf>
    <xf numFmtId="0" fontId="7" fillId="0" borderId="30" xfId="78" applyFont="1" applyBorder="1">
      <alignment/>
      <protection/>
    </xf>
    <xf numFmtId="0" fontId="7" fillId="0" borderId="31" xfId="78" applyFont="1" applyBorder="1">
      <alignment/>
      <protection/>
    </xf>
    <xf numFmtId="0" fontId="7" fillId="0" borderId="26" xfId="78" applyFont="1" applyBorder="1" applyAlignment="1">
      <alignment/>
      <protection/>
    </xf>
    <xf numFmtId="0" fontId="7" fillId="0" borderId="27" xfId="78" applyFont="1" applyBorder="1" applyAlignment="1">
      <alignment/>
      <protection/>
    </xf>
    <xf numFmtId="0" fontId="7" fillId="0" borderId="25" xfId="78" applyFont="1" applyBorder="1" applyAlignment="1">
      <alignment/>
      <protection/>
    </xf>
    <xf numFmtId="0" fontId="7" fillId="0" borderId="47" xfId="78" applyFont="1" applyBorder="1" applyAlignment="1">
      <alignment/>
      <protection/>
    </xf>
    <xf numFmtId="0" fontId="7" fillId="0" borderId="41" xfId="78" applyFont="1" applyBorder="1" applyAlignment="1">
      <alignment/>
      <protection/>
    </xf>
    <xf numFmtId="0" fontId="7" fillId="0" borderId="24" xfId="78" applyFont="1" applyBorder="1" applyAlignment="1">
      <alignment/>
      <protection/>
    </xf>
    <xf numFmtId="0" fontId="6" fillId="3" borderId="26" xfId="78" applyFont="1" applyFill="1" applyBorder="1" applyAlignment="1">
      <alignment/>
      <protection/>
    </xf>
    <xf numFmtId="0" fontId="6" fillId="3" borderId="27" xfId="78" applyFont="1" applyFill="1" applyBorder="1" applyAlignment="1">
      <alignment/>
      <protection/>
    </xf>
    <xf numFmtId="0" fontId="6" fillId="3" borderId="25" xfId="78" applyFont="1" applyFill="1" applyBorder="1" applyAlignment="1">
      <alignment/>
      <protection/>
    </xf>
    <xf numFmtId="0" fontId="6" fillId="9" borderId="26" xfId="78" applyFont="1" applyFill="1" applyBorder="1" applyAlignment="1">
      <alignment/>
      <protection/>
    </xf>
    <xf numFmtId="0" fontId="6" fillId="9" borderId="27" xfId="78" applyFont="1" applyFill="1" applyBorder="1" applyAlignment="1">
      <alignment/>
      <protection/>
    </xf>
    <xf numFmtId="0" fontId="6" fillId="9" borderId="25" xfId="78" applyFont="1" applyFill="1" applyBorder="1" applyAlignment="1">
      <alignment/>
      <protection/>
    </xf>
    <xf numFmtId="0" fontId="7" fillId="0" borderId="49" xfId="78" applyFont="1" applyBorder="1" applyAlignment="1">
      <alignment/>
      <protection/>
    </xf>
    <xf numFmtId="0" fontId="7" fillId="0" borderId="0" xfId="78" applyFont="1" applyBorder="1" applyAlignment="1">
      <alignment/>
      <protection/>
    </xf>
    <xf numFmtId="0" fontId="7" fillId="0" borderId="28" xfId="78" applyFont="1" applyBorder="1" applyAlignment="1">
      <alignment/>
      <protection/>
    </xf>
    <xf numFmtId="0" fontId="7" fillId="0" borderId="0" xfId="80" applyFont="1" applyFill="1" applyBorder="1" applyAlignment="1">
      <alignment horizontal="right" vertical="justify" wrapText="1"/>
      <protection/>
    </xf>
    <xf numFmtId="0" fontId="7" fillId="0" borderId="0" xfId="78" applyFont="1" applyAlignment="1">
      <alignment horizontal="center"/>
      <protection/>
    </xf>
    <xf numFmtId="0" fontId="6" fillId="0" borderId="0" xfId="78" applyFont="1" applyAlignment="1">
      <alignment horizontal="center"/>
      <protection/>
    </xf>
    <xf numFmtId="0" fontId="7" fillId="0" borderId="29" xfId="78" applyFont="1" applyBorder="1" applyAlignment="1">
      <alignment horizontal="center"/>
      <protection/>
    </xf>
    <xf numFmtId="0" fontId="7" fillId="0" borderId="30" xfId="78" applyFont="1" applyBorder="1" applyAlignment="1">
      <alignment horizontal="center"/>
      <protection/>
    </xf>
    <xf numFmtId="0" fontId="7" fillId="0" borderId="31" xfId="78" applyFont="1" applyBorder="1" applyAlignment="1">
      <alignment horizontal="center"/>
      <protection/>
    </xf>
    <xf numFmtId="49" fontId="7" fillId="33" borderId="23" xfId="80" applyNumberFormat="1" applyFont="1" applyFill="1" applyBorder="1" applyAlignment="1">
      <alignment horizontal="center" vertical="center" wrapText="1"/>
      <protection/>
    </xf>
    <xf numFmtId="49" fontId="7" fillId="33" borderId="22" xfId="80" applyNumberFormat="1" applyFont="1" applyFill="1" applyBorder="1" applyAlignment="1">
      <alignment horizontal="center" vertical="center" wrapText="1"/>
      <protection/>
    </xf>
    <xf numFmtId="0" fontId="7" fillId="0" borderId="47" xfId="78" applyFont="1" applyBorder="1" applyAlignment="1">
      <alignment horizontal="center"/>
      <protection/>
    </xf>
    <xf numFmtId="0" fontId="7" fillId="0" borderId="41" xfId="78" applyFont="1" applyBorder="1" applyAlignment="1">
      <alignment horizontal="center"/>
      <protection/>
    </xf>
    <xf numFmtId="0" fontId="7" fillId="0" borderId="24" xfId="78" applyFont="1" applyBorder="1" applyAlignment="1">
      <alignment horizontal="center"/>
      <protection/>
    </xf>
    <xf numFmtId="0" fontId="19" fillId="0" borderId="0" xfId="75" applyFont="1" applyAlignment="1">
      <alignment horizontal="center" vertical="top" wrapText="1"/>
      <protection/>
    </xf>
    <xf numFmtId="0" fontId="19" fillId="33" borderId="0" xfId="75" applyFont="1" applyFill="1" applyAlignment="1">
      <alignment horizontal="center"/>
      <protection/>
    </xf>
    <xf numFmtId="49" fontId="19" fillId="0" borderId="0" xfId="75" applyNumberFormat="1" applyFont="1" applyBorder="1" applyAlignment="1">
      <alignment horizontal="center" vertical="top" wrapText="1"/>
      <protection/>
    </xf>
    <xf numFmtId="0" fontId="90" fillId="8" borderId="19" xfId="34" applyNumberFormat="1" applyFont="1" applyFill="1" applyBorder="1" applyAlignment="1" applyProtection="1">
      <alignment horizontal="center" wrapText="1"/>
      <protection locked="0"/>
    </xf>
    <xf numFmtId="0" fontId="91" fillId="0" borderId="0" xfId="72" applyNumberFormat="1" applyFont="1" applyFill="1" applyBorder="1" applyAlignment="1" applyProtection="1">
      <alignment horizontal="center"/>
      <protection/>
    </xf>
    <xf numFmtId="0" fontId="90" fillId="8" borderId="19" xfId="72" applyNumberFormat="1" applyFont="1" applyFill="1" applyBorder="1" applyAlignment="1" applyProtection="1">
      <alignment horizontal="center" vertical="top" wrapText="1"/>
      <protection/>
    </xf>
    <xf numFmtId="0" fontId="28" fillId="0" borderId="0" xfId="72" applyFont="1" applyFill="1" applyBorder="1" applyAlignment="1">
      <alignment horizont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22" xfId="34"/>
    <cellStyle name="xl25" xfId="35"/>
    <cellStyle name="xl26" xfId="36"/>
    <cellStyle name="xl29" xfId="37"/>
    <cellStyle name="xl30" xfId="38"/>
    <cellStyle name="xl31" xfId="39"/>
    <cellStyle name="xl32" xfId="40"/>
    <cellStyle name="xl34" xfId="41"/>
    <cellStyle name="xl37" xfId="42"/>
    <cellStyle name="xl38" xfId="43"/>
    <cellStyle name="xl43" xfId="44"/>
    <cellStyle name="xl44" xfId="45"/>
    <cellStyle name="xl45" xfId="46"/>
    <cellStyle name="xl49" xfId="47"/>
    <cellStyle name="xl50" xfId="48"/>
    <cellStyle name="xl52" xfId="49"/>
    <cellStyle name="xl71" xfId="50"/>
    <cellStyle name="xl7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3" xfId="73"/>
    <cellStyle name="Обычный 2 4" xfId="74"/>
    <cellStyle name="Обычный 2 6" xfId="75"/>
    <cellStyle name="Обычный 3" xfId="76"/>
    <cellStyle name="Обычный 4" xfId="77"/>
    <cellStyle name="Обычный 5" xfId="78"/>
    <cellStyle name="Обычный 6" xfId="79"/>
    <cellStyle name="Обычный_Приложения 8, 9, 10 (1)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3" xfId="89"/>
    <cellStyle name="Финансовый 4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82;&#1091;&#1083;&#1100;&#1090;&#1091;&#1088;&#1072;\Desktop\&#1073;&#1102;&#1076;&#1078;&#1077;&#1090;%202021\&#1073;&#1102;&#1076;&#1078;&#1077;&#1090;%204%20&#1088;&#1077;&#1076;\&#1055;&#1088;&#1080;&#1083;&#1086;&#1078;&#1077;&#1085;&#1080;&#1077;%20&#166;%2010,11,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3">
        <row r="14">
          <cell r="I14">
            <v>0</v>
          </cell>
        </row>
        <row r="23">
          <cell r="I23">
            <v>0</v>
          </cell>
        </row>
        <row r="88">
          <cell r="H88">
            <v>0</v>
          </cell>
          <cell r="I88">
            <v>0</v>
          </cell>
          <cell r="J88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D12" sqref="D12:D13"/>
    </sheetView>
  </sheetViews>
  <sheetFormatPr defaultColWidth="9.140625" defaultRowHeight="15"/>
  <cols>
    <col min="1" max="1" width="9.00390625" style="1" customWidth="1"/>
    <col min="2" max="2" width="13.57421875" style="1" customWidth="1"/>
    <col min="3" max="3" width="29.421875" style="1" customWidth="1"/>
    <col min="4" max="4" width="78.28125" style="1" customWidth="1"/>
    <col min="5" max="16384" width="9.140625" style="1" customWidth="1"/>
  </cols>
  <sheetData>
    <row r="1" ht="15.75">
      <c r="D1" s="2" t="s">
        <v>0</v>
      </c>
    </row>
    <row r="2" spans="1:4" s="12" customFormat="1" ht="18.75">
      <c r="A2" s="703" t="s">
        <v>716</v>
      </c>
      <c r="B2" s="703"/>
      <c r="C2" s="703"/>
      <c r="D2" s="703"/>
    </row>
    <row r="3" spans="1:4" s="12" customFormat="1" ht="15.75">
      <c r="A3" s="624" t="s">
        <v>566</v>
      </c>
      <c r="B3" s="624"/>
      <c r="C3" s="624"/>
      <c r="D3" s="624"/>
    </row>
    <row r="4" spans="1:4" s="12" customFormat="1" ht="15.75">
      <c r="A4" s="624" t="s">
        <v>567</v>
      </c>
      <c r="B4" s="624"/>
      <c r="C4" s="624"/>
      <c r="D4" s="624"/>
    </row>
    <row r="5" spans="1:4" s="12" customFormat="1" ht="15.75">
      <c r="A5" s="624" t="s">
        <v>563</v>
      </c>
      <c r="B5" s="624"/>
      <c r="C5" s="624"/>
      <c r="D5" s="624"/>
    </row>
    <row r="6" spans="1:4" s="12" customFormat="1" ht="15.75">
      <c r="A6" s="624" t="s">
        <v>521</v>
      </c>
      <c r="B6" s="624"/>
      <c r="C6" s="624"/>
      <c r="D6" s="624"/>
    </row>
    <row r="7" spans="1:4" s="12" customFormat="1" ht="15.75">
      <c r="A7" s="624"/>
      <c r="B7" s="624"/>
      <c r="C7" s="624"/>
      <c r="D7" s="624"/>
    </row>
    <row r="8" spans="1:4" s="12" customFormat="1" ht="15.75">
      <c r="A8" s="13"/>
      <c r="B8" s="13"/>
      <c r="C8" s="13"/>
      <c r="D8" s="13"/>
    </row>
    <row r="9" spans="2:5" ht="55.5" customHeight="1">
      <c r="B9" s="769" t="s">
        <v>536</v>
      </c>
      <c r="C9" s="769"/>
      <c r="D9" s="769"/>
      <c r="E9" s="3"/>
    </row>
    <row r="10" spans="2:5" ht="15.75">
      <c r="B10" s="625"/>
      <c r="C10" s="625"/>
      <c r="D10" s="625"/>
      <c r="E10" s="3"/>
    </row>
    <row r="11" spans="2:5" ht="22.5" customHeight="1">
      <c r="B11" s="6"/>
      <c r="C11" s="6"/>
      <c r="D11" s="6"/>
      <c r="E11" s="4"/>
    </row>
    <row r="12" spans="2:4" ht="44.25" customHeight="1">
      <c r="B12" s="623" t="s">
        <v>1</v>
      </c>
      <c r="C12" s="623"/>
      <c r="D12" s="623" t="s">
        <v>4</v>
      </c>
    </row>
    <row r="13" spans="2:4" ht="94.5">
      <c r="B13" s="8" t="s">
        <v>2</v>
      </c>
      <c r="C13" s="8" t="s">
        <v>3</v>
      </c>
      <c r="D13" s="623"/>
    </row>
    <row r="14" spans="2:4" ht="15.75">
      <c r="B14" s="7">
        <v>1</v>
      </c>
      <c r="C14" s="7">
        <v>2</v>
      </c>
      <c r="D14" s="7">
        <v>3</v>
      </c>
    </row>
    <row r="15" spans="2:4" ht="15.75">
      <c r="B15" s="9"/>
      <c r="C15" s="10"/>
      <c r="D15" s="10" t="s">
        <v>542</v>
      </c>
    </row>
    <row r="16" spans="2:4" ht="15.75">
      <c r="B16" s="9">
        <v>182</v>
      </c>
      <c r="C16" s="11" t="s">
        <v>5</v>
      </c>
      <c r="D16" s="9" t="s">
        <v>6</v>
      </c>
    </row>
    <row r="17" spans="2:4" ht="15.75">
      <c r="B17" s="9">
        <v>182</v>
      </c>
      <c r="C17" s="9" t="s">
        <v>7</v>
      </c>
      <c r="D17" s="8" t="s">
        <v>8</v>
      </c>
    </row>
    <row r="18" spans="2:4" ht="15.75">
      <c r="B18" s="9">
        <v>182</v>
      </c>
      <c r="C18" s="11" t="s">
        <v>564</v>
      </c>
      <c r="D18" s="9" t="s">
        <v>565</v>
      </c>
    </row>
    <row r="19" spans="2:4" ht="15.75">
      <c r="B19" s="9">
        <v>182</v>
      </c>
      <c r="C19" s="9" t="s">
        <v>9</v>
      </c>
      <c r="D19" s="9" t="s">
        <v>10</v>
      </c>
    </row>
    <row r="39" ht="12.75">
      <c r="C39" s="5"/>
    </row>
  </sheetData>
  <sheetProtection/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rintOptions/>
  <pageMargins left="0.7874015748031497" right="0.5905511811023623" top="0.5905511811023623" bottom="0.5905511811023623" header="0.5118110236220472" footer="0.5118110236220472"/>
  <pageSetup fitToHeight="2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5.421875" style="69" customWidth="1"/>
    <col min="2" max="10" width="9.140625" style="62" customWidth="1"/>
    <col min="11" max="11" width="26.00390625" style="62" customWidth="1"/>
    <col min="12" max="12" width="15.8515625" style="62" customWidth="1"/>
    <col min="13" max="13" width="15.140625" style="62" customWidth="1"/>
    <col min="14" max="14" width="9.140625" style="62" customWidth="1"/>
    <col min="15" max="15" width="11.421875" style="62" customWidth="1"/>
    <col min="16" max="16" width="13.57421875" style="62" customWidth="1"/>
    <col min="17" max="16384" width="9.140625" style="62" customWidth="1"/>
  </cols>
  <sheetData>
    <row r="1" spans="1:13" ht="18.75">
      <c r="A1" s="702" t="s">
        <v>72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</row>
    <row r="2" spans="1:13" ht="18.75">
      <c r="A2" s="697" t="s">
        <v>718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</row>
    <row r="3" spans="1:13" s="63" customFormat="1" ht="18.75">
      <c r="A3" s="703" t="s">
        <v>589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</row>
    <row r="4" spans="1:13" ht="18.75">
      <c r="A4" s="697" t="s">
        <v>605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</row>
    <row r="5" spans="1:13" ht="18.75">
      <c r="A5" s="697" t="s">
        <v>563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</row>
    <row r="6" spans="1:13" ht="18.75">
      <c r="A6" s="697" t="s">
        <v>521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</row>
    <row r="7" spans="1:13" ht="18.75">
      <c r="A7" s="697"/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</row>
    <row r="8" spans="1:13" ht="18.75">
      <c r="A8" s="698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</row>
    <row r="9" spans="1:13" ht="18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8.75">
      <c r="A10" s="698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</row>
    <row r="11" spans="1:13" ht="18.75">
      <c r="A11" s="699" t="s">
        <v>63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</row>
    <row r="12" spans="1:13" ht="18.75">
      <c r="A12" s="699" t="s">
        <v>533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8"/>
    </row>
    <row r="13" spans="1:12" ht="18.75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3" ht="37.5">
      <c r="A14" s="79" t="s">
        <v>64</v>
      </c>
      <c r="B14" s="700" t="s">
        <v>44</v>
      </c>
      <c r="C14" s="700"/>
      <c r="D14" s="700"/>
      <c r="E14" s="700"/>
      <c r="F14" s="700"/>
      <c r="G14" s="700"/>
      <c r="H14" s="700"/>
      <c r="I14" s="700"/>
      <c r="J14" s="700"/>
      <c r="K14" s="700"/>
      <c r="L14" s="79" t="s">
        <v>442</v>
      </c>
      <c r="M14" s="79" t="s">
        <v>450</v>
      </c>
    </row>
    <row r="15" spans="1:13" ht="18.75">
      <c r="A15" s="80">
        <v>1</v>
      </c>
      <c r="B15" s="701">
        <v>2</v>
      </c>
      <c r="C15" s="701"/>
      <c r="D15" s="701"/>
      <c r="E15" s="701"/>
      <c r="F15" s="701"/>
      <c r="G15" s="701"/>
      <c r="H15" s="701"/>
      <c r="I15" s="701"/>
      <c r="J15" s="701"/>
      <c r="K15" s="701"/>
      <c r="L15" s="80">
        <v>3</v>
      </c>
      <c r="M15" s="80">
        <v>4</v>
      </c>
    </row>
    <row r="16" spans="1:13" ht="18.75">
      <c r="A16" s="81"/>
      <c r="B16" s="696" t="s">
        <v>65</v>
      </c>
      <c r="C16" s="696"/>
      <c r="D16" s="696"/>
      <c r="E16" s="696"/>
      <c r="F16" s="696"/>
      <c r="G16" s="696"/>
      <c r="H16" s="696"/>
      <c r="I16" s="696"/>
      <c r="J16" s="696"/>
      <c r="K16" s="696"/>
      <c r="L16" s="82">
        <f>L18</f>
        <v>15285.6</v>
      </c>
      <c r="M16" s="82">
        <f>M18</f>
        <v>15520.2</v>
      </c>
    </row>
    <row r="17" spans="1:13" ht="18.75">
      <c r="A17" s="81"/>
      <c r="B17" s="692" t="s">
        <v>66</v>
      </c>
      <c r="C17" s="692"/>
      <c r="D17" s="692"/>
      <c r="E17" s="692"/>
      <c r="F17" s="692"/>
      <c r="G17" s="692"/>
      <c r="H17" s="692"/>
      <c r="I17" s="692"/>
      <c r="J17" s="692"/>
      <c r="K17" s="692"/>
      <c r="L17" s="83"/>
      <c r="M17" s="83"/>
    </row>
    <row r="18" spans="1:13" ht="18.75">
      <c r="A18" s="81"/>
      <c r="B18" s="691" t="s">
        <v>67</v>
      </c>
      <c r="C18" s="691"/>
      <c r="D18" s="691"/>
      <c r="E18" s="691"/>
      <c r="F18" s="691"/>
      <c r="G18" s="691"/>
      <c r="H18" s="691"/>
      <c r="I18" s="691"/>
      <c r="J18" s="691"/>
      <c r="K18" s="691"/>
      <c r="L18" s="82">
        <f>L20+L24+L27</f>
        <v>15285.6</v>
      </c>
      <c r="M18" s="82">
        <f>M20+M24+M27</f>
        <v>15520.2</v>
      </c>
    </row>
    <row r="19" spans="1:13" ht="18.75">
      <c r="A19" s="81"/>
      <c r="B19" s="692" t="s">
        <v>66</v>
      </c>
      <c r="C19" s="692"/>
      <c r="D19" s="692"/>
      <c r="E19" s="692"/>
      <c r="F19" s="692"/>
      <c r="G19" s="692"/>
      <c r="H19" s="692"/>
      <c r="I19" s="692"/>
      <c r="J19" s="692"/>
      <c r="K19" s="692"/>
      <c r="L19" s="83"/>
      <c r="M19" s="83"/>
    </row>
    <row r="20" spans="1:13" ht="18.75">
      <c r="A20" s="84">
        <v>1</v>
      </c>
      <c r="B20" s="696" t="s">
        <v>68</v>
      </c>
      <c r="C20" s="692"/>
      <c r="D20" s="692"/>
      <c r="E20" s="692"/>
      <c r="F20" s="692"/>
      <c r="G20" s="692"/>
      <c r="H20" s="692"/>
      <c r="I20" s="692"/>
      <c r="J20" s="692"/>
      <c r="K20" s="692"/>
      <c r="L20" s="82">
        <f>L22+L23</f>
        <v>7573.8</v>
      </c>
      <c r="M20" s="82">
        <f>M22+M23</f>
        <v>7573.8</v>
      </c>
    </row>
    <row r="21" spans="1:13" ht="18.75">
      <c r="A21" s="85"/>
      <c r="B21" s="692" t="s">
        <v>66</v>
      </c>
      <c r="C21" s="692"/>
      <c r="D21" s="692"/>
      <c r="E21" s="692"/>
      <c r="F21" s="692"/>
      <c r="G21" s="692"/>
      <c r="H21" s="692"/>
      <c r="I21" s="692"/>
      <c r="J21" s="692"/>
      <c r="K21" s="692"/>
      <c r="L21" s="83"/>
      <c r="M21" s="83"/>
    </row>
    <row r="22" spans="1:13" ht="18.75">
      <c r="A22" s="85">
        <v>1</v>
      </c>
      <c r="B22" s="660" t="s">
        <v>547</v>
      </c>
      <c r="C22" s="661"/>
      <c r="D22" s="661"/>
      <c r="E22" s="661"/>
      <c r="F22" s="661"/>
      <c r="G22" s="661"/>
      <c r="H22" s="661"/>
      <c r="I22" s="661"/>
      <c r="J22" s="661"/>
      <c r="K22" s="662"/>
      <c r="L22" s="83">
        <v>7007</v>
      </c>
      <c r="M22" s="83">
        <v>7007</v>
      </c>
    </row>
    <row r="23" spans="1:13" ht="18.75">
      <c r="A23" s="478">
        <v>2</v>
      </c>
      <c r="B23" s="660" t="s">
        <v>607</v>
      </c>
      <c r="C23" s="661"/>
      <c r="D23" s="661"/>
      <c r="E23" s="661"/>
      <c r="F23" s="661"/>
      <c r="G23" s="661"/>
      <c r="H23" s="661"/>
      <c r="I23" s="661"/>
      <c r="J23" s="661"/>
      <c r="K23" s="662"/>
      <c r="L23" s="83">
        <v>566.8</v>
      </c>
      <c r="M23" s="83">
        <v>566.8</v>
      </c>
    </row>
    <row r="24" spans="1:13" ht="18.75" customHeight="1">
      <c r="A24" s="459">
        <v>2</v>
      </c>
      <c r="B24" s="693" t="s">
        <v>69</v>
      </c>
      <c r="C24" s="693"/>
      <c r="D24" s="693"/>
      <c r="E24" s="693"/>
      <c r="F24" s="693"/>
      <c r="G24" s="693"/>
      <c r="H24" s="693"/>
      <c r="I24" s="693"/>
      <c r="J24" s="693"/>
      <c r="K24" s="693"/>
      <c r="L24" s="460">
        <f>L25+L26</f>
        <v>459.7</v>
      </c>
      <c r="M24" s="462">
        <f>M25+M26</f>
        <v>459.7</v>
      </c>
    </row>
    <row r="25" spans="1:13" s="76" customFormat="1" ht="38.25" customHeight="1">
      <c r="A25" s="478">
        <v>1</v>
      </c>
      <c r="B25" s="466" t="s">
        <v>491</v>
      </c>
      <c r="C25" s="466"/>
      <c r="D25" s="466"/>
      <c r="E25" s="466"/>
      <c r="F25" s="466"/>
      <c r="G25" s="466"/>
      <c r="H25" s="466"/>
      <c r="I25" s="466"/>
      <c r="J25" s="466"/>
      <c r="K25" s="467"/>
      <c r="L25" s="83">
        <v>2.3</v>
      </c>
      <c r="M25" s="481">
        <v>2.3</v>
      </c>
    </row>
    <row r="26" spans="1:13" ht="31.5" customHeight="1">
      <c r="A26" s="477">
        <v>2</v>
      </c>
      <c r="B26" s="694" t="s">
        <v>70</v>
      </c>
      <c r="C26" s="694"/>
      <c r="D26" s="694"/>
      <c r="E26" s="694"/>
      <c r="F26" s="694"/>
      <c r="G26" s="694"/>
      <c r="H26" s="694"/>
      <c r="I26" s="694"/>
      <c r="J26" s="694"/>
      <c r="K26" s="694"/>
      <c r="L26" s="83">
        <v>457.4</v>
      </c>
      <c r="M26" s="461">
        <v>457.4</v>
      </c>
    </row>
    <row r="27" spans="1:13" ht="18.75">
      <c r="A27" s="446">
        <v>3</v>
      </c>
      <c r="B27" s="695" t="s">
        <v>71</v>
      </c>
      <c r="C27" s="695"/>
      <c r="D27" s="695"/>
      <c r="E27" s="695"/>
      <c r="F27" s="695"/>
      <c r="G27" s="695"/>
      <c r="H27" s="695"/>
      <c r="I27" s="695"/>
      <c r="J27" s="695"/>
      <c r="K27" s="695"/>
      <c r="L27" s="82">
        <f>L28+L29</f>
        <v>7252.1</v>
      </c>
      <c r="M27" s="82">
        <f>M28+M29</f>
        <v>7486.7</v>
      </c>
    </row>
    <row r="28" spans="1:13" ht="33.75" customHeight="1">
      <c r="A28" s="478">
        <v>1</v>
      </c>
      <c r="B28" s="659" t="s">
        <v>581</v>
      </c>
      <c r="C28" s="659"/>
      <c r="D28" s="659"/>
      <c r="E28" s="659"/>
      <c r="F28" s="659"/>
      <c r="G28" s="659"/>
      <c r="H28" s="659"/>
      <c r="I28" s="659"/>
      <c r="J28" s="659"/>
      <c r="K28" s="659"/>
      <c r="L28" s="83">
        <v>5419.1</v>
      </c>
      <c r="M28" s="83">
        <v>5653.7</v>
      </c>
    </row>
    <row r="29" spans="1:13" ht="18.75" customHeight="1">
      <c r="A29" s="479">
        <v>2</v>
      </c>
      <c r="B29" s="659" t="s">
        <v>715</v>
      </c>
      <c r="C29" s="659"/>
      <c r="D29" s="659"/>
      <c r="E29" s="659"/>
      <c r="F29" s="659"/>
      <c r="G29" s="659"/>
      <c r="H29" s="659"/>
      <c r="I29" s="659"/>
      <c r="J29" s="659"/>
      <c r="K29" s="659"/>
      <c r="L29" s="83">
        <v>1833</v>
      </c>
      <c r="M29" s="83">
        <v>1833</v>
      </c>
    </row>
    <row r="30" spans="1:12" ht="18.75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8.7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8.7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8.7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8.7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8.7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8.7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8.7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8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8.7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</sheetData>
  <sheetProtection/>
  <mergeCells count="26">
    <mergeCell ref="A6:M6"/>
    <mergeCell ref="A1:M1"/>
    <mergeCell ref="A2:M2"/>
    <mergeCell ref="A3:M3"/>
    <mergeCell ref="A4:M4"/>
    <mergeCell ref="A5:M5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28:K28"/>
    <mergeCell ref="B18:K18"/>
    <mergeCell ref="B19:K19"/>
    <mergeCell ref="B29:K29"/>
    <mergeCell ref="B21:K21"/>
    <mergeCell ref="B23:K23"/>
    <mergeCell ref="B24:K24"/>
    <mergeCell ref="B26:K26"/>
    <mergeCell ref="B27:K27"/>
    <mergeCell ref="B22:K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421875" style="86" customWidth="1"/>
    <col min="2" max="2" width="47.7109375" style="86" customWidth="1"/>
    <col min="3" max="3" width="11.00390625" style="86" customWidth="1"/>
    <col min="4" max="4" width="7.00390625" style="86" customWidth="1"/>
    <col min="5" max="5" width="14.8515625" style="86" customWidth="1"/>
    <col min="6" max="6" width="9.8515625" style="86" customWidth="1"/>
    <col min="7" max="7" width="13.57421875" style="86" customWidth="1"/>
    <col min="8" max="11" width="12.7109375" style="86" customWidth="1"/>
    <col min="12" max="16384" width="9.140625" style="86" customWidth="1"/>
  </cols>
  <sheetData>
    <row r="1" spans="2:9" ht="15.75">
      <c r="B1" s="690" t="s">
        <v>73</v>
      </c>
      <c r="C1" s="690"/>
      <c r="D1" s="690"/>
      <c r="E1" s="690"/>
      <c r="F1" s="690"/>
      <c r="G1" s="690"/>
      <c r="H1" s="690"/>
      <c r="I1" s="690"/>
    </row>
    <row r="2" spans="2:11" ht="15.75">
      <c r="B2" s="682" t="s">
        <v>722</v>
      </c>
      <c r="C2" s="682"/>
      <c r="D2" s="682"/>
      <c r="E2" s="682"/>
      <c r="F2" s="682"/>
      <c r="G2" s="682"/>
      <c r="H2" s="682"/>
      <c r="I2" s="682"/>
      <c r="J2" s="87"/>
      <c r="K2" s="87"/>
    </row>
    <row r="3" spans="2:11" ht="15.75">
      <c r="B3" s="682" t="s">
        <v>589</v>
      </c>
      <c r="C3" s="682"/>
      <c r="D3" s="682"/>
      <c r="E3" s="682"/>
      <c r="F3" s="682"/>
      <c r="G3" s="682"/>
      <c r="H3" s="682"/>
      <c r="I3" s="682"/>
      <c r="J3" s="87"/>
      <c r="K3" s="87"/>
    </row>
    <row r="4" spans="2:11" ht="15.75">
      <c r="B4" s="682" t="s">
        <v>567</v>
      </c>
      <c r="C4" s="682"/>
      <c r="D4" s="682"/>
      <c r="E4" s="682"/>
      <c r="F4" s="682"/>
      <c r="G4" s="682"/>
      <c r="H4" s="682"/>
      <c r="I4" s="682"/>
      <c r="J4" s="87"/>
      <c r="K4" s="87"/>
    </row>
    <row r="5" spans="2:11" ht="15.75">
      <c r="B5" s="682" t="s">
        <v>677</v>
      </c>
      <c r="C5" s="682"/>
      <c r="D5" s="682"/>
      <c r="E5" s="682"/>
      <c r="F5" s="682"/>
      <c r="G5" s="682"/>
      <c r="H5" s="682"/>
      <c r="I5" s="682"/>
      <c r="J5" s="87"/>
      <c r="K5" s="87"/>
    </row>
    <row r="6" spans="2:11" ht="15.75">
      <c r="B6" s="682" t="s">
        <v>521</v>
      </c>
      <c r="C6" s="682"/>
      <c r="D6" s="682"/>
      <c r="E6" s="682"/>
      <c r="F6" s="682"/>
      <c r="G6" s="682"/>
      <c r="H6" s="682"/>
      <c r="I6" s="682"/>
      <c r="J6" s="87"/>
      <c r="K6" s="87"/>
    </row>
    <row r="7" spans="2:11" ht="15.75">
      <c r="B7" s="682"/>
      <c r="C7" s="682"/>
      <c r="D7" s="682"/>
      <c r="E7" s="682"/>
      <c r="F7" s="682"/>
      <c r="G7" s="682"/>
      <c r="H7" s="682"/>
      <c r="I7" s="682"/>
      <c r="J7" s="87"/>
      <c r="K7" s="87"/>
    </row>
    <row r="8" spans="2:11" ht="15.75">
      <c r="B8" s="689"/>
      <c r="C8" s="689"/>
      <c r="D8" s="689"/>
      <c r="E8" s="689"/>
      <c r="F8" s="689"/>
      <c r="G8" s="689"/>
      <c r="H8" s="689"/>
      <c r="I8" s="689"/>
      <c r="J8" s="87"/>
      <c r="K8" s="87"/>
    </row>
    <row r="9" spans="2:11" ht="15.75">
      <c r="B9" s="88"/>
      <c r="C9" s="88"/>
      <c r="D9" s="88"/>
      <c r="E9" s="88"/>
      <c r="F9" s="88"/>
      <c r="G9" s="88"/>
      <c r="H9" s="88"/>
      <c r="I9" s="88"/>
      <c r="J9" s="87"/>
      <c r="K9" s="87"/>
    </row>
    <row r="10" spans="2:9" ht="15.75">
      <c r="B10" s="89"/>
      <c r="C10" s="88"/>
      <c r="D10" s="88"/>
      <c r="E10" s="88"/>
      <c r="F10" s="88"/>
      <c r="G10" s="88"/>
      <c r="H10" s="88"/>
      <c r="I10" s="90"/>
    </row>
    <row r="11" spans="2:9" ht="15.75">
      <c r="B11" s="706" t="s">
        <v>74</v>
      </c>
      <c r="C11" s="706"/>
      <c r="D11" s="706"/>
      <c r="E11" s="706"/>
      <c r="F11" s="706"/>
      <c r="G11" s="706"/>
      <c r="H11" s="706"/>
      <c r="I11" s="706"/>
    </row>
    <row r="12" spans="2:9" ht="15.75">
      <c r="B12" s="706" t="s">
        <v>75</v>
      </c>
      <c r="C12" s="706"/>
      <c r="D12" s="706"/>
      <c r="E12" s="706"/>
      <c r="F12" s="706"/>
      <c r="G12" s="706"/>
      <c r="H12" s="706"/>
      <c r="I12" s="706"/>
    </row>
    <row r="13" spans="2:9" ht="15.75" customHeight="1">
      <c r="B13" s="706" t="s">
        <v>524</v>
      </c>
      <c r="C13" s="706"/>
      <c r="D13" s="706"/>
      <c r="E13" s="706"/>
      <c r="F13" s="706"/>
      <c r="G13" s="706"/>
      <c r="H13" s="706"/>
      <c r="I13" s="706"/>
    </row>
    <row r="14" spans="2:10" ht="15.75">
      <c r="B14" s="91"/>
      <c r="C14" s="92"/>
      <c r="D14" s="92"/>
      <c r="E14" s="92"/>
      <c r="F14" s="92"/>
      <c r="G14" s="92"/>
      <c r="H14" s="92"/>
      <c r="I14" s="93"/>
      <c r="J14" s="93"/>
    </row>
    <row r="15" spans="2:10" ht="15.75">
      <c r="B15" s="704" t="s">
        <v>76</v>
      </c>
      <c r="C15" s="705" t="s">
        <v>77</v>
      </c>
      <c r="D15" s="705"/>
      <c r="E15" s="705"/>
      <c r="F15" s="705"/>
      <c r="G15" s="707" t="s">
        <v>441</v>
      </c>
      <c r="H15" s="707" t="s">
        <v>449</v>
      </c>
      <c r="I15" s="707" t="s">
        <v>534</v>
      </c>
      <c r="J15" s="93"/>
    </row>
    <row r="16" spans="2:10" ht="15.75">
      <c r="B16" s="704"/>
      <c r="C16" s="705" t="s">
        <v>79</v>
      </c>
      <c r="D16" s="705" t="s">
        <v>80</v>
      </c>
      <c r="E16" s="705" t="s">
        <v>81</v>
      </c>
      <c r="F16" s="705" t="s">
        <v>82</v>
      </c>
      <c r="G16" s="707"/>
      <c r="H16" s="707"/>
      <c r="I16" s="707"/>
      <c r="J16" s="93"/>
    </row>
    <row r="17" spans="2:10" ht="15.75">
      <c r="B17" s="704"/>
      <c r="C17" s="705"/>
      <c r="D17" s="705"/>
      <c r="E17" s="705"/>
      <c r="F17" s="705"/>
      <c r="G17" s="707"/>
      <c r="H17" s="707"/>
      <c r="I17" s="707"/>
      <c r="J17" s="93"/>
    </row>
    <row r="18" spans="2:10" ht="20.25" customHeight="1">
      <c r="B18" s="94">
        <v>1</v>
      </c>
      <c r="C18" s="95">
        <v>2</v>
      </c>
      <c r="D18" s="95">
        <v>3</v>
      </c>
      <c r="E18" s="95">
        <v>4</v>
      </c>
      <c r="F18" s="95">
        <v>5</v>
      </c>
      <c r="G18" s="95">
        <v>6</v>
      </c>
      <c r="H18" s="95">
        <v>7</v>
      </c>
      <c r="I18" s="95">
        <v>8</v>
      </c>
      <c r="J18" s="93"/>
    </row>
    <row r="19" spans="2:10" ht="30.75" customHeight="1">
      <c r="B19" s="483" t="s">
        <v>556</v>
      </c>
      <c r="C19" s="484"/>
      <c r="D19" s="484"/>
      <c r="E19" s="484"/>
      <c r="F19" s="484"/>
      <c r="G19" s="485">
        <f>G20+G71+G80+G86+G91+G98+G100</f>
        <v>18922.399999999998</v>
      </c>
      <c r="H19" s="485">
        <f>H20+H71+H80+H86+H91+H98+H100</f>
        <v>19236.6</v>
      </c>
      <c r="I19" s="485">
        <f>I20+I71+I80+I86+I91+I98+I100</f>
        <v>19681.199999999997</v>
      </c>
      <c r="J19" s="93"/>
    </row>
    <row r="20" spans="2:10" ht="15.75">
      <c r="B20" s="500" t="s">
        <v>83</v>
      </c>
      <c r="C20" s="96" t="s">
        <v>84</v>
      </c>
      <c r="D20" s="96"/>
      <c r="E20" s="96"/>
      <c r="F20" s="96"/>
      <c r="G20" s="97">
        <f>G21+G28+G48+G43</f>
        <v>12589</v>
      </c>
      <c r="H20" s="97">
        <f>H21+H28+H48+H43</f>
        <v>12624</v>
      </c>
      <c r="I20" s="97">
        <f>I21+I28+I48+I43</f>
        <v>12784</v>
      </c>
      <c r="J20" s="93"/>
    </row>
    <row r="21" spans="2:10" ht="38.25">
      <c r="B21" s="501" t="s">
        <v>85</v>
      </c>
      <c r="C21" s="489" t="s">
        <v>84</v>
      </c>
      <c r="D21" s="489" t="s">
        <v>86</v>
      </c>
      <c r="E21" s="491"/>
      <c r="F21" s="491"/>
      <c r="G21" s="492">
        <f>G22</f>
        <v>891.5</v>
      </c>
      <c r="H21" s="492">
        <f aca="true" t="shared" si="0" ref="H21:I23">H22</f>
        <v>930.3</v>
      </c>
      <c r="I21" s="492">
        <f t="shared" si="0"/>
        <v>930.3</v>
      </c>
      <c r="J21" s="93"/>
    </row>
    <row r="22" spans="2:10" ht="15.75">
      <c r="B22" s="502" t="s">
        <v>87</v>
      </c>
      <c r="C22" s="99" t="s">
        <v>84</v>
      </c>
      <c r="D22" s="99" t="s">
        <v>86</v>
      </c>
      <c r="E22" s="101" t="s">
        <v>88</v>
      </c>
      <c r="F22" s="99"/>
      <c r="G22" s="102">
        <f>G23</f>
        <v>891.5</v>
      </c>
      <c r="H22" s="102">
        <f t="shared" si="0"/>
        <v>930.3</v>
      </c>
      <c r="I22" s="102">
        <f t="shared" si="0"/>
        <v>930.3</v>
      </c>
      <c r="J22" s="103"/>
    </row>
    <row r="23" spans="2:10" ht="64.5">
      <c r="B23" s="503" t="s">
        <v>89</v>
      </c>
      <c r="C23" s="99" t="s">
        <v>84</v>
      </c>
      <c r="D23" s="99" t="s">
        <v>86</v>
      </c>
      <c r="E23" s="101" t="s">
        <v>88</v>
      </c>
      <c r="F23" s="99" t="s">
        <v>90</v>
      </c>
      <c r="G23" s="102">
        <f>G24</f>
        <v>891.5</v>
      </c>
      <c r="H23" s="102">
        <f t="shared" si="0"/>
        <v>930.3</v>
      </c>
      <c r="I23" s="102">
        <f t="shared" si="0"/>
        <v>930.3</v>
      </c>
      <c r="J23" s="93"/>
    </row>
    <row r="24" spans="2:10" ht="25.5">
      <c r="B24" s="504" t="s">
        <v>91</v>
      </c>
      <c r="C24" s="99" t="s">
        <v>84</v>
      </c>
      <c r="D24" s="99" t="s">
        <v>86</v>
      </c>
      <c r="E24" s="101" t="s">
        <v>88</v>
      </c>
      <c r="F24" s="99" t="s">
        <v>92</v>
      </c>
      <c r="G24" s="102">
        <f>G25+G26+G27</f>
        <v>891.5</v>
      </c>
      <c r="H24" s="102">
        <f>H25+H26+H27</f>
        <v>930.3</v>
      </c>
      <c r="I24" s="102">
        <f>I25+I26+I27</f>
        <v>930.3</v>
      </c>
      <c r="J24" s="93"/>
    </row>
    <row r="25" spans="2:10" ht="15.75">
      <c r="B25" s="504" t="s">
        <v>93</v>
      </c>
      <c r="C25" s="99" t="s">
        <v>84</v>
      </c>
      <c r="D25" s="99" t="s">
        <v>86</v>
      </c>
      <c r="E25" s="101" t="s">
        <v>88</v>
      </c>
      <c r="F25" s="99" t="s">
        <v>94</v>
      </c>
      <c r="G25" s="102">
        <f>'прил 13'!H13</f>
        <v>684.7</v>
      </c>
      <c r="H25" s="102">
        <f>'прил 13'!I13</f>
        <v>714.5</v>
      </c>
      <c r="I25" s="102">
        <f>'прил 13'!J13</f>
        <v>714.5</v>
      </c>
      <c r="J25" s="93"/>
    </row>
    <row r="26" spans="2:10" ht="25.5">
      <c r="B26" s="505" t="s">
        <v>95</v>
      </c>
      <c r="C26" s="99" t="s">
        <v>84</v>
      </c>
      <c r="D26" s="99" t="s">
        <v>86</v>
      </c>
      <c r="E26" s="101" t="s">
        <v>88</v>
      </c>
      <c r="F26" s="99" t="s">
        <v>96</v>
      </c>
      <c r="G26" s="102">
        <f>'прил 13'!H14</f>
        <v>0</v>
      </c>
      <c r="H26" s="102">
        <f>'прил 13'!I14</f>
        <v>0</v>
      </c>
      <c r="I26" s="102">
        <f>'прил 13'!J14</f>
        <v>0</v>
      </c>
      <c r="J26" s="93"/>
    </row>
    <row r="27" spans="2:10" ht="25.5">
      <c r="B27" s="505" t="s">
        <v>97</v>
      </c>
      <c r="C27" s="99" t="s">
        <v>84</v>
      </c>
      <c r="D27" s="99" t="s">
        <v>86</v>
      </c>
      <c r="E27" s="101" t="s">
        <v>88</v>
      </c>
      <c r="F27" s="99" t="s">
        <v>98</v>
      </c>
      <c r="G27" s="102">
        <f>'прил 13'!H15</f>
        <v>206.8</v>
      </c>
      <c r="H27" s="102">
        <f>'прил 13'!I15</f>
        <v>215.8</v>
      </c>
      <c r="I27" s="102">
        <f>'прил 13'!J15</f>
        <v>215.8</v>
      </c>
      <c r="J27" s="93"/>
    </row>
    <row r="28" spans="1:10" ht="51">
      <c r="A28" s="488"/>
      <c r="B28" s="506" t="s">
        <v>99</v>
      </c>
      <c r="C28" s="489" t="s">
        <v>84</v>
      </c>
      <c r="D28" s="489" t="s">
        <v>100</v>
      </c>
      <c r="E28" s="489"/>
      <c r="F28" s="489"/>
      <c r="G28" s="490">
        <f>G29</f>
        <v>2118.2999999999997</v>
      </c>
      <c r="H28" s="490">
        <f>H29</f>
        <v>2086.7999999999997</v>
      </c>
      <c r="I28" s="490">
        <f>I29</f>
        <v>2246.7999999999997</v>
      </c>
      <c r="J28" s="104"/>
    </row>
    <row r="29" spans="2:10" ht="25.5">
      <c r="B29" s="507" t="s">
        <v>101</v>
      </c>
      <c r="C29" s="99" t="s">
        <v>102</v>
      </c>
      <c r="D29" s="99" t="s">
        <v>100</v>
      </c>
      <c r="E29" s="101"/>
      <c r="F29" s="99"/>
      <c r="G29" s="102">
        <f>G30+G35+G39</f>
        <v>2118.2999999999997</v>
      </c>
      <c r="H29" s="102">
        <f>H30+H35+H39</f>
        <v>2086.7999999999997</v>
      </c>
      <c r="I29" s="102">
        <f>I30+I35+I39</f>
        <v>2246.7999999999997</v>
      </c>
      <c r="J29" s="93"/>
    </row>
    <row r="30" spans="2:10" ht="63.75">
      <c r="B30" s="508" t="s">
        <v>89</v>
      </c>
      <c r="C30" s="99" t="s">
        <v>84</v>
      </c>
      <c r="D30" s="99" t="s">
        <v>100</v>
      </c>
      <c r="E30" s="105" t="s">
        <v>103</v>
      </c>
      <c r="F30" s="99" t="s">
        <v>90</v>
      </c>
      <c r="G30" s="102">
        <f>G31</f>
        <v>1657.1999999999998</v>
      </c>
      <c r="H30" s="102">
        <f>H31</f>
        <v>1729.1999999999998</v>
      </c>
      <c r="I30" s="102">
        <f>I31</f>
        <v>1729.1999999999998</v>
      </c>
      <c r="J30" s="93"/>
    </row>
    <row r="31" spans="2:10" ht="25.5">
      <c r="B31" s="508" t="s">
        <v>104</v>
      </c>
      <c r="C31" s="99" t="s">
        <v>84</v>
      </c>
      <c r="D31" s="99" t="s">
        <v>100</v>
      </c>
      <c r="E31" s="105" t="s">
        <v>103</v>
      </c>
      <c r="F31" s="99" t="s">
        <v>92</v>
      </c>
      <c r="G31" s="102">
        <f>G32+G33+G34</f>
        <v>1657.1999999999998</v>
      </c>
      <c r="H31" s="102">
        <f>H32+H33+H34</f>
        <v>1729.1999999999998</v>
      </c>
      <c r="I31" s="102">
        <f>I32+I33+I34</f>
        <v>1729.1999999999998</v>
      </c>
      <c r="J31" s="93"/>
    </row>
    <row r="32" spans="2:10" ht="15.75">
      <c r="B32" s="504" t="s">
        <v>93</v>
      </c>
      <c r="C32" s="99" t="s">
        <v>84</v>
      </c>
      <c r="D32" s="99" t="s">
        <v>100</v>
      </c>
      <c r="E32" s="105" t="s">
        <v>103</v>
      </c>
      <c r="F32" s="99" t="s">
        <v>94</v>
      </c>
      <c r="G32" s="102">
        <f>'прил 13'!H22</f>
        <v>1272.8</v>
      </c>
      <c r="H32" s="102">
        <f>'прил 13'!I22</f>
        <v>1328.1</v>
      </c>
      <c r="I32" s="102">
        <f>'прил 13'!J22</f>
        <v>1328.1</v>
      </c>
      <c r="J32" s="93"/>
    </row>
    <row r="33" spans="2:9" ht="25.5">
      <c r="B33" s="505" t="s">
        <v>95</v>
      </c>
      <c r="C33" s="99" t="s">
        <v>84</v>
      </c>
      <c r="D33" s="99" t="s">
        <v>100</v>
      </c>
      <c r="E33" s="105" t="s">
        <v>103</v>
      </c>
      <c r="F33" s="99" t="s">
        <v>96</v>
      </c>
      <c r="G33" s="102">
        <f>'прил 13'!H23+'прил 13'!H30</f>
        <v>0</v>
      </c>
      <c r="H33" s="102"/>
      <c r="I33" s="102"/>
    </row>
    <row r="34" spans="2:9" ht="25.5">
      <c r="B34" s="505" t="s">
        <v>97</v>
      </c>
      <c r="C34" s="99" t="s">
        <v>84</v>
      </c>
      <c r="D34" s="99" t="s">
        <v>100</v>
      </c>
      <c r="E34" s="105" t="s">
        <v>103</v>
      </c>
      <c r="F34" s="99" t="s">
        <v>98</v>
      </c>
      <c r="G34" s="102">
        <f>'прил 13'!H24</f>
        <v>384.4</v>
      </c>
      <c r="H34" s="102">
        <f>'прил 13'!I24</f>
        <v>401.1</v>
      </c>
      <c r="I34" s="102">
        <f>'прил 13'!J24</f>
        <v>401.1</v>
      </c>
    </row>
    <row r="35" spans="2:9" ht="26.25">
      <c r="B35" s="503" t="s">
        <v>105</v>
      </c>
      <c r="C35" s="99" t="s">
        <v>84</v>
      </c>
      <c r="D35" s="99" t="s">
        <v>100</v>
      </c>
      <c r="E35" s="105" t="s">
        <v>103</v>
      </c>
      <c r="F35" s="99" t="s">
        <v>106</v>
      </c>
      <c r="G35" s="102">
        <f>G37+G38</f>
        <v>263.9</v>
      </c>
      <c r="H35" s="102">
        <f>H36</f>
        <v>230.39999999999998</v>
      </c>
      <c r="I35" s="102">
        <f>I36</f>
        <v>390.4</v>
      </c>
    </row>
    <row r="36" spans="2:9" ht="25.5">
      <c r="B36" s="508" t="s">
        <v>107</v>
      </c>
      <c r="C36" s="99" t="s">
        <v>84</v>
      </c>
      <c r="D36" s="99" t="s">
        <v>100</v>
      </c>
      <c r="E36" s="105" t="s">
        <v>103</v>
      </c>
      <c r="F36" s="99" t="s">
        <v>108</v>
      </c>
      <c r="G36" s="102">
        <f>G37+G38</f>
        <v>263.9</v>
      </c>
      <c r="H36" s="102">
        <f>H37+H38</f>
        <v>230.39999999999998</v>
      </c>
      <c r="I36" s="102">
        <f>I37+I38</f>
        <v>390.4</v>
      </c>
    </row>
    <row r="37" spans="2:9" ht="25.5">
      <c r="B37" s="505" t="s">
        <v>109</v>
      </c>
      <c r="C37" s="99" t="s">
        <v>84</v>
      </c>
      <c r="D37" s="99" t="s">
        <v>100</v>
      </c>
      <c r="E37" s="105" t="s">
        <v>103</v>
      </c>
      <c r="F37" s="99" t="s">
        <v>110</v>
      </c>
      <c r="G37" s="102">
        <f>'прил 13'!H26+'прил 13'!H27+'прил 13'!H33+'прил 13'!H39</f>
        <v>103.1</v>
      </c>
      <c r="H37" s="102">
        <f>'прил 13'!I26+'прил 13'!I27+'прил 13'!I33+'прил 13'!I39+'прил 13'!I67</f>
        <v>127.6</v>
      </c>
      <c r="I37" s="102">
        <f>'прил 13'!J26+'прил 13'!J27+'прил 13'!J33+'прил 13'!J40+'прил 13'!J41</f>
        <v>107.1</v>
      </c>
    </row>
    <row r="38" spans="2:9" ht="25.5">
      <c r="B38" s="504" t="s">
        <v>111</v>
      </c>
      <c r="C38" s="99" t="s">
        <v>84</v>
      </c>
      <c r="D38" s="99" t="s">
        <v>100</v>
      </c>
      <c r="E38" s="105" t="s">
        <v>103</v>
      </c>
      <c r="F38" s="99" t="s">
        <v>112</v>
      </c>
      <c r="G38" s="102">
        <f>'прил 13'!H37+'прил 13'!H47+'прил 13'!H50+'прил 13'!H76+'прил 13'!H77</f>
        <v>160.8</v>
      </c>
      <c r="H38" s="102">
        <f>'прил 13'!I37+'прил 13'!I35+'прил 13'!I46+'прил 13'!I70</f>
        <v>102.8</v>
      </c>
      <c r="I38" s="102">
        <f>'прил 13'!J37+'прил 13'!J47+'прил 13'!J50+'прил 13'!J76+'прил 13'!J77+'прил 13'!J35</f>
        <v>283.3</v>
      </c>
    </row>
    <row r="39" spans="2:9" ht="15.75">
      <c r="B39" s="509" t="s">
        <v>113</v>
      </c>
      <c r="C39" s="99" t="s">
        <v>84</v>
      </c>
      <c r="D39" s="99" t="s">
        <v>100</v>
      </c>
      <c r="E39" s="105" t="s">
        <v>103</v>
      </c>
      <c r="F39" s="99" t="s">
        <v>114</v>
      </c>
      <c r="G39" s="102">
        <f>G40+G41+G42</f>
        <v>197.2</v>
      </c>
      <c r="H39" s="102">
        <f>H40+H41+H42</f>
        <v>127.2</v>
      </c>
      <c r="I39" s="102">
        <f>I40+I41+I42</f>
        <v>127.2</v>
      </c>
    </row>
    <row r="40" spans="2:9" ht="15.75">
      <c r="B40" s="505" t="s">
        <v>115</v>
      </c>
      <c r="C40" s="99" t="s">
        <v>84</v>
      </c>
      <c r="D40" s="99" t="s">
        <v>100</v>
      </c>
      <c r="E40" s="105" t="s">
        <v>103</v>
      </c>
      <c r="F40" s="541" t="s">
        <v>293</v>
      </c>
      <c r="G40" s="102">
        <f>'прил 13'!H60</f>
        <v>45.2</v>
      </c>
      <c r="H40" s="102">
        <f>'прил 13'!I60</f>
        <v>45.2</v>
      </c>
      <c r="I40" s="102">
        <f>'прил 13'!J60</f>
        <v>45.2</v>
      </c>
    </row>
    <row r="41" spans="2:9" ht="15.75">
      <c r="B41" s="505" t="s">
        <v>115</v>
      </c>
      <c r="C41" s="541" t="s">
        <v>84</v>
      </c>
      <c r="D41" s="541" t="s">
        <v>100</v>
      </c>
      <c r="E41" s="105" t="s">
        <v>103</v>
      </c>
      <c r="F41" s="541" t="s">
        <v>116</v>
      </c>
      <c r="G41" s="102">
        <f>'прил 13'!H61</f>
        <v>7</v>
      </c>
      <c r="H41" s="102">
        <f>'прил 13'!I61</f>
        <v>7</v>
      </c>
      <c r="I41" s="102">
        <f>'прил 13'!J61</f>
        <v>7</v>
      </c>
    </row>
    <row r="42" spans="2:9" ht="15.75">
      <c r="B42" s="505" t="s">
        <v>115</v>
      </c>
      <c r="C42" s="541" t="s">
        <v>84</v>
      </c>
      <c r="D42" s="541" t="s">
        <v>100</v>
      </c>
      <c r="E42" s="105" t="s">
        <v>103</v>
      </c>
      <c r="F42" s="541" t="s">
        <v>132</v>
      </c>
      <c r="G42" s="102">
        <f>'прил 13'!H65</f>
        <v>145</v>
      </c>
      <c r="H42" s="102">
        <f>'прил 13'!I65</f>
        <v>75</v>
      </c>
      <c r="I42" s="102">
        <f>'прил 13'!J65</f>
        <v>75</v>
      </c>
    </row>
    <row r="43" spans="2:9" ht="15.75">
      <c r="B43" s="501" t="s">
        <v>118</v>
      </c>
      <c r="C43" s="489" t="s">
        <v>84</v>
      </c>
      <c r="D43" s="489" t="s">
        <v>119</v>
      </c>
      <c r="E43" s="489"/>
      <c r="F43" s="489"/>
      <c r="G43" s="492">
        <f>G47</f>
        <v>10</v>
      </c>
      <c r="H43" s="492">
        <f>H47</f>
        <v>10</v>
      </c>
      <c r="I43" s="492">
        <f>I47</f>
        <v>10</v>
      </c>
    </row>
    <row r="44" spans="2:9" ht="25.5">
      <c r="B44" s="504" t="s">
        <v>120</v>
      </c>
      <c r="C44" s="99" t="s">
        <v>84</v>
      </c>
      <c r="D44" s="99" t="s">
        <v>119</v>
      </c>
      <c r="E44" s="101" t="s">
        <v>121</v>
      </c>
      <c r="F44" s="99"/>
      <c r="G44" s="102">
        <f>G45</f>
        <v>0</v>
      </c>
      <c r="H44" s="102">
        <f aca="true" t="shared" si="1" ref="H44:I46">H45</f>
        <v>10</v>
      </c>
      <c r="I44" s="102">
        <f t="shared" si="1"/>
        <v>10</v>
      </c>
    </row>
    <row r="45" spans="2:9" ht="26.25">
      <c r="B45" s="503" t="s">
        <v>105</v>
      </c>
      <c r="C45" s="99" t="s">
        <v>84</v>
      </c>
      <c r="D45" s="99" t="s">
        <v>119</v>
      </c>
      <c r="E45" s="101" t="s">
        <v>121</v>
      </c>
      <c r="F45" s="99" t="s">
        <v>106</v>
      </c>
      <c r="G45" s="102">
        <f>G46</f>
        <v>0</v>
      </c>
      <c r="H45" s="102">
        <f t="shared" si="1"/>
        <v>10</v>
      </c>
      <c r="I45" s="102">
        <f t="shared" si="1"/>
        <v>10</v>
      </c>
    </row>
    <row r="46" spans="2:9" ht="25.5">
      <c r="B46" s="504" t="s">
        <v>117</v>
      </c>
      <c r="C46" s="99" t="s">
        <v>84</v>
      </c>
      <c r="D46" s="99" t="s">
        <v>119</v>
      </c>
      <c r="E46" s="101" t="s">
        <v>121</v>
      </c>
      <c r="F46" s="99" t="s">
        <v>108</v>
      </c>
      <c r="G46" s="102">
        <v>0</v>
      </c>
      <c r="H46" s="102">
        <f t="shared" si="1"/>
        <v>10</v>
      </c>
      <c r="I46" s="102">
        <f t="shared" si="1"/>
        <v>10</v>
      </c>
    </row>
    <row r="47" spans="2:9" ht="25.5">
      <c r="B47" s="504" t="s">
        <v>111</v>
      </c>
      <c r="C47" s="99" t="s">
        <v>84</v>
      </c>
      <c r="D47" s="99" t="s">
        <v>119</v>
      </c>
      <c r="E47" s="101" t="s">
        <v>121</v>
      </c>
      <c r="F47" s="99" t="s">
        <v>112</v>
      </c>
      <c r="G47" s="102">
        <f>'прил 13'!H79</f>
        <v>10</v>
      </c>
      <c r="H47" s="102">
        <f>'прил 13'!I79</f>
        <v>10</v>
      </c>
      <c r="I47" s="102">
        <f>'прил 13'!J79</f>
        <v>10</v>
      </c>
    </row>
    <row r="48" spans="2:9" ht="15.75">
      <c r="B48" s="501" t="s">
        <v>122</v>
      </c>
      <c r="C48" s="489" t="s">
        <v>84</v>
      </c>
      <c r="D48" s="489" t="s">
        <v>123</v>
      </c>
      <c r="E48" s="491"/>
      <c r="F48" s="489"/>
      <c r="G48" s="492">
        <f>G49+G54+G57+G59+G61+G63+G65+G67+G69</f>
        <v>9569.2</v>
      </c>
      <c r="H48" s="492">
        <f>H49+H54+H57+H59+H61+H63+H65+H67+H69</f>
        <v>9596.9</v>
      </c>
      <c r="I48" s="492">
        <f>I49+I54+I57+I59+I61+I63+I65+I67+I69</f>
        <v>9596.9</v>
      </c>
    </row>
    <row r="49" spans="2:9" ht="64.5">
      <c r="B49" s="510" t="s">
        <v>89</v>
      </c>
      <c r="C49" s="99" t="s">
        <v>84</v>
      </c>
      <c r="D49" s="99" t="s">
        <v>123</v>
      </c>
      <c r="E49" s="101" t="s">
        <v>124</v>
      </c>
      <c r="F49" s="99" t="s">
        <v>90</v>
      </c>
      <c r="G49" s="106">
        <f aca="true" t="shared" si="2" ref="G49:I50">G50+G52</f>
        <v>7133.1</v>
      </c>
      <c r="H49" s="106">
        <f t="shared" si="2"/>
        <v>7133.1</v>
      </c>
      <c r="I49" s="106">
        <f t="shared" si="2"/>
        <v>7133.1</v>
      </c>
    </row>
    <row r="50" spans="2:9" ht="15.75">
      <c r="B50" s="510" t="s">
        <v>125</v>
      </c>
      <c r="C50" s="99" t="s">
        <v>84</v>
      </c>
      <c r="D50" s="99" t="s">
        <v>123</v>
      </c>
      <c r="E50" s="101" t="s">
        <v>124</v>
      </c>
      <c r="F50" s="99" t="s">
        <v>126</v>
      </c>
      <c r="G50" s="107">
        <f t="shared" si="2"/>
        <v>7133.1</v>
      </c>
      <c r="H50" s="107">
        <f t="shared" si="2"/>
        <v>7133.1</v>
      </c>
      <c r="I50" s="107">
        <f t="shared" si="2"/>
        <v>7133.1</v>
      </c>
    </row>
    <row r="51" spans="2:9" ht="15.75">
      <c r="B51" s="510" t="s">
        <v>127</v>
      </c>
      <c r="C51" s="99" t="s">
        <v>84</v>
      </c>
      <c r="D51" s="99" t="s">
        <v>123</v>
      </c>
      <c r="E51" s="101" t="s">
        <v>124</v>
      </c>
      <c r="F51" s="99" t="s">
        <v>128</v>
      </c>
      <c r="G51" s="107">
        <f>'прил 13'!H82</f>
        <v>5478.6</v>
      </c>
      <c r="H51" s="107">
        <f>'прил 13'!I82</f>
        <v>5478.6</v>
      </c>
      <c r="I51" s="107">
        <f>'прил 13'!J82</f>
        <v>5478.6</v>
      </c>
    </row>
    <row r="52" spans="2:9" ht="26.25">
      <c r="B52" s="510" t="s">
        <v>129</v>
      </c>
      <c r="C52" s="99" t="s">
        <v>84</v>
      </c>
      <c r="D52" s="99" t="s">
        <v>123</v>
      </c>
      <c r="E52" s="101" t="s">
        <v>124</v>
      </c>
      <c r="F52" s="99" t="s">
        <v>130</v>
      </c>
      <c r="G52" s="107"/>
      <c r="H52" s="107"/>
      <c r="I52" s="107"/>
    </row>
    <row r="53" spans="2:9" ht="26.25">
      <c r="B53" s="510" t="s">
        <v>97</v>
      </c>
      <c r="C53" s="99" t="s">
        <v>84</v>
      </c>
      <c r="D53" s="99" t="s">
        <v>123</v>
      </c>
      <c r="E53" s="101" t="s">
        <v>124</v>
      </c>
      <c r="F53" s="99" t="s">
        <v>131</v>
      </c>
      <c r="G53" s="107">
        <f>'прил 13'!H83</f>
        <v>1654.5</v>
      </c>
      <c r="H53" s="107">
        <f>'прил 13'!I83</f>
        <v>1654.5</v>
      </c>
      <c r="I53" s="107">
        <f>'прил 13'!J83</f>
        <v>1654.5</v>
      </c>
    </row>
    <row r="54" spans="2:9" ht="26.25">
      <c r="B54" s="503" t="s">
        <v>105</v>
      </c>
      <c r="C54" s="99" t="s">
        <v>84</v>
      </c>
      <c r="D54" s="99" t="s">
        <v>123</v>
      </c>
      <c r="E54" s="101" t="s">
        <v>124</v>
      </c>
      <c r="F54" s="99" t="s">
        <v>106</v>
      </c>
      <c r="G54" s="107">
        <f aca="true" t="shared" si="3" ref="G54:I55">G55</f>
        <v>1796.2</v>
      </c>
      <c r="H54" s="107">
        <f t="shared" si="3"/>
        <v>1818.5</v>
      </c>
      <c r="I54" s="107">
        <f t="shared" si="3"/>
        <v>1818.5</v>
      </c>
    </row>
    <row r="55" spans="2:9" ht="25.5">
      <c r="B55" s="504" t="s">
        <v>117</v>
      </c>
      <c r="C55" s="99" t="s">
        <v>84</v>
      </c>
      <c r="D55" s="99" t="s">
        <v>123</v>
      </c>
      <c r="E55" s="101" t="s">
        <v>124</v>
      </c>
      <c r="F55" s="99" t="s">
        <v>108</v>
      </c>
      <c r="G55" s="107">
        <f t="shared" si="3"/>
        <v>1796.2</v>
      </c>
      <c r="H55" s="107">
        <f t="shared" si="3"/>
        <v>1818.5</v>
      </c>
      <c r="I55" s="107">
        <f t="shared" si="3"/>
        <v>1818.5</v>
      </c>
    </row>
    <row r="56" spans="2:9" ht="25.5">
      <c r="B56" s="504" t="s">
        <v>111</v>
      </c>
      <c r="C56" s="99" t="s">
        <v>84</v>
      </c>
      <c r="D56" s="99" t="s">
        <v>123</v>
      </c>
      <c r="E56" s="101" t="s">
        <v>124</v>
      </c>
      <c r="F56" s="99" t="s">
        <v>112</v>
      </c>
      <c r="G56" s="107">
        <f>'прил 13'!H87+'прил 13'!H88+'прил 13'!H92+'прил 13'!H98</f>
        <v>1796.2</v>
      </c>
      <c r="H56" s="107">
        <f>'прил 13'!I87+'прил 13'!I88+'прил 13'!I92+'прил 13'!I98</f>
        <v>1818.5</v>
      </c>
      <c r="I56" s="107">
        <f>'прил 13'!J87+'прил 13'!J88+'прил 13'!J92+'прил 13'!J98</f>
        <v>1818.5</v>
      </c>
    </row>
    <row r="57" spans="2:9" ht="15.75">
      <c r="B57" s="509" t="s">
        <v>666</v>
      </c>
      <c r="C57" s="99" t="s">
        <v>84</v>
      </c>
      <c r="D57" s="99" t="s">
        <v>123</v>
      </c>
      <c r="E57" s="105" t="s">
        <v>124</v>
      </c>
      <c r="F57" s="541" t="s">
        <v>456</v>
      </c>
      <c r="G57" s="102">
        <f>'прил 13'!H86</f>
        <v>539.4</v>
      </c>
      <c r="H57" s="102">
        <f>'прил 13'!I86</f>
        <v>544.8</v>
      </c>
      <c r="I57" s="102">
        <f>'прил 13'!J86</f>
        <v>544.8</v>
      </c>
    </row>
    <row r="58" spans="2:9" ht="15.75">
      <c r="B58" s="505" t="s">
        <v>115</v>
      </c>
      <c r="C58" s="99" t="s">
        <v>84</v>
      </c>
      <c r="D58" s="99" t="s">
        <v>123</v>
      </c>
      <c r="E58" s="105" t="s">
        <v>124</v>
      </c>
      <c r="F58" s="99" t="s">
        <v>132</v>
      </c>
      <c r="G58" s="102">
        <f>'прил 13'!H100</f>
        <v>0</v>
      </c>
      <c r="H58" s="102">
        <f>'прил 13'!I100</f>
        <v>0</v>
      </c>
      <c r="I58" s="102">
        <f>'прил 13'!J100</f>
        <v>0</v>
      </c>
    </row>
    <row r="59" spans="2:9" ht="39">
      <c r="B59" s="592" t="s">
        <v>631</v>
      </c>
      <c r="C59" s="491" t="s">
        <v>84</v>
      </c>
      <c r="D59" s="491" t="s">
        <v>123</v>
      </c>
      <c r="E59" s="491" t="s">
        <v>670</v>
      </c>
      <c r="F59" s="491"/>
      <c r="G59" s="492">
        <f aca="true" t="shared" si="4" ref="G59:I69">G60</f>
        <v>1.5</v>
      </c>
      <c r="H59" s="492">
        <f t="shared" si="4"/>
        <v>1.5</v>
      </c>
      <c r="I59" s="492">
        <f t="shared" si="4"/>
        <v>1.5</v>
      </c>
    </row>
    <row r="60" spans="2:9" ht="25.5">
      <c r="B60" s="504" t="s">
        <v>111</v>
      </c>
      <c r="C60" s="611" t="s">
        <v>84</v>
      </c>
      <c r="D60" s="611" t="s">
        <v>123</v>
      </c>
      <c r="E60" s="101" t="s">
        <v>670</v>
      </c>
      <c r="F60" s="611" t="s">
        <v>145</v>
      </c>
      <c r="G60" s="102">
        <v>1.5</v>
      </c>
      <c r="H60" s="102">
        <v>1.5</v>
      </c>
      <c r="I60" s="102">
        <v>1.5</v>
      </c>
    </row>
    <row r="61" spans="2:9" ht="26.25">
      <c r="B61" s="592" t="s">
        <v>641</v>
      </c>
      <c r="C61" s="491" t="s">
        <v>84</v>
      </c>
      <c r="D61" s="491" t="s">
        <v>123</v>
      </c>
      <c r="E61" s="491" t="s">
        <v>672</v>
      </c>
      <c r="F61" s="491"/>
      <c r="G61" s="492">
        <f t="shared" si="4"/>
        <v>12</v>
      </c>
      <c r="H61" s="492">
        <f t="shared" si="4"/>
        <v>12</v>
      </c>
      <c r="I61" s="492">
        <f t="shared" si="4"/>
        <v>12</v>
      </c>
    </row>
    <row r="62" spans="2:9" ht="25.5">
      <c r="B62" s="504" t="s">
        <v>111</v>
      </c>
      <c r="C62" s="611" t="s">
        <v>84</v>
      </c>
      <c r="D62" s="611" t="s">
        <v>123</v>
      </c>
      <c r="E62" s="101" t="s">
        <v>672</v>
      </c>
      <c r="F62" s="611" t="s">
        <v>145</v>
      </c>
      <c r="G62" s="102">
        <v>12</v>
      </c>
      <c r="H62" s="102">
        <v>12</v>
      </c>
      <c r="I62" s="102">
        <v>12</v>
      </c>
    </row>
    <row r="63" spans="2:9" ht="26.25">
      <c r="B63" s="592" t="s">
        <v>645</v>
      </c>
      <c r="C63" s="491" t="s">
        <v>84</v>
      </c>
      <c r="D63" s="491" t="s">
        <v>123</v>
      </c>
      <c r="E63" s="491" t="s">
        <v>673</v>
      </c>
      <c r="F63" s="491"/>
      <c r="G63" s="492">
        <f t="shared" si="4"/>
        <v>15</v>
      </c>
      <c r="H63" s="492">
        <f t="shared" si="4"/>
        <v>15</v>
      </c>
      <c r="I63" s="492">
        <f t="shared" si="4"/>
        <v>15</v>
      </c>
    </row>
    <row r="64" spans="2:9" ht="25.5">
      <c r="B64" s="504" t="s">
        <v>111</v>
      </c>
      <c r="C64" s="611" t="s">
        <v>84</v>
      </c>
      <c r="D64" s="611" t="s">
        <v>123</v>
      </c>
      <c r="E64" s="101" t="s">
        <v>673</v>
      </c>
      <c r="F64" s="611" t="s">
        <v>145</v>
      </c>
      <c r="G64" s="102">
        <v>15</v>
      </c>
      <c r="H64" s="102">
        <v>15</v>
      </c>
      <c r="I64" s="102">
        <v>15</v>
      </c>
    </row>
    <row r="65" spans="2:9" ht="15.75">
      <c r="B65" s="592" t="s">
        <v>651</v>
      </c>
      <c r="C65" s="491" t="s">
        <v>84</v>
      </c>
      <c r="D65" s="491" t="s">
        <v>123</v>
      </c>
      <c r="E65" s="491" t="s">
        <v>674</v>
      </c>
      <c r="F65" s="491"/>
      <c r="G65" s="492">
        <f t="shared" si="4"/>
        <v>40</v>
      </c>
      <c r="H65" s="492">
        <f t="shared" si="4"/>
        <v>40</v>
      </c>
      <c r="I65" s="492">
        <f t="shared" si="4"/>
        <v>40</v>
      </c>
    </row>
    <row r="66" spans="2:9" ht="25.5">
      <c r="B66" s="504" t="s">
        <v>111</v>
      </c>
      <c r="C66" s="611" t="s">
        <v>84</v>
      </c>
      <c r="D66" s="611" t="s">
        <v>123</v>
      </c>
      <c r="E66" s="101" t="s">
        <v>674</v>
      </c>
      <c r="F66" s="611" t="s">
        <v>145</v>
      </c>
      <c r="G66" s="102">
        <v>40</v>
      </c>
      <c r="H66" s="102">
        <v>40</v>
      </c>
      <c r="I66" s="102">
        <v>40</v>
      </c>
    </row>
    <row r="67" spans="2:9" ht="26.25">
      <c r="B67" s="594" t="s">
        <v>654</v>
      </c>
      <c r="C67" s="491" t="s">
        <v>84</v>
      </c>
      <c r="D67" s="491" t="s">
        <v>123</v>
      </c>
      <c r="E67" s="491" t="s">
        <v>675</v>
      </c>
      <c r="F67" s="491"/>
      <c r="G67" s="492">
        <f t="shared" si="4"/>
        <v>30</v>
      </c>
      <c r="H67" s="492">
        <f t="shared" si="4"/>
        <v>30</v>
      </c>
      <c r="I67" s="492">
        <f t="shared" si="4"/>
        <v>30</v>
      </c>
    </row>
    <row r="68" spans="2:9" ht="25.5">
      <c r="B68" s="504" t="s">
        <v>111</v>
      </c>
      <c r="C68" s="611" t="s">
        <v>84</v>
      </c>
      <c r="D68" s="611" t="s">
        <v>123</v>
      </c>
      <c r="E68" s="101" t="s">
        <v>675</v>
      </c>
      <c r="F68" s="611" t="s">
        <v>145</v>
      </c>
      <c r="G68" s="102">
        <v>30</v>
      </c>
      <c r="H68" s="102">
        <v>30</v>
      </c>
      <c r="I68" s="102">
        <v>30</v>
      </c>
    </row>
    <row r="69" spans="2:9" ht="26.25">
      <c r="B69" s="595" t="s">
        <v>662</v>
      </c>
      <c r="C69" s="491" t="s">
        <v>84</v>
      </c>
      <c r="D69" s="491" t="s">
        <v>123</v>
      </c>
      <c r="E69" s="491" t="s">
        <v>676</v>
      </c>
      <c r="F69" s="491"/>
      <c r="G69" s="492">
        <f t="shared" si="4"/>
        <v>2</v>
      </c>
      <c r="H69" s="492">
        <f t="shared" si="4"/>
        <v>2</v>
      </c>
      <c r="I69" s="492">
        <f t="shared" si="4"/>
        <v>2</v>
      </c>
    </row>
    <row r="70" spans="2:9" ht="25.5">
      <c r="B70" s="504" t="s">
        <v>111</v>
      </c>
      <c r="C70" s="611" t="s">
        <v>84</v>
      </c>
      <c r="D70" s="611" t="s">
        <v>123</v>
      </c>
      <c r="E70" s="101" t="s">
        <v>676</v>
      </c>
      <c r="F70" s="611" t="s">
        <v>145</v>
      </c>
      <c r="G70" s="102">
        <v>2</v>
      </c>
      <c r="H70" s="102">
        <v>2</v>
      </c>
      <c r="I70" s="102">
        <v>2</v>
      </c>
    </row>
    <row r="71" spans="2:9" ht="15.75">
      <c r="B71" s="506" t="s">
        <v>133</v>
      </c>
      <c r="C71" s="494" t="s">
        <v>86</v>
      </c>
      <c r="D71" s="494" t="s">
        <v>134</v>
      </c>
      <c r="E71" s="494"/>
      <c r="F71" s="495"/>
      <c r="G71" s="492">
        <f>G72</f>
        <v>457.4</v>
      </c>
      <c r="H71" s="492">
        <f>H72</f>
        <v>457.4</v>
      </c>
      <c r="I71" s="492">
        <f>I72</f>
        <v>457.4</v>
      </c>
    </row>
    <row r="72" spans="2:9" ht="25.5">
      <c r="B72" s="508" t="s">
        <v>135</v>
      </c>
      <c r="C72" s="108" t="s">
        <v>86</v>
      </c>
      <c r="D72" s="108" t="s">
        <v>134</v>
      </c>
      <c r="E72" s="109" t="s">
        <v>136</v>
      </c>
      <c r="F72" s="110"/>
      <c r="G72" s="102">
        <f>G73+G75+G77</f>
        <v>457.4</v>
      </c>
      <c r="H72" s="102">
        <f>H73+H75+H77</f>
        <v>457.4</v>
      </c>
      <c r="I72" s="102">
        <f>I73+I75+I77</f>
        <v>457.4</v>
      </c>
    </row>
    <row r="73" spans="2:9" ht="15.75">
      <c r="B73" s="511" t="s">
        <v>137</v>
      </c>
      <c r="C73" s="108" t="s">
        <v>86</v>
      </c>
      <c r="D73" s="108" t="s">
        <v>134</v>
      </c>
      <c r="E73" s="101" t="s">
        <v>136</v>
      </c>
      <c r="F73" s="99" t="s">
        <v>90</v>
      </c>
      <c r="G73" s="102">
        <f>G74+G76</f>
        <v>454.4</v>
      </c>
      <c r="H73" s="102">
        <f>H74+H76</f>
        <v>454.4</v>
      </c>
      <c r="I73" s="102">
        <f>I74+I76</f>
        <v>454.4</v>
      </c>
    </row>
    <row r="74" spans="2:9" ht="15.75">
      <c r="B74" s="510" t="s">
        <v>127</v>
      </c>
      <c r="C74" s="108" t="s">
        <v>86</v>
      </c>
      <c r="D74" s="108" t="s">
        <v>134</v>
      </c>
      <c r="E74" s="109" t="s">
        <v>136</v>
      </c>
      <c r="F74" s="99" t="s">
        <v>94</v>
      </c>
      <c r="G74" s="107">
        <f>'прил 13'!H104</f>
        <v>349</v>
      </c>
      <c r="H74" s="107">
        <f>'прил 13'!I104</f>
        <v>349</v>
      </c>
      <c r="I74" s="107">
        <f>'прил 13'!J104</f>
        <v>349</v>
      </c>
    </row>
    <row r="75" spans="2:9" ht="26.25">
      <c r="B75" s="510" t="s">
        <v>129</v>
      </c>
      <c r="C75" s="108" t="s">
        <v>86</v>
      </c>
      <c r="D75" s="108" t="s">
        <v>134</v>
      </c>
      <c r="E75" s="109" t="s">
        <v>136</v>
      </c>
      <c r="F75" s="99" t="s">
        <v>138</v>
      </c>
      <c r="G75" s="107">
        <f>'прил 13'!H109</f>
        <v>1</v>
      </c>
      <c r="H75" s="107">
        <f>'прил 13'!I109</f>
        <v>1</v>
      </c>
      <c r="I75" s="107">
        <f>'прил 13'!J109</f>
        <v>1</v>
      </c>
    </row>
    <row r="76" spans="2:9" ht="26.25">
      <c r="B76" s="510" t="s">
        <v>97</v>
      </c>
      <c r="C76" s="108" t="s">
        <v>86</v>
      </c>
      <c r="D76" s="108" t="s">
        <v>134</v>
      </c>
      <c r="E76" s="109" t="s">
        <v>136</v>
      </c>
      <c r="F76" s="99" t="s">
        <v>98</v>
      </c>
      <c r="G76" s="107">
        <f>'прил 13'!H106</f>
        <v>105.4</v>
      </c>
      <c r="H76" s="107">
        <f>'прил 13'!I106</f>
        <v>105.4</v>
      </c>
      <c r="I76" s="107">
        <f>'прил 13'!J106</f>
        <v>105.4</v>
      </c>
    </row>
    <row r="77" spans="2:9" ht="26.25">
      <c r="B77" s="503" t="s">
        <v>105</v>
      </c>
      <c r="C77" s="108" t="s">
        <v>86</v>
      </c>
      <c r="D77" s="108" t="s">
        <v>134</v>
      </c>
      <c r="E77" s="109" t="s">
        <v>136</v>
      </c>
      <c r="F77" s="99" t="s">
        <v>106</v>
      </c>
      <c r="G77" s="107">
        <f aca="true" t="shared" si="5" ref="G77:I78">G78</f>
        <v>2</v>
      </c>
      <c r="H77" s="107">
        <f t="shared" si="5"/>
        <v>2</v>
      </c>
      <c r="I77" s="107">
        <f t="shared" si="5"/>
        <v>2</v>
      </c>
    </row>
    <row r="78" spans="2:9" ht="25.5">
      <c r="B78" s="504" t="s">
        <v>117</v>
      </c>
      <c r="C78" s="108" t="s">
        <v>86</v>
      </c>
      <c r="D78" s="108" t="s">
        <v>134</v>
      </c>
      <c r="E78" s="109" t="s">
        <v>136</v>
      </c>
      <c r="F78" s="99" t="s">
        <v>108</v>
      </c>
      <c r="G78" s="107">
        <f t="shared" si="5"/>
        <v>2</v>
      </c>
      <c r="H78" s="107">
        <f t="shared" si="5"/>
        <v>2</v>
      </c>
      <c r="I78" s="107">
        <f t="shared" si="5"/>
        <v>2</v>
      </c>
    </row>
    <row r="79" spans="2:9" ht="25.5">
      <c r="B79" s="504" t="s">
        <v>111</v>
      </c>
      <c r="C79" s="108" t="s">
        <v>86</v>
      </c>
      <c r="D79" s="108" t="s">
        <v>134</v>
      </c>
      <c r="E79" s="109" t="s">
        <v>136</v>
      </c>
      <c r="F79" s="99" t="s">
        <v>112</v>
      </c>
      <c r="G79" s="107">
        <f>'прил 13'!H112</f>
        <v>2</v>
      </c>
      <c r="H79" s="107">
        <f>'прил 13'!I112</f>
        <v>2</v>
      </c>
      <c r="I79" s="107">
        <f>'прил 13'!J112</f>
        <v>2</v>
      </c>
    </row>
    <row r="80" spans="2:9" ht="38.25">
      <c r="B80" s="501" t="s">
        <v>139</v>
      </c>
      <c r="C80" s="489" t="s">
        <v>134</v>
      </c>
      <c r="D80" s="489" t="s">
        <v>140</v>
      </c>
      <c r="E80" s="491"/>
      <c r="F80" s="491"/>
      <c r="G80" s="492">
        <f>G81+G84</f>
        <v>360</v>
      </c>
      <c r="H80" s="492">
        <f>H81+H84</f>
        <v>410</v>
      </c>
      <c r="I80" s="492">
        <f>I81+I84</f>
        <v>460</v>
      </c>
    </row>
    <row r="81" spans="2:9" ht="26.25">
      <c r="B81" s="503" t="s">
        <v>105</v>
      </c>
      <c r="C81" s="99" t="s">
        <v>134</v>
      </c>
      <c r="D81" s="441" t="s">
        <v>140</v>
      </c>
      <c r="E81" s="101" t="s">
        <v>558</v>
      </c>
      <c r="F81" s="99" t="s">
        <v>106</v>
      </c>
      <c r="G81" s="102">
        <f aca="true" t="shared" si="6" ref="G81:I82">G82</f>
        <v>350</v>
      </c>
      <c r="H81" s="102">
        <f t="shared" si="6"/>
        <v>400</v>
      </c>
      <c r="I81" s="102">
        <f t="shared" si="6"/>
        <v>450</v>
      </c>
    </row>
    <row r="82" spans="2:9" ht="25.5">
      <c r="B82" s="504" t="s">
        <v>117</v>
      </c>
      <c r="C82" s="99" t="s">
        <v>134</v>
      </c>
      <c r="D82" s="441" t="s">
        <v>140</v>
      </c>
      <c r="E82" s="101" t="s">
        <v>558</v>
      </c>
      <c r="F82" s="99" t="s">
        <v>108</v>
      </c>
      <c r="G82" s="102">
        <f t="shared" si="6"/>
        <v>350</v>
      </c>
      <c r="H82" s="102">
        <f t="shared" si="6"/>
        <v>400</v>
      </c>
      <c r="I82" s="102">
        <f t="shared" si="6"/>
        <v>450</v>
      </c>
    </row>
    <row r="83" spans="2:9" ht="25.5">
      <c r="B83" s="504" t="s">
        <v>111</v>
      </c>
      <c r="C83" s="99" t="s">
        <v>134</v>
      </c>
      <c r="D83" s="441" t="s">
        <v>140</v>
      </c>
      <c r="E83" s="101" t="s">
        <v>558</v>
      </c>
      <c r="F83" s="99" t="s">
        <v>112</v>
      </c>
      <c r="G83" s="102">
        <f>'прил 13'!H114</f>
        <v>350</v>
      </c>
      <c r="H83" s="102">
        <f>'прил 13'!I114</f>
        <v>400</v>
      </c>
      <c r="I83" s="102">
        <f>'прил 13'!J114</f>
        <v>450</v>
      </c>
    </row>
    <row r="84" spans="2:9" ht="26.25">
      <c r="B84" s="592" t="s">
        <v>634</v>
      </c>
      <c r="C84" s="491" t="s">
        <v>134</v>
      </c>
      <c r="D84" s="491" t="s">
        <v>140</v>
      </c>
      <c r="E84" s="491" t="s">
        <v>671</v>
      </c>
      <c r="F84" s="491"/>
      <c r="G84" s="492">
        <f>G85</f>
        <v>10</v>
      </c>
      <c r="H84" s="492">
        <f>H85</f>
        <v>10</v>
      </c>
      <c r="I84" s="492">
        <f>I85</f>
        <v>10</v>
      </c>
    </row>
    <row r="85" spans="2:9" ht="25.5">
      <c r="B85" s="504" t="s">
        <v>111</v>
      </c>
      <c r="C85" s="611" t="s">
        <v>134</v>
      </c>
      <c r="D85" s="611" t="s">
        <v>140</v>
      </c>
      <c r="E85" s="101" t="s">
        <v>671</v>
      </c>
      <c r="F85" s="611" t="s">
        <v>145</v>
      </c>
      <c r="G85" s="102">
        <v>10</v>
      </c>
      <c r="H85" s="102">
        <v>10</v>
      </c>
      <c r="I85" s="102">
        <v>10</v>
      </c>
    </row>
    <row r="86" spans="2:9" ht="15.75">
      <c r="B86" s="501" t="s">
        <v>141</v>
      </c>
      <c r="C86" s="489" t="s">
        <v>100</v>
      </c>
      <c r="D86" s="489" t="s">
        <v>142</v>
      </c>
      <c r="E86" s="489"/>
      <c r="F86" s="489"/>
      <c r="G86" s="492">
        <f>G87</f>
        <v>3810.4</v>
      </c>
      <c r="H86" s="492">
        <f>H87</f>
        <v>4039.6</v>
      </c>
      <c r="I86" s="492">
        <f>I87</f>
        <v>4274.2</v>
      </c>
    </row>
    <row r="87" spans="2:9" ht="25.5">
      <c r="B87" s="508" t="s">
        <v>143</v>
      </c>
      <c r="C87" s="99" t="s">
        <v>100</v>
      </c>
      <c r="D87" s="99" t="s">
        <v>142</v>
      </c>
      <c r="E87" s="101" t="s">
        <v>144</v>
      </c>
      <c r="F87" s="99"/>
      <c r="G87" s="102">
        <f>'прил 13'!H121</f>
        <v>3810.4</v>
      </c>
      <c r="H87" s="102">
        <f>'прил 13'!I121</f>
        <v>4039.6</v>
      </c>
      <c r="I87" s="102">
        <f>'прил 13'!J121</f>
        <v>4274.2</v>
      </c>
    </row>
    <row r="88" spans="2:9" ht="26.25">
      <c r="B88" s="503" t="s">
        <v>105</v>
      </c>
      <c r="C88" s="99" t="s">
        <v>100</v>
      </c>
      <c r="D88" s="99" t="s">
        <v>142</v>
      </c>
      <c r="E88" s="101" t="s">
        <v>144</v>
      </c>
      <c r="F88" s="99" t="s">
        <v>106</v>
      </c>
      <c r="G88" s="102">
        <f aca="true" t="shared" si="7" ref="G88:I89">G89</f>
        <v>0</v>
      </c>
      <c r="H88" s="102">
        <f t="shared" si="7"/>
        <v>0</v>
      </c>
      <c r="I88" s="102">
        <f t="shared" si="7"/>
        <v>0</v>
      </c>
    </row>
    <row r="89" spans="2:9" ht="25.5">
      <c r="B89" s="504" t="s">
        <v>117</v>
      </c>
      <c r="C89" s="99" t="s">
        <v>100</v>
      </c>
      <c r="D89" s="99" t="s">
        <v>142</v>
      </c>
      <c r="E89" s="101" t="s">
        <v>144</v>
      </c>
      <c r="F89" s="99" t="s">
        <v>108</v>
      </c>
      <c r="G89" s="102">
        <f t="shared" si="7"/>
        <v>0</v>
      </c>
      <c r="H89" s="102">
        <f t="shared" si="7"/>
        <v>0</v>
      </c>
      <c r="I89" s="102">
        <f t="shared" si="7"/>
        <v>0</v>
      </c>
    </row>
    <row r="90" spans="2:9" ht="25.5">
      <c r="B90" s="504" t="s">
        <v>111</v>
      </c>
      <c r="C90" s="99" t="s">
        <v>100</v>
      </c>
      <c r="D90" s="99" t="s">
        <v>142</v>
      </c>
      <c r="E90" s="101" t="s">
        <v>144</v>
      </c>
      <c r="F90" s="99" t="s">
        <v>145</v>
      </c>
      <c r="G90" s="102">
        <f>'[1]роспись'!H125</f>
        <v>0</v>
      </c>
      <c r="H90" s="102">
        <f>'[1]роспись'!I125</f>
        <v>0</v>
      </c>
      <c r="I90" s="102">
        <f>'[1]роспись'!J125</f>
        <v>0</v>
      </c>
    </row>
    <row r="91" spans="2:9" ht="15.75">
      <c r="B91" s="506" t="s">
        <v>146</v>
      </c>
      <c r="C91" s="489" t="s">
        <v>147</v>
      </c>
      <c r="D91" s="489"/>
      <c r="E91" s="496"/>
      <c r="F91" s="489"/>
      <c r="G91" s="492">
        <f>G92+G94+G96</f>
        <v>1294.9</v>
      </c>
      <c r="H91" s="492">
        <f>H92+H94+H96</f>
        <v>1294.9</v>
      </c>
      <c r="I91" s="492">
        <f>I92+I94+I96</f>
        <v>1294.9</v>
      </c>
    </row>
    <row r="92" spans="2:9" ht="15.75">
      <c r="B92" s="512" t="s">
        <v>148</v>
      </c>
      <c r="C92" s="98" t="s">
        <v>147</v>
      </c>
      <c r="D92" s="98" t="s">
        <v>86</v>
      </c>
      <c r="E92" s="111"/>
      <c r="F92" s="98"/>
      <c r="G92" s="100">
        <f>G93</f>
        <v>0</v>
      </c>
      <c r="H92" s="100">
        <f>H93</f>
        <v>0</v>
      </c>
      <c r="I92" s="100">
        <f>I93</f>
        <v>0</v>
      </c>
    </row>
    <row r="93" spans="2:9" ht="15.75">
      <c r="B93" s="505" t="s">
        <v>535</v>
      </c>
      <c r="C93" s="99" t="s">
        <v>147</v>
      </c>
      <c r="D93" s="99" t="s">
        <v>86</v>
      </c>
      <c r="E93" s="101" t="s">
        <v>150</v>
      </c>
      <c r="F93" s="430" t="s">
        <v>112</v>
      </c>
      <c r="G93" s="102"/>
      <c r="H93" s="102"/>
      <c r="I93" s="102"/>
    </row>
    <row r="94" spans="2:9" ht="15.75">
      <c r="B94" s="513" t="s">
        <v>151</v>
      </c>
      <c r="C94" s="99" t="s">
        <v>147</v>
      </c>
      <c r="D94" s="99" t="s">
        <v>134</v>
      </c>
      <c r="E94" s="101"/>
      <c r="F94" s="99"/>
      <c r="G94" s="100">
        <f>G95</f>
        <v>25.9</v>
      </c>
      <c r="H94" s="100">
        <f>H95</f>
        <v>25.9</v>
      </c>
      <c r="I94" s="100">
        <f>I95</f>
        <v>25.9</v>
      </c>
    </row>
    <row r="95" spans="2:9" ht="26.25">
      <c r="B95" s="503" t="s">
        <v>105</v>
      </c>
      <c r="C95" s="99" t="s">
        <v>147</v>
      </c>
      <c r="D95" s="99" t="s">
        <v>134</v>
      </c>
      <c r="E95" s="101" t="s">
        <v>152</v>
      </c>
      <c r="F95" s="99" t="s">
        <v>112</v>
      </c>
      <c r="G95" s="102">
        <f>'прил 13'!H130</f>
        <v>25.9</v>
      </c>
      <c r="H95" s="102">
        <f>'прил 13'!I130</f>
        <v>25.9</v>
      </c>
      <c r="I95" s="102">
        <f>'прил 13'!J130</f>
        <v>25.9</v>
      </c>
    </row>
    <row r="96" spans="2:9" ht="15.75">
      <c r="B96" s="593" t="s">
        <v>667</v>
      </c>
      <c r="C96" s="491" t="s">
        <v>147</v>
      </c>
      <c r="D96" s="491" t="s">
        <v>86</v>
      </c>
      <c r="E96" s="491" t="s">
        <v>668</v>
      </c>
      <c r="F96" s="491"/>
      <c r="G96" s="492">
        <f>G97</f>
        <v>1269</v>
      </c>
      <c r="H96" s="492">
        <f>H97</f>
        <v>1269</v>
      </c>
      <c r="I96" s="492">
        <f>I97</f>
        <v>1269</v>
      </c>
    </row>
    <row r="97" spans="2:9" ht="25.5">
      <c r="B97" s="504" t="s">
        <v>111</v>
      </c>
      <c r="C97" s="611" t="s">
        <v>147</v>
      </c>
      <c r="D97" s="611" t="s">
        <v>86</v>
      </c>
      <c r="E97" s="101" t="s">
        <v>669</v>
      </c>
      <c r="F97" s="611" t="s">
        <v>145</v>
      </c>
      <c r="G97" s="102">
        <v>1269</v>
      </c>
      <c r="H97" s="102">
        <v>1269</v>
      </c>
      <c r="I97" s="102">
        <v>1269</v>
      </c>
    </row>
    <row r="98" spans="2:10" ht="15.75">
      <c r="B98" s="501" t="s">
        <v>155</v>
      </c>
      <c r="C98" s="489" t="s">
        <v>140</v>
      </c>
      <c r="D98" s="489"/>
      <c r="E98" s="489"/>
      <c r="F98" s="489"/>
      <c r="G98" s="492">
        <f>G99</f>
        <v>403.6</v>
      </c>
      <c r="H98" s="492">
        <f>H99</f>
        <v>403.6</v>
      </c>
      <c r="I98" s="492">
        <f>I99</f>
        <v>403.6</v>
      </c>
      <c r="J98" s="93"/>
    </row>
    <row r="99" spans="2:10" ht="15.75">
      <c r="B99" s="504" t="s">
        <v>156</v>
      </c>
      <c r="C99" s="482" t="s">
        <v>140</v>
      </c>
      <c r="D99" s="482" t="s">
        <v>84</v>
      </c>
      <c r="E99" s="493" t="s">
        <v>559</v>
      </c>
      <c r="F99" s="482" t="s">
        <v>159</v>
      </c>
      <c r="G99" s="102">
        <f>'прил 13'!H203</f>
        <v>403.6</v>
      </c>
      <c r="H99" s="102">
        <f>'прил 13'!I203</f>
        <v>403.6</v>
      </c>
      <c r="I99" s="102">
        <f>'прил 13'!J203</f>
        <v>403.6</v>
      </c>
      <c r="J99" s="93"/>
    </row>
    <row r="100" spans="2:10" ht="15.75">
      <c r="B100" s="593" t="s">
        <v>71</v>
      </c>
      <c r="C100" s="491" t="s">
        <v>161</v>
      </c>
      <c r="D100" s="491" t="s">
        <v>134</v>
      </c>
      <c r="E100" s="491" t="s">
        <v>469</v>
      </c>
      <c r="F100" s="491"/>
      <c r="G100" s="492">
        <f aca="true" t="shared" si="8" ref="G100:I101">G101</f>
        <v>7.1</v>
      </c>
      <c r="H100" s="492">
        <f t="shared" si="8"/>
        <v>7.1</v>
      </c>
      <c r="I100" s="492">
        <f t="shared" si="8"/>
        <v>7.1</v>
      </c>
      <c r="J100" s="93"/>
    </row>
    <row r="101" spans="2:10" ht="15.75">
      <c r="B101" s="505" t="s">
        <v>160</v>
      </c>
      <c r="C101" s="99" t="s">
        <v>163</v>
      </c>
      <c r="D101" s="99" t="s">
        <v>134</v>
      </c>
      <c r="E101" s="99" t="s">
        <v>162</v>
      </c>
      <c r="F101" s="99" t="s">
        <v>106</v>
      </c>
      <c r="G101" s="102">
        <f t="shared" si="8"/>
        <v>7.1</v>
      </c>
      <c r="H101" s="102">
        <f t="shared" si="8"/>
        <v>7.1</v>
      </c>
      <c r="I101" s="102">
        <f t="shared" si="8"/>
        <v>7.1</v>
      </c>
      <c r="J101" s="93"/>
    </row>
    <row r="102" spans="2:10" ht="15.75">
      <c r="B102" s="505" t="s">
        <v>160</v>
      </c>
      <c r="C102" s="99" t="s">
        <v>163</v>
      </c>
      <c r="D102" s="99" t="s">
        <v>134</v>
      </c>
      <c r="E102" s="99" t="s">
        <v>162</v>
      </c>
      <c r="F102" s="112" t="s">
        <v>112</v>
      </c>
      <c r="G102" s="102">
        <f>'прил 13'!H206</f>
        <v>7.1</v>
      </c>
      <c r="H102" s="102">
        <f>'прил 13'!I206</f>
        <v>7.1</v>
      </c>
      <c r="I102" s="102">
        <f>'прил 13'!J206</f>
        <v>7.1</v>
      </c>
      <c r="J102" s="93"/>
    </row>
    <row r="103" spans="2:10" ht="15.75">
      <c r="B103" s="501" t="s">
        <v>164</v>
      </c>
      <c r="C103" s="491"/>
      <c r="D103" s="491"/>
      <c r="E103" s="491"/>
      <c r="F103" s="491"/>
      <c r="G103" s="492">
        <f>'прил 10'!G19</f>
        <v>18922.399999999998</v>
      </c>
      <c r="H103" s="492">
        <f>'прил 10'!H19</f>
        <v>19236.6</v>
      </c>
      <c r="I103" s="492">
        <f>'прил 10'!I19</f>
        <v>19681.199999999997</v>
      </c>
      <c r="J103" s="104"/>
    </row>
    <row r="104" spans="2:10" ht="15.75">
      <c r="B104" s="113"/>
      <c r="C104" s="91"/>
      <c r="D104" s="91"/>
      <c r="E104" s="114"/>
      <c r="F104" s="91"/>
      <c r="G104" s="115">
        <f>G103-'прил 13'!H259</f>
        <v>0</v>
      </c>
      <c r="H104" s="115">
        <f>H103-'прил 13'!I259</f>
        <v>0</v>
      </c>
      <c r="I104" s="115">
        <f>I103-'прил 13'!J259</f>
        <v>0</v>
      </c>
      <c r="J104" s="93"/>
    </row>
    <row r="105" spans="2:10" ht="15.75">
      <c r="B105" s="679"/>
      <c r="C105" s="679"/>
      <c r="D105" s="679"/>
      <c r="E105" s="679"/>
      <c r="F105" s="679"/>
      <c r="G105" s="114"/>
      <c r="H105" s="91"/>
      <c r="I105" s="93"/>
      <c r="J105" s="93"/>
    </row>
    <row r="106" spans="2:10" ht="15.75">
      <c r="B106" s="91"/>
      <c r="C106" s="91"/>
      <c r="D106" s="91"/>
      <c r="E106" s="91"/>
      <c r="F106" s="91"/>
      <c r="G106" s="91"/>
      <c r="H106" s="91"/>
      <c r="I106" s="93"/>
      <c r="J106" s="93"/>
    </row>
    <row r="107" spans="2:10" ht="15.75">
      <c r="B107" s="116"/>
      <c r="C107" s="117"/>
      <c r="D107" s="117"/>
      <c r="E107" s="117"/>
      <c r="F107" s="117"/>
      <c r="G107" s="117"/>
      <c r="H107" s="117"/>
      <c r="I107" s="93"/>
      <c r="J107" s="93"/>
    </row>
    <row r="108" spans="2:10" ht="15.75">
      <c r="B108" s="91"/>
      <c r="C108" s="92"/>
      <c r="D108" s="92"/>
      <c r="E108" s="92"/>
      <c r="F108" s="92"/>
      <c r="G108" s="92"/>
      <c r="H108" s="92"/>
      <c r="I108" s="93"/>
      <c r="J108" s="93"/>
    </row>
    <row r="109" ht="15.75">
      <c r="J109" s="93"/>
    </row>
  </sheetData>
  <sheetProtection/>
  <mergeCells count="21">
    <mergeCell ref="B7:I7"/>
    <mergeCell ref="F16:F17"/>
    <mergeCell ref="G15:G17"/>
    <mergeCell ref="H15:H17"/>
    <mergeCell ref="B13:I13"/>
    <mergeCell ref="B1:I1"/>
    <mergeCell ref="B2:I2"/>
    <mergeCell ref="B3:I3"/>
    <mergeCell ref="B4:I4"/>
    <mergeCell ref="B5:I5"/>
    <mergeCell ref="C16:C17"/>
    <mergeCell ref="I15:I17"/>
    <mergeCell ref="E16:E17"/>
    <mergeCell ref="B6:I6"/>
    <mergeCell ref="D16:D17"/>
    <mergeCell ref="B105:F105"/>
    <mergeCell ref="B15:B17"/>
    <mergeCell ref="C15:F15"/>
    <mergeCell ref="B8:I8"/>
    <mergeCell ref="B11:I11"/>
    <mergeCell ref="B12:I1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34">
      <selection activeCell="J31" sqref="J31"/>
    </sheetView>
  </sheetViews>
  <sheetFormatPr defaultColWidth="16.28125" defaultRowHeight="15"/>
  <cols>
    <col min="1" max="16384" width="16.28125" style="21" customWidth="1"/>
  </cols>
  <sheetData>
    <row r="1" spans="2:10" ht="15.75">
      <c r="B1" s="690" t="s">
        <v>201</v>
      </c>
      <c r="C1" s="690"/>
      <c r="D1" s="690"/>
      <c r="E1" s="690"/>
      <c r="F1" s="690"/>
      <c r="G1" s="690"/>
      <c r="H1" s="690"/>
      <c r="I1" s="690"/>
      <c r="J1" s="690"/>
    </row>
    <row r="2" spans="2:10" ht="15.75">
      <c r="B2" s="682" t="s">
        <v>687</v>
      </c>
      <c r="C2" s="682"/>
      <c r="D2" s="682"/>
      <c r="E2" s="682"/>
      <c r="F2" s="682"/>
      <c r="G2" s="682"/>
      <c r="H2" s="682"/>
      <c r="I2" s="682"/>
      <c r="J2" s="682"/>
    </row>
    <row r="3" spans="2:10" ht="15.75">
      <c r="B3" s="682" t="s">
        <v>589</v>
      </c>
      <c r="C3" s="682"/>
      <c r="D3" s="682"/>
      <c r="E3" s="682"/>
      <c r="F3" s="682"/>
      <c r="G3" s="682"/>
      <c r="H3" s="682"/>
      <c r="I3" s="682"/>
      <c r="J3" s="682"/>
    </row>
    <row r="4" spans="2:10" ht="15.75">
      <c r="B4" s="682" t="s">
        <v>567</v>
      </c>
      <c r="C4" s="682"/>
      <c r="D4" s="682"/>
      <c r="E4" s="682"/>
      <c r="F4" s="682"/>
      <c r="G4" s="682"/>
      <c r="H4" s="682"/>
      <c r="I4" s="682"/>
      <c r="J4" s="682"/>
    </row>
    <row r="5" spans="2:10" ht="15.75">
      <c r="B5" s="682" t="s">
        <v>688</v>
      </c>
      <c r="C5" s="682"/>
      <c r="D5" s="682"/>
      <c r="E5" s="682"/>
      <c r="F5" s="682"/>
      <c r="G5" s="682"/>
      <c r="H5" s="682"/>
      <c r="I5" s="682"/>
      <c r="J5" s="682"/>
    </row>
    <row r="6" spans="2:10" ht="15.75">
      <c r="B6" s="682" t="s">
        <v>520</v>
      </c>
      <c r="C6" s="682"/>
      <c r="D6" s="682"/>
      <c r="E6" s="682"/>
      <c r="F6" s="682"/>
      <c r="G6" s="682"/>
      <c r="H6" s="682"/>
      <c r="I6" s="682"/>
      <c r="J6" s="682"/>
    </row>
    <row r="7" spans="2:10" ht="15.75">
      <c r="B7" s="752"/>
      <c r="C7" s="752"/>
      <c r="D7" s="752"/>
      <c r="E7" s="752"/>
      <c r="F7" s="752"/>
      <c r="G7" s="752"/>
      <c r="H7" s="752"/>
      <c r="I7" s="752"/>
      <c r="J7" s="752"/>
    </row>
    <row r="8" spans="2:10" ht="15.75">
      <c r="B8" s="753"/>
      <c r="C8" s="753"/>
      <c r="D8" s="753"/>
      <c r="E8" s="753"/>
      <c r="F8" s="753"/>
      <c r="G8" s="753"/>
      <c r="H8" s="753"/>
      <c r="I8" s="753"/>
      <c r="J8" s="753"/>
    </row>
    <row r="9" spans="2:10" ht="15.75">
      <c r="B9" s="753"/>
      <c r="C9" s="753"/>
      <c r="D9" s="753"/>
      <c r="E9" s="753"/>
      <c r="F9" s="753"/>
      <c r="G9" s="753"/>
      <c r="H9" s="753"/>
      <c r="I9" s="753"/>
      <c r="J9" s="753"/>
    </row>
    <row r="10" spans="2:10" ht="15.75">
      <c r="B10" s="754" t="s">
        <v>690</v>
      </c>
      <c r="C10" s="754"/>
      <c r="D10" s="754"/>
      <c r="E10" s="754"/>
      <c r="F10" s="754"/>
      <c r="G10" s="754"/>
      <c r="H10" s="754"/>
      <c r="I10" s="754"/>
      <c r="J10" s="754"/>
    </row>
    <row r="11" spans="2:10" ht="15.75">
      <c r="B11" s="754" t="s">
        <v>689</v>
      </c>
      <c r="C11" s="754"/>
      <c r="D11" s="754"/>
      <c r="E11" s="754"/>
      <c r="F11" s="754"/>
      <c r="G11" s="754"/>
      <c r="H11" s="754"/>
      <c r="I11" s="754"/>
      <c r="J11" s="754"/>
    </row>
    <row r="12" spans="2:10" ht="15.75">
      <c r="B12" s="144"/>
      <c r="C12" s="144"/>
      <c r="D12" s="144"/>
      <c r="E12" s="144"/>
      <c r="F12" s="144"/>
      <c r="G12" s="144"/>
      <c r="H12" s="145"/>
      <c r="I12" s="145"/>
      <c r="J12" s="145"/>
    </row>
    <row r="13" spans="2:10" ht="15.75">
      <c r="B13" s="755" t="s">
        <v>202</v>
      </c>
      <c r="C13" s="756"/>
      <c r="D13" s="756"/>
      <c r="E13" s="756"/>
      <c r="F13" s="757"/>
      <c r="G13" s="146" t="s">
        <v>203</v>
      </c>
      <c r="H13" s="758" t="s">
        <v>78</v>
      </c>
      <c r="I13" s="758" t="s">
        <v>441</v>
      </c>
      <c r="J13" s="758" t="s">
        <v>448</v>
      </c>
    </row>
    <row r="14" spans="2:10" ht="15.75">
      <c r="B14" s="760" t="s">
        <v>204</v>
      </c>
      <c r="C14" s="761"/>
      <c r="D14" s="761"/>
      <c r="E14" s="761"/>
      <c r="F14" s="762"/>
      <c r="G14" s="147"/>
      <c r="H14" s="759"/>
      <c r="I14" s="759"/>
      <c r="J14" s="759"/>
    </row>
    <row r="15" spans="2:10" ht="15.75">
      <c r="B15" s="743" t="s">
        <v>205</v>
      </c>
      <c r="C15" s="744"/>
      <c r="D15" s="744"/>
      <c r="E15" s="744"/>
      <c r="F15" s="745"/>
      <c r="G15" s="148">
        <v>210</v>
      </c>
      <c r="H15" s="149">
        <f>H16+H17+H18</f>
        <v>10136.2</v>
      </c>
      <c r="I15" s="149">
        <f>I16+I17+I18</f>
        <v>10247</v>
      </c>
      <c r="J15" s="149">
        <f>J16+J17+J18</f>
        <v>10247</v>
      </c>
    </row>
    <row r="16" spans="1:13" ht="23.25">
      <c r="A16" s="144"/>
      <c r="B16" s="737" t="s">
        <v>206</v>
      </c>
      <c r="C16" s="738"/>
      <c r="D16" s="738"/>
      <c r="E16" s="738"/>
      <c r="F16" s="739"/>
      <c r="G16" s="150">
        <v>211</v>
      </c>
      <c r="H16" s="353">
        <f>'прил 13'!H13+'прил 13'!H22+'прил 13'!H82+'прил 13'!H104</f>
        <v>7785.1</v>
      </c>
      <c r="I16" s="353">
        <f>'прил 13'!I13+'прил 13'!I22+'прил 13'!I82+'прил 13'!I104</f>
        <v>7870.200000000001</v>
      </c>
      <c r="J16" s="353">
        <f>'прил 13'!J13+'прил 13'!J22+'прил 13'!J82+'прил 13'!J104</f>
        <v>7870.200000000001</v>
      </c>
      <c r="K16" s="538"/>
      <c r="L16" s="538"/>
      <c r="M16" s="144"/>
    </row>
    <row r="17" spans="1:13" ht="15.75">
      <c r="A17" s="144"/>
      <c r="B17" s="737" t="s">
        <v>207</v>
      </c>
      <c r="C17" s="738"/>
      <c r="D17" s="738"/>
      <c r="E17" s="738"/>
      <c r="F17" s="739"/>
      <c r="G17" s="150">
        <v>212</v>
      </c>
      <c r="H17" s="151"/>
      <c r="I17" s="151"/>
      <c r="J17" s="151"/>
      <c r="K17" s="144"/>
      <c r="L17" s="144"/>
      <c r="M17" s="144"/>
    </row>
    <row r="18" spans="1:13" ht="15.75">
      <c r="A18" s="144"/>
      <c r="B18" s="737" t="s">
        <v>208</v>
      </c>
      <c r="C18" s="738"/>
      <c r="D18" s="738"/>
      <c r="E18" s="738"/>
      <c r="F18" s="739"/>
      <c r="G18" s="150">
        <v>213</v>
      </c>
      <c r="H18" s="353">
        <f>'прил 13'!H15+'прил 13'!H24+'прил 13'!H83+'прил 13'!H106</f>
        <v>2351.1</v>
      </c>
      <c r="I18" s="353">
        <f>'прил 13'!I15+'прил 13'!I24+'прил 13'!I83+'прил 13'!I106</f>
        <v>2376.8</v>
      </c>
      <c r="J18" s="353">
        <f>'прил 13'!J15+'прил 13'!J24+'прил 13'!J83+'прил 13'!J106</f>
        <v>2376.8</v>
      </c>
      <c r="K18" s="144"/>
      <c r="L18" s="144"/>
      <c r="M18" s="144"/>
    </row>
    <row r="19" spans="1:13" ht="15.75">
      <c r="A19" s="144"/>
      <c r="B19" s="746" t="s">
        <v>209</v>
      </c>
      <c r="C19" s="747"/>
      <c r="D19" s="747"/>
      <c r="E19" s="747"/>
      <c r="F19" s="748"/>
      <c r="G19" s="152">
        <v>220</v>
      </c>
      <c r="H19" s="153">
        <f>H20+H22+H25+H30+H41</f>
        <v>7865.999999999999</v>
      </c>
      <c r="I19" s="153">
        <f>I20+I22+I25+I30+I41</f>
        <v>8119.4</v>
      </c>
      <c r="J19" s="153">
        <f>J20+J22+J25+J30+J41</f>
        <v>8564</v>
      </c>
      <c r="K19" s="144"/>
      <c r="L19" s="144"/>
      <c r="M19" s="144"/>
    </row>
    <row r="20" spans="1:13" ht="15.75">
      <c r="A20" s="144"/>
      <c r="B20" s="743" t="s">
        <v>210</v>
      </c>
      <c r="C20" s="744"/>
      <c r="D20" s="744"/>
      <c r="E20" s="744"/>
      <c r="F20" s="745"/>
      <c r="G20" s="148">
        <v>221</v>
      </c>
      <c r="H20" s="358">
        <f>'прил 13'!H25</f>
        <v>63.1</v>
      </c>
      <c r="I20" s="358">
        <f>'прил 13'!I25</f>
        <v>64.1</v>
      </c>
      <c r="J20" s="358">
        <f>'прил 13'!J25</f>
        <v>64.1</v>
      </c>
      <c r="K20" s="144"/>
      <c r="L20" s="144"/>
      <c r="M20" s="144"/>
    </row>
    <row r="21" spans="1:13" ht="15.75">
      <c r="A21" s="144"/>
      <c r="B21" s="711" t="s">
        <v>501</v>
      </c>
      <c r="C21" s="712"/>
      <c r="D21" s="712"/>
      <c r="E21" s="712"/>
      <c r="F21" s="713"/>
      <c r="G21" s="155">
        <v>221</v>
      </c>
      <c r="H21" s="156"/>
      <c r="I21" s="156"/>
      <c r="J21" s="156"/>
      <c r="K21" s="144"/>
      <c r="L21" s="144"/>
      <c r="M21" s="144"/>
    </row>
    <row r="22" spans="1:13" ht="15.75">
      <c r="A22" s="144"/>
      <c r="B22" s="743" t="s">
        <v>175</v>
      </c>
      <c r="C22" s="744"/>
      <c r="D22" s="744"/>
      <c r="E22" s="744"/>
      <c r="F22" s="745"/>
      <c r="G22" s="148">
        <v>222</v>
      </c>
      <c r="H22" s="154">
        <f>H23</f>
        <v>1</v>
      </c>
      <c r="I22" s="154">
        <f>I23</f>
        <v>1</v>
      </c>
      <c r="J22" s="154">
        <f>J23</f>
        <v>1</v>
      </c>
      <c r="K22" s="144"/>
      <c r="L22" s="144"/>
      <c r="M22" s="144"/>
    </row>
    <row r="23" spans="1:13" ht="15.75">
      <c r="A23" s="144"/>
      <c r="B23" s="157" t="s">
        <v>211</v>
      </c>
      <c r="C23" s="158"/>
      <c r="D23" s="158"/>
      <c r="E23" s="158"/>
      <c r="F23" s="159"/>
      <c r="G23" s="150">
        <v>222</v>
      </c>
      <c r="H23" s="353">
        <f>'прил 13'!H109</f>
        <v>1</v>
      </c>
      <c r="I23" s="353">
        <f>'прил 13'!I109</f>
        <v>1</v>
      </c>
      <c r="J23" s="353">
        <f>'прил 13'!J109</f>
        <v>1</v>
      </c>
      <c r="K23" s="144"/>
      <c r="L23" s="144"/>
      <c r="M23" s="144"/>
    </row>
    <row r="24" spans="1:13" ht="15.75">
      <c r="A24" s="144"/>
      <c r="B24" s="157" t="s">
        <v>212</v>
      </c>
      <c r="C24" s="158"/>
      <c r="D24" s="158"/>
      <c r="E24" s="158"/>
      <c r="F24" s="159"/>
      <c r="G24" s="150">
        <v>222</v>
      </c>
      <c r="H24" s="160"/>
      <c r="I24" s="160"/>
      <c r="J24" s="160"/>
      <c r="K24" s="144"/>
      <c r="L24" s="144"/>
      <c r="M24" s="144"/>
    </row>
    <row r="25" spans="1:13" ht="15.75">
      <c r="A25" s="161"/>
      <c r="B25" s="743" t="s">
        <v>182</v>
      </c>
      <c r="C25" s="744"/>
      <c r="D25" s="744"/>
      <c r="E25" s="744"/>
      <c r="F25" s="745"/>
      <c r="G25" s="148">
        <v>223</v>
      </c>
      <c r="H25" s="154">
        <f>H26+H27+H28</f>
        <v>793.9</v>
      </c>
      <c r="I25" s="154">
        <f>I26+I27+I28</f>
        <v>805.3</v>
      </c>
      <c r="J25" s="154">
        <f>J26+J27+J28</f>
        <v>805.3</v>
      </c>
      <c r="K25" s="144"/>
      <c r="L25" s="144"/>
      <c r="M25" s="144"/>
    </row>
    <row r="26" spans="1:13" ht="15.75">
      <c r="A26" s="162"/>
      <c r="B26" s="157" t="s">
        <v>487</v>
      </c>
      <c r="C26" s="158"/>
      <c r="D26" s="158"/>
      <c r="E26" s="158"/>
      <c r="F26" s="159"/>
      <c r="G26" s="150">
        <v>223</v>
      </c>
      <c r="H26" s="353">
        <f>'прил 13'!H86</f>
        <v>539.4</v>
      </c>
      <c r="I26" s="353">
        <f>'прил 13'!I86</f>
        <v>544.8</v>
      </c>
      <c r="J26" s="353">
        <f>'прил 13'!J86</f>
        <v>544.8</v>
      </c>
      <c r="K26" s="144"/>
      <c r="L26" s="144"/>
      <c r="M26" s="144"/>
    </row>
    <row r="27" spans="1:13" ht="15.75">
      <c r="A27" s="162"/>
      <c r="B27" s="157" t="s">
        <v>213</v>
      </c>
      <c r="C27" s="158"/>
      <c r="D27" s="158"/>
      <c r="E27" s="158"/>
      <c r="F27" s="159"/>
      <c r="G27" s="150">
        <v>223</v>
      </c>
      <c r="H27" s="151">
        <f>'прил 13'!H37+'прил 13'!H88+'прил 13'!H223</f>
        <v>246</v>
      </c>
      <c r="I27" s="151">
        <f>'прил 13'!I37+'прил 13'!I88+'прил 13'!I223</f>
        <v>252</v>
      </c>
      <c r="J27" s="151">
        <f>'прил 13'!J37+'прил 13'!J88+'прил 13'!J223</f>
        <v>252</v>
      </c>
      <c r="K27" s="144"/>
      <c r="L27" s="144"/>
      <c r="M27" s="144"/>
    </row>
    <row r="28" spans="1:13" ht="15.75">
      <c r="A28" s="162"/>
      <c r="B28" s="157" t="s">
        <v>488</v>
      </c>
      <c r="C28" s="158"/>
      <c r="D28" s="158"/>
      <c r="E28" s="158"/>
      <c r="F28" s="159"/>
      <c r="G28" s="150">
        <v>223</v>
      </c>
      <c r="H28" s="353">
        <f>'прил 13'!H87</f>
        <v>8.5</v>
      </c>
      <c r="I28" s="353">
        <f>'прил 13'!I87</f>
        <v>8.5</v>
      </c>
      <c r="J28" s="353">
        <f>'прил 13'!J87</f>
        <v>8.5</v>
      </c>
      <c r="K28" s="144"/>
      <c r="L28" s="144"/>
      <c r="M28" s="144"/>
    </row>
    <row r="29" spans="1:13" ht="15.75">
      <c r="A29" s="162"/>
      <c r="B29" s="163" t="s">
        <v>214</v>
      </c>
      <c r="C29" s="164"/>
      <c r="D29" s="164"/>
      <c r="E29" s="164"/>
      <c r="F29" s="165"/>
      <c r="G29" s="155">
        <v>224</v>
      </c>
      <c r="H29" s="156">
        <v>0</v>
      </c>
      <c r="I29" s="156">
        <v>0</v>
      </c>
      <c r="J29" s="156">
        <v>0</v>
      </c>
      <c r="K29" s="144"/>
      <c r="L29" s="144"/>
      <c r="M29" s="144"/>
    </row>
    <row r="30" spans="1:13" ht="15.75">
      <c r="A30" s="144"/>
      <c r="B30" s="743" t="s">
        <v>215</v>
      </c>
      <c r="C30" s="744"/>
      <c r="D30" s="744"/>
      <c r="E30" s="744"/>
      <c r="F30" s="745"/>
      <c r="G30" s="148">
        <v>225</v>
      </c>
      <c r="H30" s="154">
        <f>H31+H32+H34+H35+H36+H37+H38</f>
        <v>6373.099999999999</v>
      </c>
      <c r="I30" s="154">
        <f>I31+I32+I34+I35+I36+I37+I38</f>
        <v>6601.6</v>
      </c>
      <c r="J30" s="154">
        <f>J31+J32+J34+J35+J36+J37+J38+J40</f>
        <v>7016.7</v>
      </c>
      <c r="K30" s="162"/>
      <c r="L30" s="144"/>
      <c r="M30" s="144"/>
    </row>
    <row r="31" spans="1:13" ht="15.75">
      <c r="A31" s="144"/>
      <c r="B31" s="157" t="s">
        <v>216</v>
      </c>
      <c r="C31" s="164"/>
      <c r="D31" s="164"/>
      <c r="E31" s="164"/>
      <c r="F31" s="165"/>
      <c r="G31" s="150">
        <v>225</v>
      </c>
      <c r="H31" s="353">
        <f>'прил 13'!H33</f>
        <v>6</v>
      </c>
      <c r="I31" s="353">
        <f>'прил 13'!I33</f>
        <v>7</v>
      </c>
      <c r="J31" s="353">
        <f>'прил 13'!J33</f>
        <v>7</v>
      </c>
      <c r="K31" s="166"/>
      <c r="L31" s="167"/>
      <c r="M31" s="167"/>
    </row>
    <row r="32" spans="2:11" ht="15.75">
      <c r="B32" s="157" t="s">
        <v>497</v>
      </c>
      <c r="C32" s="164"/>
      <c r="D32" s="164"/>
      <c r="E32" s="164"/>
      <c r="F32" s="165"/>
      <c r="G32" s="150">
        <v>225</v>
      </c>
      <c r="H32" s="151">
        <f>'прил 13'!H121</f>
        <v>3810.4</v>
      </c>
      <c r="I32" s="151">
        <f>'прил 13'!I121</f>
        <v>4039.6</v>
      </c>
      <c r="J32" s="151">
        <f>'прил 13'!J121</f>
        <v>4274.2</v>
      </c>
      <c r="K32" s="162"/>
    </row>
    <row r="33" spans="2:11" ht="15.75">
      <c r="B33" s="157" t="s">
        <v>217</v>
      </c>
      <c r="C33" s="164"/>
      <c r="D33" s="164"/>
      <c r="E33" s="164"/>
      <c r="F33" s="165"/>
      <c r="G33" s="150">
        <v>225</v>
      </c>
      <c r="H33" s="151"/>
      <c r="I33" s="151"/>
      <c r="J33" s="151"/>
      <c r="K33" s="144"/>
    </row>
    <row r="34" spans="2:11" ht="15.75">
      <c r="B34" s="157" t="s">
        <v>218</v>
      </c>
      <c r="C34" s="164"/>
      <c r="D34" s="158" t="s">
        <v>691</v>
      </c>
      <c r="E34" s="158"/>
      <c r="F34" s="159"/>
      <c r="G34" s="150">
        <v>225</v>
      </c>
      <c r="H34" s="353">
        <f>'прил 13'!H214</f>
        <v>1014</v>
      </c>
      <c r="I34" s="353">
        <f>'прил 13'!I214</f>
        <v>1014</v>
      </c>
      <c r="J34" s="353">
        <f>'прил 13'!J214</f>
        <v>1014</v>
      </c>
      <c r="K34" s="144"/>
    </row>
    <row r="35" spans="2:11" ht="15.75">
      <c r="B35" s="157" t="s">
        <v>218</v>
      </c>
      <c r="C35" s="164"/>
      <c r="D35" s="158" t="s">
        <v>692</v>
      </c>
      <c r="E35" s="158"/>
      <c r="F35" s="159"/>
      <c r="G35" s="150">
        <v>225</v>
      </c>
      <c r="H35" s="151">
        <f>'прил 13'!H92</f>
        <v>1457.7</v>
      </c>
      <c r="I35" s="151">
        <f>'прил 13'!I92</f>
        <v>1456</v>
      </c>
      <c r="J35" s="151">
        <f>'прил 13'!J92</f>
        <v>1456</v>
      </c>
      <c r="K35" s="144"/>
    </row>
    <row r="36" spans="2:11" ht="18" customHeight="1">
      <c r="B36" s="732" t="s">
        <v>693</v>
      </c>
      <c r="C36" s="733"/>
      <c r="D36" s="733"/>
      <c r="E36" s="733"/>
      <c r="F36" s="734"/>
      <c r="G36" s="150">
        <v>225</v>
      </c>
      <c r="H36" s="151">
        <f>'прил 13'!H240</f>
        <v>15</v>
      </c>
      <c r="I36" s="151">
        <f>'прил 13'!I240</f>
        <v>15</v>
      </c>
      <c r="J36" s="151">
        <f>'прил 13'!J240</f>
        <v>15</v>
      </c>
      <c r="K36" s="144"/>
    </row>
    <row r="37" spans="2:11" ht="15.75">
      <c r="B37" s="157" t="s">
        <v>694</v>
      </c>
      <c r="C37" s="164"/>
      <c r="D37" s="164"/>
      <c r="E37" s="164"/>
      <c r="F37" s="165"/>
      <c r="G37" s="150">
        <v>225</v>
      </c>
      <c r="H37" s="353">
        <f>'прил 13'!H245</f>
        <v>40</v>
      </c>
      <c r="I37" s="353">
        <f>'прил 13'!I245</f>
        <v>40</v>
      </c>
      <c r="J37" s="353">
        <f>'прил 13'!J245</f>
        <v>40</v>
      </c>
      <c r="K37" s="144"/>
    </row>
    <row r="38" spans="2:11" ht="15.75">
      <c r="B38" s="157" t="s">
        <v>695</v>
      </c>
      <c r="C38" s="164"/>
      <c r="D38" s="164"/>
      <c r="E38" s="164"/>
      <c r="F38" s="165"/>
      <c r="G38" s="150">
        <v>225</v>
      </c>
      <c r="H38" s="353">
        <f>'прил 13'!H250</f>
        <v>30</v>
      </c>
      <c r="I38" s="353">
        <f>'прил 13'!I250</f>
        <v>30</v>
      </c>
      <c r="J38" s="353">
        <f>'прил 13'!J250</f>
        <v>30</v>
      </c>
      <c r="K38" s="144"/>
    </row>
    <row r="39" spans="2:11" ht="15.75">
      <c r="B39" s="157" t="s">
        <v>490</v>
      </c>
      <c r="C39" s="164"/>
      <c r="D39" s="164"/>
      <c r="E39" s="164"/>
      <c r="F39" s="165"/>
      <c r="G39" s="150">
        <v>225</v>
      </c>
      <c r="H39" s="355">
        <f>'прил 13'!H116</f>
        <v>0</v>
      </c>
      <c r="I39" s="355">
        <f>'прил 13'!I116</f>
        <v>0</v>
      </c>
      <c r="J39" s="355">
        <f>'прил 13'!J116</f>
        <v>0</v>
      </c>
      <c r="K39" s="144"/>
    </row>
    <row r="40" spans="2:11" ht="15.75">
      <c r="B40" s="157" t="s">
        <v>699</v>
      </c>
      <c r="C40" s="164"/>
      <c r="D40" s="164"/>
      <c r="E40" s="164"/>
      <c r="F40" s="165"/>
      <c r="G40" s="150">
        <v>225</v>
      </c>
      <c r="H40" s="151"/>
      <c r="I40" s="151"/>
      <c r="J40" s="151">
        <v>180.5</v>
      </c>
      <c r="K40" s="144"/>
    </row>
    <row r="41" spans="2:11" ht="15.75">
      <c r="B41" s="743" t="s">
        <v>219</v>
      </c>
      <c r="C41" s="744"/>
      <c r="D41" s="744"/>
      <c r="E41" s="744"/>
      <c r="F41" s="745"/>
      <c r="G41" s="148">
        <v>226</v>
      </c>
      <c r="H41" s="154">
        <f>H42+H44+H45+H50+H53+H56</f>
        <v>634.9</v>
      </c>
      <c r="I41" s="154">
        <f>I42+I44+I45+I50+I53+I56</f>
        <v>647.4</v>
      </c>
      <c r="J41" s="154">
        <f>J42+J44+J45+J50+J53+J56</f>
        <v>676.9</v>
      </c>
      <c r="K41" s="144"/>
    </row>
    <row r="42" spans="2:11" ht="15.75">
      <c r="B42" s="168" t="s">
        <v>220</v>
      </c>
      <c r="C42" s="169"/>
      <c r="D42" s="169"/>
      <c r="E42" s="169"/>
      <c r="F42" s="170"/>
      <c r="G42" s="171">
        <v>226</v>
      </c>
      <c r="H42" s="354">
        <f>'прил 13'!H39</f>
        <v>34</v>
      </c>
      <c r="I42" s="354">
        <f>'прил 13'!I39</f>
        <v>56.5</v>
      </c>
      <c r="J42" s="354">
        <f>'прил 13'!J39</f>
        <v>36</v>
      </c>
      <c r="K42" s="144"/>
    </row>
    <row r="43" spans="2:11" ht="15.75">
      <c r="B43" s="168" t="s">
        <v>221</v>
      </c>
      <c r="C43" s="169"/>
      <c r="D43" s="169"/>
      <c r="E43" s="169"/>
      <c r="F43" s="170"/>
      <c r="G43" s="171">
        <v>226</v>
      </c>
      <c r="H43" s="172"/>
      <c r="I43" s="172"/>
      <c r="J43" s="172"/>
      <c r="K43" s="144"/>
    </row>
    <row r="44" spans="2:11" ht="15.75">
      <c r="B44" s="168" t="s">
        <v>698</v>
      </c>
      <c r="C44" s="169"/>
      <c r="D44" s="169"/>
      <c r="E44" s="169"/>
      <c r="F44" s="170"/>
      <c r="G44" s="171">
        <v>226</v>
      </c>
      <c r="H44" s="172">
        <f>'прил 13'!H215</f>
        <v>153</v>
      </c>
      <c r="I44" s="172">
        <f>'прил 13'!I215</f>
        <v>153</v>
      </c>
      <c r="J44" s="172">
        <f>'прил 13'!J215</f>
        <v>153</v>
      </c>
      <c r="K44" s="144"/>
    </row>
    <row r="45" spans="2:11" ht="15.75">
      <c r="B45" s="168" t="s">
        <v>696</v>
      </c>
      <c r="C45" s="352"/>
      <c r="D45" s="352"/>
      <c r="E45" s="169"/>
      <c r="F45" s="170"/>
      <c r="G45" s="171">
        <v>226</v>
      </c>
      <c r="H45" s="354">
        <f>'прил 13'!H47</f>
        <v>60</v>
      </c>
      <c r="I45" s="354">
        <f>'прил 13'!I47</f>
        <v>0</v>
      </c>
      <c r="J45" s="354">
        <f>'прил 13'!J47</f>
        <v>0</v>
      </c>
      <c r="K45" s="144"/>
    </row>
    <row r="46" spans="2:11" ht="15.75">
      <c r="B46" s="168" t="s">
        <v>193</v>
      </c>
      <c r="C46" s="169"/>
      <c r="D46" s="169"/>
      <c r="E46" s="169"/>
      <c r="F46" s="170"/>
      <c r="G46" s="171">
        <v>226</v>
      </c>
      <c r="H46" s="172"/>
      <c r="I46" s="172"/>
      <c r="J46" s="172"/>
      <c r="K46" s="144"/>
    </row>
    <row r="47" spans="2:10" ht="15.75">
      <c r="B47" s="168" t="s">
        <v>222</v>
      </c>
      <c r="C47" s="169"/>
      <c r="D47" s="169"/>
      <c r="E47" s="169"/>
      <c r="F47" s="170"/>
      <c r="G47" s="171">
        <v>226</v>
      </c>
      <c r="H47" s="172"/>
      <c r="I47" s="172"/>
      <c r="J47" s="172"/>
    </row>
    <row r="48" spans="2:10" ht="15.75">
      <c r="B48" s="168" t="s">
        <v>447</v>
      </c>
      <c r="C48" s="169"/>
      <c r="D48" s="169"/>
      <c r="E48" s="169"/>
      <c r="F48" s="170"/>
      <c r="G48" s="171">
        <v>226</v>
      </c>
      <c r="H48" s="172"/>
      <c r="I48" s="172"/>
      <c r="J48" s="172"/>
    </row>
    <row r="49" spans="2:10" ht="15.75">
      <c r="B49" s="168" t="s">
        <v>223</v>
      </c>
      <c r="C49" s="169"/>
      <c r="D49" s="169"/>
      <c r="E49" s="169"/>
      <c r="F49" s="170"/>
      <c r="G49" s="171">
        <v>226</v>
      </c>
      <c r="H49" s="172"/>
      <c r="I49" s="172"/>
      <c r="J49" s="172"/>
    </row>
    <row r="50" spans="2:10" ht="15.75">
      <c r="B50" s="168" t="s">
        <v>224</v>
      </c>
      <c r="C50" s="169"/>
      <c r="D50" s="169"/>
      <c r="E50" s="169"/>
      <c r="F50" s="170"/>
      <c r="G50" s="171">
        <v>226</v>
      </c>
      <c r="H50" s="172">
        <f>'прил 13'!H115</f>
        <v>350</v>
      </c>
      <c r="I50" s="172">
        <f>'прил 13'!I115</f>
        <v>400</v>
      </c>
      <c r="J50" s="172">
        <f>'прил 13'!J115</f>
        <v>450</v>
      </c>
    </row>
    <row r="51" spans="2:10" ht="15.75">
      <c r="B51" s="168" t="s">
        <v>493</v>
      </c>
      <c r="C51" s="169"/>
      <c r="D51" s="169"/>
      <c r="E51" s="169"/>
      <c r="F51" s="170"/>
      <c r="G51" s="171">
        <v>226</v>
      </c>
      <c r="H51" s="354">
        <f>'прил 13'!H125</f>
        <v>0</v>
      </c>
      <c r="I51" s="354">
        <f>'прил 13'!I125</f>
        <v>0</v>
      </c>
      <c r="J51" s="354">
        <f>'прил 13'!J125</f>
        <v>0</v>
      </c>
    </row>
    <row r="52" spans="2:10" ht="15.75">
      <c r="B52" s="168" t="s">
        <v>494</v>
      </c>
      <c r="C52" s="169"/>
      <c r="D52" s="169"/>
      <c r="E52" s="169"/>
      <c r="F52" s="170"/>
      <c r="G52" s="171">
        <v>226</v>
      </c>
      <c r="H52" s="354">
        <f>'прил 13'!H95</f>
        <v>0</v>
      </c>
      <c r="I52" s="354">
        <f>'прил 13'!I95</f>
        <v>0</v>
      </c>
      <c r="J52" s="354">
        <f>'прил 13'!J95</f>
        <v>0</v>
      </c>
    </row>
    <row r="53" spans="2:10" ht="15.75">
      <c r="B53" s="168" t="s">
        <v>444</v>
      </c>
      <c r="C53" s="169"/>
      <c r="D53" s="169"/>
      <c r="E53" s="169"/>
      <c r="F53" s="170"/>
      <c r="G53" s="171">
        <v>226</v>
      </c>
      <c r="H53" s="172">
        <f>'прил 13'!H50</f>
        <v>12</v>
      </c>
      <c r="I53" s="172">
        <f>'прил 13'!I50</f>
        <v>12</v>
      </c>
      <c r="J53" s="172">
        <f>'прил 13'!J50</f>
        <v>12</v>
      </c>
    </row>
    <row r="54" spans="2:10" ht="15.75">
      <c r="B54" s="168" t="s">
        <v>225</v>
      </c>
      <c r="C54" s="169"/>
      <c r="D54" s="169"/>
      <c r="E54" s="169"/>
      <c r="F54" s="170"/>
      <c r="G54" s="171">
        <v>226</v>
      </c>
      <c r="H54" s="172"/>
      <c r="I54" s="172"/>
      <c r="J54" s="172"/>
    </row>
    <row r="55" spans="2:10" ht="15.75">
      <c r="B55" s="168" t="s">
        <v>226</v>
      </c>
      <c r="C55" s="169"/>
      <c r="D55" s="169"/>
      <c r="E55" s="169"/>
      <c r="F55" s="170"/>
      <c r="G55" s="171">
        <v>226</v>
      </c>
      <c r="H55" s="172"/>
      <c r="I55" s="172"/>
      <c r="J55" s="172"/>
    </row>
    <row r="56" spans="2:10" ht="15.75">
      <c r="B56" s="168" t="s">
        <v>697</v>
      </c>
      <c r="C56" s="169"/>
      <c r="D56" s="169"/>
      <c r="E56" s="169"/>
      <c r="F56" s="170"/>
      <c r="G56" s="171">
        <v>226</v>
      </c>
      <c r="H56" s="172">
        <f>'прил 13'!H131</f>
        <v>25.9</v>
      </c>
      <c r="I56" s="172">
        <f>'прил 13'!I131</f>
        <v>25.9</v>
      </c>
      <c r="J56" s="172">
        <f>'прил 13'!J131</f>
        <v>25.9</v>
      </c>
    </row>
    <row r="57" spans="2:10" ht="15.75">
      <c r="B57" s="168" t="s">
        <v>495</v>
      </c>
      <c r="C57" s="169"/>
      <c r="D57" s="169"/>
      <c r="E57" s="169"/>
      <c r="F57" s="170"/>
      <c r="G57" s="171">
        <v>226</v>
      </c>
      <c r="H57" s="354"/>
      <c r="I57" s="354"/>
      <c r="J57" s="354"/>
    </row>
    <row r="58" spans="2:10" ht="15.75">
      <c r="B58" s="458" t="s">
        <v>546</v>
      </c>
      <c r="C58" s="454"/>
      <c r="D58" s="454"/>
      <c r="E58" s="454"/>
      <c r="F58" s="455"/>
      <c r="G58" s="456">
        <v>231</v>
      </c>
      <c r="H58" s="457"/>
      <c r="I58" s="457"/>
      <c r="J58" s="457"/>
    </row>
    <row r="59" spans="2:10" ht="15.75">
      <c r="B59" s="717" t="s">
        <v>227</v>
      </c>
      <c r="C59" s="718"/>
      <c r="D59" s="718"/>
      <c r="E59" s="718"/>
      <c r="F59" s="719"/>
      <c r="G59" s="174">
        <v>240</v>
      </c>
      <c r="H59" s="356">
        <f>H61</f>
        <v>0</v>
      </c>
      <c r="I59" s="356">
        <f>I61</f>
        <v>0</v>
      </c>
      <c r="J59" s="356">
        <f>J61</f>
        <v>0</v>
      </c>
    </row>
    <row r="60" spans="2:10" ht="15.75">
      <c r="B60" s="720" t="s">
        <v>228</v>
      </c>
      <c r="C60" s="721"/>
      <c r="D60" s="721"/>
      <c r="E60" s="721"/>
      <c r="F60" s="722"/>
      <c r="G60" s="175"/>
      <c r="H60" s="176"/>
      <c r="I60" s="176"/>
      <c r="J60" s="176"/>
    </row>
    <row r="61" spans="2:10" ht="15.75">
      <c r="B61" s="723" t="s">
        <v>229</v>
      </c>
      <c r="C61" s="724"/>
      <c r="D61" s="724"/>
      <c r="E61" s="724"/>
      <c r="F61" s="725"/>
      <c r="G61" s="177">
        <v>241</v>
      </c>
      <c r="H61" s="178">
        <f>'прил 13'!H137</f>
        <v>0</v>
      </c>
      <c r="I61" s="178">
        <f>'прил 13'!I137</f>
        <v>0</v>
      </c>
      <c r="J61" s="178">
        <f>'прил 13'!J137</f>
        <v>0</v>
      </c>
    </row>
    <row r="62" spans="2:10" ht="15.75">
      <c r="B62" s="726" t="s">
        <v>230</v>
      </c>
      <c r="C62" s="727"/>
      <c r="D62" s="727"/>
      <c r="E62" s="727"/>
      <c r="F62" s="728"/>
      <c r="G62" s="729">
        <v>242</v>
      </c>
      <c r="H62" s="173"/>
      <c r="I62" s="173"/>
      <c r="J62" s="173"/>
    </row>
    <row r="63" spans="2:10" ht="15.75">
      <c r="B63" s="749" t="s">
        <v>231</v>
      </c>
      <c r="C63" s="750"/>
      <c r="D63" s="750"/>
      <c r="E63" s="750"/>
      <c r="F63" s="751"/>
      <c r="G63" s="730"/>
      <c r="H63" s="178"/>
      <c r="I63" s="178"/>
      <c r="J63" s="178"/>
    </row>
    <row r="64" spans="2:10" ht="15.75">
      <c r="B64" s="740" t="s">
        <v>232</v>
      </c>
      <c r="C64" s="741"/>
      <c r="D64" s="741"/>
      <c r="E64" s="741"/>
      <c r="F64" s="742"/>
      <c r="G64" s="731"/>
      <c r="H64" s="176"/>
      <c r="I64" s="176"/>
      <c r="J64" s="176"/>
    </row>
    <row r="65" spans="2:10" ht="15.75">
      <c r="B65" s="711" t="s">
        <v>233</v>
      </c>
      <c r="C65" s="712"/>
      <c r="D65" s="712"/>
      <c r="E65" s="712"/>
      <c r="F65" s="713"/>
      <c r="G65" s="155">
        <v>250</v>
      </c>
      <c r="H65" s="357">
        <f>H66</f>
        <v>7.1</v>
      </c>
      <c r="I65" s="357">
        <f>I66</f>
        <v>7.1</v>
      </c>
      <c r="J65" s="357">
        <f>J66</f>
        <v>7.1</v>
      </c>
    </row>
    <row r="66" spans="2:10" ht="15.75">
      <c r="B66" s="726" t="s">
        <v>496</v>
      </c>
      <c r="C66" s="735"/>
      <c r="D66" s="735"/>
      <c r="E66" s="735"/>
      <c r="F66" s="736"/>
      <c r="G66" s="146">
        <v>251</v>
      </c>
      <c r="H66" s="180">
        <f>'прил 13'!H208</f>
        <v>7.1</v>
      </c>
      <c r="I66" s="180">
        <f>'прил 13'!I208</f>
        <v>7.1</v>
      </c>
      <c r="J66" s="180">
        <f>'прил 13'!J208</f>
        <v>7.1</v>
      </c>
    </row>
    <row r="67" spans="2:10" ht="15.75">
      <c r="B67" s="711" t="s">
        <v>234</v>
      </c>
      <c r="C67" s="712"/>
      <c r="D67" s="712"/>
      <c r="E67" s="712"/>
      <c r="F67" s="713"/>
      <c r="G67" s="155">
        <v>260</v>
      </c>
      <c r="H67" s="357">
        <f>H68</f>
        <v>403.6</v>
      </c>
      <c r="I67" s="357">
        <f>I68</f>
        <v>403.6</v>
      </c>
      <c r="J67" s="357">
        <f>J68</f>
        <v>403.6</v>
      </c>
    </row>
    <row r="68" spans="2:10" ht="15.75">
      <c r="B68" s="737" t="s">
        <v>235</v>
      </c>
      <c r="C68" s="738"/>
      <c r="D68" s="738"/>
      <c r="E68" s="738"/>
      <c r="F68" s="739"/>
      <c r="G68" s="150">
        <v>260</v>
      </c>
      <c r="H68" s="179">
        <f>'прил 13'!H203</f>
        <v>403.6</v>
      </c>
      <c r="I68" s="179">
        <f>'прил 13'!I203</f>
        <v>403.6</v>
      </c>
      <c r="J68" s="179">
        <f>'прил 13'!J203</f>
        <v>403.6</v>
      </c>
    </row>
    <row r="69" spans="2:10" ht="15.75">
      <c r="B69" s="714" t="s">
        <v>236</v>
      </c>
      <c r="C69" s="715"/>
      <c r="D69" s="715"/>
      <c r="E69" s="715"/>
      <c r="F69" s="716"/>
      <c r="G69" s="150">
        <v>260</v>
      </c>
      <c r="H69" s="181"/>
      <c r="I69" s="181"/>
      <c r="J69" s="181"/>
    </row>
    <row r="70" spans="2:10" ht="15.75">
      <c r="B70" s="711" t="s">
        <v>237</v>
      </c>
      <c r="C70" s="712"/>
      <c r="D70" s="712"/>
      <c r="E70" s="712"/>
      <c r="F70" s="713"/>
      <c r="G70" s="155">
        <v>290</v>
      </c>
      <c r="H70" s="357">
        <f>'прил 13'!H60+'прил 13'!H61+'прил 13'!H65</f>
        <v>197.2</v>
      </c>
      <c r="I70" s="357">
        <f>'прил 13'!I60+'прил 13'!I61+'прил 13'!I65</f>
        <v>127.2</v>
      </c>
      <c r="J70" s="357">
        <f>'прил 13'!J60+'прил 13'!J61+'прил 13'!J65</f>
        <v>127.2</v>
      </c>
    </row>
    <row r="71" spans="2:10" ht="15.75">
      <c r="B71" s="711" t="s">
        <v>238</v>
      </c>
      <c r="C71" s="712"/>
      <c r="D71" s="712"/>
      <c r="E71" s="712"/>
      <c r="F71" s="713"/>
      <c r="G71" s="175">
        <v>300</v>
      </c>
      <c r="H71" s="182">
        <f>H72+H79</f>
        <v>312.3</v>
      </c>
      <c r="I71" s="182">
        <f>I72+I79</f>
        <v>332.3</v>
      </c>
      <c r="J71" s="182">
        <f>J72+J79</f>
        <v>332.3</v>
      </c>
    </row>
    <row r="72" spans="2:10" ht="15.75">
      <c r="B72" s="711" t="s">
        <v>196</v>
      </c>
      <c r="C72" s="712"/>
      <c r="D72" s="712"/>
      <c r="E72" s="712"/>
      <c r="F72" s="713"/>
      <c r="G72" s="175">
        <v>310</v>
      </c>
      <c r="H72" s="359">
        <f>H73+H75</f>
        <v>0</v>
      </c>
      <c r="I72" s="359">
        <f>I73+I75</f>
        <v>0</v>
      </c>
      <c r="J72" s="359">
        <f>J73+J75</f>
        <v>0</v>
      </c>
    </row>
    <row r="73" spans="2:10" ht="15.75">
      <c r="B73" s="714" t="s">
        <v>239</v>
      </c>
      <c r="C73" s="715"/>
      <c r="D73" s="715"/>
      <c r="E73" s="715"/>
      <c r="F73" s="716"/>
      <c r="G73" s="147">
        <v>310</v>
      </c>
      <c r="H73" s="360">
        <f>'прил 13'!H67</f>
        <v>0</v>
      </c>
      <c r="I73" s="360">
        <f>'прил 13'!I67</f>
        <v>0</v>
      </c>
      <c r="J73" s="360">
        <f>'прил 13'!J67</f>
        <v>0</v>
      </c>
    </row>
    <row r="74" spans="2:10" ht="15.75">
      <c r="B74" s="714" t="s">
        <v>240</v>
      </c>
      <c r="C74" s="715"/>
      <c r="D74" s="715"/>
      <c r="E74" s="715"/>
      <c r="F74" s="716"/>
      <c r="G74" s="147">
        <v>310</v>
      </c>
      <c r="H74" s="176"/>
      <c r="I74" s="176"/>
      <c r="J74" s="176"/>
    </row>
    <row r="75" spans="2:10" ht="15.75">
      <c r="B75" s="714" t="s">
        <v>498</v>
      </c>
      <c r="C75" s="715"/>
      <c r="D75" s="715"/>
      <c r="E75" s="715"/>
      <c r="F75" s="716"/>
      <c r="G75" s="147">
        <v>310</v>
      </c>
      <c r="H75" s="360">
        <f>'прил 13'!H127</f>
        <v>0</v>
      </c>
      <c r="I75" s="360">
        <f>'прил 13'!I127</f>
        <v>0</v>
      </c>
      <c r="J75" s="360">
        <f>'прил 13'!J127</f>
        <v>0</v>
      </c>
    </row>
    <row r="76" spans="2:10" ht="15.75">
      <c r="B76" s="714" t="s">
        <v>241</v>
      </c>
      <c r="C76" s="715"/>
      <c r="D76" s="715"/>
      <c r="E76" s="715"/>
      <c r="F76" s="716"/>
      <c r="G76" s="147">
        <v>310</v>
      </c>
      <c r="H76" s="176"/>
      <c r="I76" s="176"/>
      <c r="J76" s="176"/>
    </row>
    <row r="77" spans="2:10" ht="15.75">
      <c r="B77" s="714" t="s">
        <v>242</v>
      </c>
      <c r="C77" s="715"/>
      <c r="D77" s="715"/>
      <c r="E77" s="715"/>
      <c r="F77" s="716"/>
      <c r="G77" s="147">
        <v>310</v>
      </c>
      <c r="H77" s="176"/>
      <c r="I77" s="176"/>
      <c r="J77" s="176"/>
    </row>
    <row r="78" spans="2:10" ht="15.75">
      <c r="B78" s="714" t="s">
        <v>243</v>
      </c>
      <c r="C78" s="715"/>
      <c r="D78" s="715"/>
      <c r="E78" s="715"/>
      <c r="F78" s="716"/>
      <c r="G78" s="147">
        <v>310</v>
      </c>
      <c r="H78" s="176"/>
      <c r="I78" s="176"/>
      <c r="J78" s="176"/>
    </row>
    <row r="79" spans="2:10" ht="15.75">
      <c r="B79" s="711" t="s">
        <v>179</v>
      </c>
      <c r="C79" s="712"/>
      <c r="D79" s="712"/>
      <c r="E79" s="712"/>
      <c r="F79" s="713"/>
      <c r="G79" s="175">
        <v>340</v>
      </c>
      <c r="H79" s="182">
        <f>H80+H81+H83+H84+H82</f>
        <v>312.3</v>
      </c>
      <c r="I79" s="182">
        <f>I80+I81+I83+I84+I82</f>
        <v>332.3</v>
      </c>
      <c r="J79" s="182">
        <f>J80+J81+J83+J84+J82</f>
        <v>332.3</v>
      </c>
    </row>
    <row r="80" spans="2:10" ht="15.75">
      <c r="B80" s="714" t="s">
        <v>244</v>
      </c>
      <c r="C80" s="715"/>
      <c r="D80" s="715"/>
      <c r="E80" s="715"/>
      <c r="F80" s="716"/>
      <c r="G80" s="147">
        <v>340</v>
      </c>
      <c r="H80" s="360">
        <f>'прил 13'!H98</f>
        <v>240</v>
      </c>
      <c r="I80" s="360">
        <f>'прил 13'!I98</f>
        <v>260</v>
      </c>
      <c r="J80" s="360">
        <f>'прил 13'!J98</f>
        <v>260</v>
      </c>
    </row>
    <row r="81" spans="2:10" ht="15.75">
      <c r="B81" s="714" t="s">
        <v>245</v>
      </c>
      <c r="C81" s="715"/>
      <c r="D81" s="715"/>
      <c r="E81" s="715"/>
      <c r="F81" s="716"/>
      <c r="G81" s="147">
        <v>340</v>
      </c>
      <c r="H81" s="360">
        <f>'прил 13'!H70+'прил 13'!H112+'прил 13'!H221+'прил 13'!H225+'прил 13'!H234+'прил 13'!H256</f>
        <v>52.3</v>
      </c>
      <c r="I81" s="360">
        <f>'прил 13'!I70+'прил 13'!I112+'прил 13'!I221+'прил 13'!I225+'прил 13'!I234+'прил 13'!I256</f>
        <v>52.3</v>
      </c>
      <c r="J81" s="360">
        <f>'прил 13'!J70+'прил 13'!J112+'прил 13'!J221+'прил 13'!J225+'прил 13'!J234+'прил 13'!J256</f>
        <v>52.3</v>
      </c>
    </row>
    <row r="82" spans="2:10" ht="15.75">
      <c r="B82" s="714" t="s">
        <v>246</v>
      </c>
      <c r="C82" s="715"/>
      <c r="D82" s="715"/>
      <c r="E82" s="715"/>
      <c r="F82" s="716"/>
      <c r="G82" s="147">
        <v>340</v>
      </c>
      <c r="H82" s="360">
        <f>'прил 13'!H228</f>
        <v>10</v>
      </c>
      <c r="I82" s="360">
        <f>'прил 13'!I228</f>
        <v>10</v>
      </c>
      <c r="J82" s="360">
        <f>'прил 13'!J228</f>
        <v>10</v>
      </c>
    </row>
    <row r="83" spans="2:10" ht="15.75">
      <c r="B83" s="714" t="s">
        <v>499</v>
      </c>
      <c r="C83" s="715"/>
      <c r="D83" s="715"/>
      <c r="E83" s="715"/>
      <c r="F83" s="716"/>
      <c r="G83" s="147">
        <v>340</v>
      </c>
      <c r="H83" s="360">
        <f>'прил 13'!H78</f>
        <v>10</v>
      </c>
      <c r="I83" s="360">
        <f>'прил 13'!I78</f>
        <v>10</v>
      </c>
      <c r="J83" s="360">
        <f>'прил 13'!J78</f>
        <v>10</v>
      </c>
    </row>
    <row r="84" spans="2:10" ht="15.75">
      <c r="B84" s="708" t="s">
        <v>500</v>
      </c>
      <c r="C84" s="709"/>
      <c r="D84" s="709"/>
      <c r="E84" s="709"/>
      <c r="F84" s="710"/>
      <c r="G84" s="147">
        <v>340</v>
      </c>
      <c r="H84" s="176">
        <f>'прил 13'!H128</f>
        <v>0</v>
      </c>
      <c r="I84" s="176">
        <f>'прил 13'!I128</f>
        <v>0</v>
      </c>
      <c r="J84" s="176">
        <f>'прил 13'!J128</f>
        <v>0</v>
      </c>
    </row>
    <row r="85" spans="2:10" ht="15.75">
      <c r="B85" s="711" t="s">
        <v>247</v>
      </c>
      <c r="C85" s="712"/>
      <c r="D85" s="712"/>
      <c r="E85" s="712"/>
      <c r="F85" s="713"/>
      <c r="G85" s="147"/>
      <c r="H85" s="182">
        <f>H15+H19+H65+H67+H70+H71+H58</f>
        <v>18922.399999999998</v>
      </c>
      <c r="I85" s="182">
        <f>I15+I19+I65+I67+I70+I71+I58</f>
        <v>19236.6</v>
      </c>
      <c r="J85" s="182">
        <f>J15+J19+J65+J67+J70+J71+J58</f>
        <v>19681.199999999997</v>
      </c>
    </row>
    <row r="86" spans="2:10" ht="15.75">
      <c r="B86" s="144"/>
      <c r="C86" s="144"/>
      <c r="D86" s="144"/>
      <c r="E86" s="144"/>
      <c r="F86" s="144"/>
      <c r="G86" s="144"/>
      <c r="H86" s="183"/>
      <c r="I86" s="183"/>
      <c r="J86" s="183"/>
    </row>
    <row r="87" spans="2:10" ht="15.75">
      <c r="B87" s="144"/>
      <c r="C87" s="144"/>
      <c r="D87" s="144"/>
      <c r="E87" s="144"/>
      <c r="F87" s="144"/>
      <c r="G87" s="144"/>
      <c r="H87" s="167"/>
      <c r="I87" s="167"/>
      <c r="J87" s="167"/>
    </row>
  </sheetData>
  <sheetProtection/>
  <mergeCells count="55">
    <mergeCell ref="B14:F14"/>
    <mergeCell ref="B6:J6"/>
    <mergeCell ref="B1:J1"/>
    <mergeCell ref="B2:J2"/>
    <mergeCell ref="B3:J3"/>
    <mergeCell ref="B4:J4"/>
    <mergeCell ref="B5:J5"/>
    <mergeCell ref="B63:F63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21:F21"/>
    <mergeCell ref="B22:F22"/>
    <mergeCell ref="B25:F25"/>
    <mergeCell ref="B30:F30"/>
    <mergeCell ref="B41:F41"/>
    <mergeCell ref="B15:F15"/>
    <mergeCell ref="B16:F16"/>
    <mergeCell ref="B17:F17"/>
    <mergeCell ref="B18:F18"/>
    <mergeCell ref="B19:F19"/>
    <mergeCell ref="G62:G64"/>
    <mergeCell ref="B36:F36"/>
    <mergeCell ref="B83:F83"/>
    <mergeCell ref="B76:F76"/>
    <mergeCell ref="B66:F66"/>
    <mergeCell ref="B67:F67"/>
    <mergeCell ref="B68:F68"/>
    <mergeCell ref="B69:F69"/>
    <mergeCell ref="B64:F64"/>
    <mergeCell ref="B70:F70"/>
    <mergeCell ref="B75:F75"/>
    <mergeCell ref="B65:F65"/>
    <mergeCell ref="B59:F59"/>
    <mergeCell ref="B60:F60"/>
    <mergeCell ref="B61:F61"/>
    <mergeCell ref="B62:F62"/>
    <mergeCell ref="B73:F73"/>
    <mergeCell ref="B74:F74"/>
    <mergeCell ref="B71:F71"/>
    <mergeCell ref="B72:F72"/>
    <mergeCell ref="B84:F84"/>
    <mergeCell ref="B85:F85"/>
    <mergeCell ref="B77:F77"/>
    <mergeCell ref="B78:F78"/>
    <mergeCell ref="B79:F79"/>
    <mergeCell ref="B80:F80"/>
    <mergeCell ref="B81:F81"/>
    <mergeCell ref="B82:F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98"/>
  <sheetViews>
    <sheetView zoomScale="90" zoomScaleNormal="90" zoomScalePageLayoutView="0" workbookViewId="0" topLeftCell="A229">
      <selection activeCell="A130" sqref="A130:J130"/>
    </sheetView>
  </sheetViews>
  <sheetFormatPr defaultColWidth="9.140625" defaultRowHeight="12" customHeight="1"/>
  <cols>
    <col min="1" max="1" width="66.28125" style="0" customWidth="1"/>
    <col min="2" max="2" width="9.00390625" style="0" customWidth="1"/>
    <col min="3" max="3" width="6.421875" style="0" customWidth="1"/>
    <col min="4" max="4" width="5.7109375" style="0" customWidth="1"/>
    <col min="5" max="5" width="15.7109375" style="0" customWidth="1"/>
    <col min="6" max="6" width="6.28125" style="0" customWidth="1"/>
    <col min="7" max="7" width="7.140625" style="0" customWidth="1"/>
    <col min="8" max="18" width="15.7109375" style="0" customWidth="1"/>
  </cols>
  <sheetData>
    <row r="1" spans="1:12" ht="15">
      <c r="A1" s="763" t="s">
        <v>248</v>
      </c>
      <c r="B1" s="763"/>
      <c r="C1" s="763"/>
      <c r="D1" s="763"/>
      <c r="E1" s="763"/>
      <c r="F1" s="763"/>
      <c r="G1" s="763"/>
      <c r="H1" s="763"/>
      <c r="I1" s="763"/>
      <c r="J1" s="184"/>
      <c r="K1" s="185"/>
      <c r="L1" s="185"/>
    </row>
    <row r="2" spans="1:12" ht="15">
      <c r="A2" s="764" t="s">
        <v>608</v>
      </c>
      <c r="B2" s="764"/>
      <c r="C2" s="764"/>
      <c r="D2" s="764"/>
      <c r="E2" s="764"/>
      <c r="F2" s="764"/>
      <c r="G2" s="764"/>
      <c r="H2" s="764"/>
      <c r="I2" s="764"/>
      <c r="J2" s="764"/>
      <c r="K2" s="185"/>
      <c r="L2" s="185"/>
    </row>
    <row r="3" spans="1:12" ht="15">
      <c r="A3" s="765" t="s">
        <v>507</v>
      </c>
      <c r="B3" s="765"/>
      <c r="C3" s="765"/>
      <c r="D3" s="765"/>
      <c r="E3" s="765"/>
      <c r="F3" s="765"/>
      <c r="G3" s="765"/>
      <c r="H3" s="765"/>
      <c r="I3" s="765"/>
      <c r="J3" s="765"/>
      <c r="K3" s="185"/>
      <c r="L3" s="185"/>
    </row>
    <row r="4" spans="1:12" ht="15">
      <c r="A4" s="765" t="s">
        <v>249</v>
      </c>
      <c r="B4" s="765"/>
      <c r="C4" s="765"/>
      <c r="D4" s="765"/>
      <c r="E4" s="765"/>
      <c r="F4" s="765"/>
      <c r="G4" s="765"/>
      <c r="H4" s="765"/>
      <c r="I4" s="765"/>
      <c r="J4" s="765"/>
      <c r="K4" s="185"/>
      <c r="L4" s="185"/>
    </row>
    <row r="5" spans="1:12" ht="15">
      <c r="A5" s="186"/>
      <c r="B5" s="186"/>
      <c r="C5" s="187"/>
      <c r="D5" s="187"/>
      <c r="E5" s="187"/>
      <c r="F5" s="187"/>
      <c r="G5" s="187"/>
      <c r="H5" s="188"/>
      <c r="I5" s="188"/>
      <c r="J5" s="188" t="s">
        <v>250</v>
      </c>
      <c r="K5" s="185"/>
      <c r="L5" s="185"/>
    </row>
    <row r="6" spans="1:12" ht="15">
      <c r="A6" s="186"/>
      <c r="B6" s="186"/>
      <c r="C6" s="187"/>
      <c r="D6" s="187"/>
      <c r="E6" s="187"/>
      <c r="F6" s="187"/>
      <c r="G6" s="187"/>
      <c r="H6" s="188"/>
      <c r="I6" s="188"/>
      <c r="J6" s="188"/>
      <c r="K6" s="185"/>
      <c r="L6" s="185"/>
    </row>
    <row r="7" spans="1:12" ht="45">
      <c r="A7" s="189" t="s">
        <v>202</v>
      </c>
      <c r="B7" s="189"/>
      <c r="C7" s="189" t="s">
        <v>251</v>
      </c>
      <c r="D7" s="189" t="s">
        <v>80</v>
      </c>
      <c r="E7" s="189" t="s">
        <v>81</v>
      </c>
      <c r="F7" s="189"/>
      <c r="G7" s="190" t="s">
        <v>252</v>
      </c>
      <c r="H7" s="191" t="s">
        <v>508</v>
      </c>
      <c r="I7" s="192" t="s">
        <v>509</v>
      </c>
      <c r="J7" s="192" t="s">
        <v>510</v>
      </c>
      <c r="K7" s="193"/>
      <c r="L7" s="193"/>
    </row>
    <row r="8" spans="1:12" ht="15">
      <c r="A8" s="194" t="s">
        <v>169</v>
      </c>
      <c r="B8" s="195"/>
      <c r="C8" s="196"/>
      <c r="D8" s="196"/>
      <c r="E8" s="196"/>
      <c r="F8" s="196"/>
      <c r="G8" s="195"/>
      <c r="H8" s="197">
        <f>H9+H102+H113+H120+H130+H202+H206+H211</f>
        <v>18922.399999999998</v>
      </c>
      <c r="I8" s="197">
        <f>I9+I102+I113+I120+I130+I202+I206+I211</f>
        <v>19236.6</v>
      </c>
      <c r="J8" s="197">
        <f>J9+J102+J113+J120+J130+J202+J206+J211</f>
        <v>19681.199999999997</v>
      </c>
      <c r="K8" s="193"/>
      <c r="L8" s="193"/>
    </row>
    <row r="9" spans="1:12" ht="15">
      <c r="A9" s="198" t="s">
        <v>253</v>
      </c>
      <c r="B9" s="199">
        <v>802</v>
      </c>
      <c r="C9" s="200" t="s">
        <v>84</v>
      </c>
      <c r="D9" s="200" t="s">
        <v>189</v>
      </c>
      <c r="E9" s="200" t="s">
        <v>254</v>
      </c>
      <c r="F9" s="200" t="s">
        <v>170</v>
      </c>
      <c r="G9" s="200" t="s">
        <v>170</v>
      </c>
      <c r="H9" s="201">
        <f>H10+H18+H80+H78</f>
        <v>12488.5</v>
      </c>
      <c r="I9" s="201">
        <f>I10+I18+I78+I80</f>
        <v>12523.5</v>
      </c>
      <c r="J9" s="201">
        <f>J10+J18+J78+J80</f>
        <v>12683.5</v>
      </c>
      <c r="K9" s="193"/>
      <c r="L9" s="193"/>
    </row>
    <row r="10" spans="1:12" ht="30">
      <c r="A10" s="202" t="s">
        <v>255</v>
      </c>
      <c r="B10" s="199">
        <v>802</v>
      </c>
      <c r="C10" s="200" t="s">
        <v>84</v>
      </c>
      <c r="D10" s="200" t="s">
        <v>86</v>
      </c>
      <c r="E10" s="200" t="s">
        <v>254</v>
      </c>
      <c r="F10" s="200" t="s">
        <v>170</v>
      </c>
      <c r="G10" s="200" t="s">
        <v>170</v>
      </c>
      <c r="H10" s="201">
        <f aca="true" t="shared" si="0" ref="H10:J11">H11</f>
        <v>891.5</v>
      </c>
      <c r="I10" s="201">
        <f t="shared" si="0"/>
        <v>930.3</v>
      </c>
      <c r="J10" s="201">
        <f t="shared" si="0"/>
        <v>930.3</v>
      </c>
      <c r="K10" s="193"/>
      <c r="L10" s="193"/>
    </row>
    <row r="11" spans="1:12" ht="15">
      <c r="A11" s="203" t="s">
        <v>256</v>
      </c>
      <c r="B11" s="199">
        <v>802</v>
      </c>
      <c r="C11" s="200" t="s">
        <v>84</v>
      </c>
      <c r="D11" s="200" t="s">
        <v>86</v>
      </c>
      <c r="E11" s="200" t="s">
        <v>257</v>
      </c>
      <c r="F11" s="200" t="s">
        <v>170</v>
      </c>
      <c r="G11" s="200" t="s">
        <v>170</v>
      </c>
      <c r="H11" s="201">
        <f t="shared" si="0"/>
        <v>891.5</v>
      </c>
      <c r="I11" s="201">
        <f t="shared" si="0"/>
        <v>930.3</v>
      </c>
      <c r="J11" s="201">
        <f t="shared" si="0"/>
        <v>930.3</v>
      </c>
      <c r="K11" s="193"/>
      <c r="L11" s="193"/>
    </row>
    <row r="12" spans="1:14" ht="43.5">
      <c r="A12" s="204" t="s">
        <v>258</v>
      </c>
      <c r="B12" s="199">
        <v>802</v>
      </c>
      <c r="C12" s="200" t="s">
        <v>84</v>
      </c>
      <c r="D12" s="200" t="s">
        <v>86</v>
      </c>
      <c r="E12" s="200" t="s">
        <v>257</v>
      </c>
      <c r="F12" s="200" t="s">
        <v>170</v>
      </c>
      <c r="G12" s="200" t="s">
        <v>259</v>
      </c>
      <c r="H12" s="201">
        <f>H13+H14+H15+H16</f>
        <v>891.5</v>
      </c>
      <c r="I12" s="201">
        <f>I13+I14+I15</f>
        <v>930.3</v>
      </c>
      <c r="J12" s="201">
        <f>J13+J14+J15</f>
        <v>930.3</v>
      </c>
      <c r="N12" s="205"/>
    </row>
    <row r="13" spans="1:14" ht="15">
      <c r="A13" s="206" t="s">
        <v>206</v>
      </c>
      <c r="B13" s="207">
        <v>802</v>
      </c>
      <c r="C13" s="208" t="s">
        <v>84</v>
      </c>
      <c r="D13" s="208" t="s">
        <v>86</v>
      </c>
      <c r="E13" s="208" t="s">
        <v>257</v>
      </c>
      <c r="F13" s="208" t="s">
        <v>94</v>
      </c>
      <c r="G13" s="232" t="s">
        <v>171</v>
      </c>
      <c r="H13" s="228">
        <v>684.7</v>
      </c>
      <c r="I13" s="229">
        <v>714.5</v>
      </c>
      <c r="J13" s="229">
        <v>714.5</v>
      </c>
      <c r="K13">
        <v>11.5</v>
      </c>
      <c r="N13" s="205"/>
    </row>
    <row r="14" spans="1:14" ht="15">
      <c r="A14" s="206" t="s">
        <v>260</v>
      </c>
      <c r="B14" s="207">
        <v>802</v>
      </c>
      <c r="C14" s="208" t="s">
        <v>84</v>
      </c>
      <c r="D14" s="208" t="s">
        <v>86</v>
      </c>
      <c r="E14" s="208" t="s">
        <v>257</v>
      </c>
      <c r="F14" s="208" t="s">
        <v>96</v>
      </c>
      <c r="G14" s="232" t="s">
        <v>172</v>
      </c>
      <c r="H14" s="228"/>
      <c r="I14" s="229"/>
      <c r="J14" s="229"/>
      <c r="N14" s="205"/>
    </row>
    <row r="15" spans="1:11" ht="15">
      <c r="A15" s="206" t="s">
        <v>261</v>
      </c>
      <c r="B15" s="207">
        <v>802</v>
      </c>
      <c r="C15" s="208" t="s">
        <v>84</v>
      </c>
      <c r="D15" s="208" t="s">
        <v>86</v>
      </c>
      <c r="E15" s="208" t="s">
        <v>257</v>
      </c>
      <c r="F15" s="208" t="s">
        <v>98</v>
      </c>
      <c r="G15" s="232" t="s">
        <v>173</v>
      </c>
      <c r="H15" s="228">
        <v>206.8</v>
      </c>
      <c r="I15" s="229">
        <v>215.8</v>
      </c>
      <c r="J15" s="229">
        <v>215.8</v>
      </c>
      <c r="K15">
        <v>11.5</v>
      </c>
    </row>
    <row r="16" spans="1:10" ht="15">
      <c r="A16" s="206" t="s">
        <v>262</v>
      </c>
      <c r="B16" s="207">
        <v>802</v>
      </c>
      <c r="C16" s="208" t="s">
        <v>84</v>
      </c>
      <c r="D16" s="208" t="s">
        <v>86</v>
      </c>
      <c r="E16" s="208" t="s">
        <v>257</v>
      </c>
      <c r="F16" s="208" t="s">
        <v>96</v>
      </c>
      <c r="G16" s="232" t="s">
        <v>138</v>
      </c>
      <c r="H16" s="228"/>
      <c r="I16" s="415"/>
      <c r="J16" s="415"/>
    </row>
    <row r="17" spans="1:12" ht="15">
      <c r="A17" s="206"/>
      <c r="B17" s="207" t="s">
        <v>263</v>
      </c>
      <c r="C17" s="208" t="s">
        <v>84</v>
      </c>
      <c r="D17" s="208" t="s">
        <v>86</v>
      </c>
      <c r="E17" s="208" t="s">
        <v>257</v>
      </c>
      <c r="F17" s="208" t="s">
        <v>116</v>
      </c>
      <c r="G17" s="232" t="s">
        <v>180</v>
      </c>
      <c r="H17" s="228"/>
      <c r="I17" s="415"/>
      <c r="J17" s="416"/>
      <c r="L17" s="205"/>
    </row>
    <row r="18" spans="1:12" ht="60">
      <c r="A18" s="203" t="s">
        <v>264</v>
      </c>
      <c r="B18" s="199">
        <v>802</v>
      </c>
      <c r="C18" s="200" t="s">
        <v>84</v>
      </c>
      <c r="D18" s="200" t="s">
        <v>100</v>
      </c>
      <c r="E18" s="200" t="s">
        <v>254</v>
      </c>
      <c r="F18" s="200" t="s">
        <v>170</v>
      </c>
      <c r="G18" s="200" t="s">
        <v>170</v>
      </c>
      <c r="H18" s="201">
        <f aca="true" t="shared" si="1" ref="H18:J19">H19</f>
        <v>2118.2999999999997</v>
      </c>
      <c r="I18" s="201">
        <f t="shared" si="1"/>
        <v>2086.7999999999997</v>
      </c>
      <c r="J18" s="201">
        <f t="shared" si="1"/>
        <v>2246.7999999999997</v>
      </c>
      <c r="L18" s="205"/>
    </row>
    <row r="19" spans="1:12" ht="15">
      <c r="A19" s="203" t="s">
        <v>265</v>
      </c>
      <c r="B19" s="199">
        <v>802</v>
      </c>
      <c r="C19" s="200" t="s">
        <v>84</v>
      </c>
      <c r="D19" s="200" t="s">
        <v>100</v>
      </c>
      <c r="E19" s="200" t="s">
        <v>266</v>
      </c>
      <c r="F19" s="200" t="s">
        <v>170</v>
      </c>
      <c r="G19" s="200" t="s">
        <v>170</v>
      </c>
      <c r="H19" s="201">
        <f t="shared" si="1"/>
        <v>2118.2999999999997</v>
      </c>
      <c r="I19" s="201">
        <f t="shared" si="1"/>
        <v>2086.7999999999997</v>
      </c>
      <c r="J19" s="201">
        <f t="shared" si="1"/>
        <v>2246.7999999999997</v>
      </c>
      <c r="L19" s="205">
        <f>L18+L17</f>
        <v>0</v>
      </c>
    </row>
    <row r="20" spans="1:10" ht="15">
      <c r="A20" s="204" t="s">
        <v>267</v>
      </c>
      <c r="B20" s="199">
        <v>802</v>
      </c>
      <c r="C20" s="200" t="s">
        <v>84</v>
      </c>
      <c r="D20" s="200" t="s">
        <v>100</v>
      </c>
      <c r="E20" s="200" t="s">
        <v>266</v>
      </c>
      <c r="F20" s="200" t="s">
        <v>170</v>
      </c>
      <c r="G20" s="200" t="s">
        <v>106</v>
      </c>
      <c r="H20" s="201">
        <f>H21+H25+H32+H38+H58+H66+H70+H29+H36</f>
        <v>2118.2999999999997</v>
      </c>
      <c r="I20" s="201">
        <f>I21+I25+I32+I38+I58+I66+I70+I29+I36</f>
        <v>2086.7999999999997</v>
      </c>
      <c r="J20" s="201">
        <f>J21+J25+J32+J38+J58+J66+J70+J29+J36</f>
        <v>2246.7999999999997</v>
      </c>
    </row>
    <row r="21" spans="1:12" ht="43.5">
      <c r="A21" s="204" t="s">
        <v>258</v>
      </c>
      <c r="B21" s="199">
        <v>802</v>
      </c>
      <c r="C21" s="200" t="s">
        <v>84</v>
      </c>
      <c r="D21" s="200" t="s">
        <v>100</v>
      </c>
      <c r="E21" s="200" t="s">
        <v>266</v>
      </c>
      <c r="F21" s="200" t="s">
        <v>170</v>
      </c>
      <c r="G21" s="200" t="s">
        <v>259</v>
      </c>
      <c r="H21" s="274">
        <f>H22+H23+H24</f>
        <v>1657.1999999999998</v>
      </c>
      <c r="I21" s="201">
        <f>I22+I23+I24</f>
        <v>1729.1999999999998</v>
      </c>
      <c r="J21" s="201">
        <f>J22+J23+J24</f>
        <v>1729.1999999999998</v>
      </c>
      <c r="L21" s="205"/>
    </row>
    <row r="22" spans="1:12" ht="15">
      <c r="A22" s="211" t="s">
        <v>206</v>
      </c>
      <c r="B22" s="207">
        <v>802</v>
      </c>
      <c r="C22" s="208" t="s">
        <v>84</v>
      </c>
      <c r="D22" s="208" t="s">
        <v>100</v>
      </c>
      <c r="E22" s="208" t="s">
        <v>266</v>
      </c>
      <c r="F22" s="208" t="s">
        <v>94</v>
      </c>
      <c r="G22" s="232" t="s">
        <v>171</v>
      </c>
      <c r="H22" s="228">
        <v>1272.8</v>
      </c>
      <c r="I22" s="229">
        <v>1328.1</v>
      </c>
      <c r="J22" s="229">
        <v>1328.1</v>
      </c>
      <c r="K22">
        <v>11.5</v>
      </c>
      <c r="L22" s="205"/>
    </row>
    <row r="23" spans="1:13" ht="15">
      <c r="A23" s="212" t="s">
        <v>207</v>
      </c>
      <c r="B23" s="207">
        <v>802</v>
      </c>
      <c r="C23" s="208" t="s">
        <v>84</v>
      </c>
      <c r="D23" s="208" t="s">
        <v>100</v>
      </c>
      <c r="E23" s="208" t="s">
        <v>266</v>
      </c>
      <c r="F23" s="208" t="s">
        <v>96</v>
      </c>
      <c r="G23" s="232" t="s">
        <v>172</v>
      </c>
      <c r="H23" s="228"/>
      <c r="I23" s="229"/>
      <c r="J23" s="229"/>
      <c r="L23" s="205"/>
      <c r="M23" s="205"/>
    </row>
    <row r="24" spans="1:11" ht="15">
      <c r="A24" s="213" t="s">
        <v>261</v>
      </c>
      <c r="B24" s="207">
        <v>802</v>
      </c>
      <c r="C24" s="208" t="s">
        <v>84</v>
      </c>
      <c r="D24" s="208" t="s">
        <v>100</v>
      </c>
      <c r="E24" s="208" t="s">
        <v>266</v>
      </c>
      <c r="F24" s="208" t="s">
        <v>98</v>
      </c>
      <c r="G24" s="232" t="s">
        <v>173</v>
      </c>
      <c r="H24" s="228">
        <v>384.4</v>
      </c>
      <c r="I24" s="229">
        <v>401.1</v>
      </c>
      <c r="J24" s="229">
        <v>401.1</v>
      </c>
      <c r="K24">
        <v>11.5</v>
      </c>
    </row>
    <row r="25" spans="1:10" ht="15">
      <c r="A25" s="419" t="s">
        <v>210</v>
      </c>
      <c r="B25" s="195">
        <v>802</v>
      </c>
      <c r="C25" s="273" t="s">
        <v>84</v>
      </c>
      <c r="D25" s="273" t="s">
        <v>100</v>
      </c>
      <c r="E25" s="273" t="s">
        <v>266</v>
      </c>
      <c r="F25" s="273" t="s">
        <v>110</v>
      </c>
      <c r="G25" s="273" t="s">
        <v>174</v>
      </c>
      <c r="H25" s="420">
        <f>H26+H27+H28</f>
        <v>63.1</v>
      </c>
      <c r="I25" s="420">
        <f>I26+I27+I28</f>
        <v>64.1</v>
      </c>
      <c r="J25" s="420">
        <f>J26+J27+J28</f>
        <v>64.1</v>
      </c>
    </row>
    <row r="26" spans="1:12" ht="15">
      <c r="A26" s="218" t="s">
        <v>268</v>
      </c>
      <c r="B26" s="219">
        <v>802</v>
      </c>
      <c r="C26" s="220" t="s">
        <v>84</v>
      </c>
      <c r="D26" s="220" t="s">
        <v>100</v>
      </c>
      <c r="E26" s="220" t="s">
        <v>266</v>
      </c>
      <c r="F26" s="220" t="s">
        <v>110</v>
      </c>
      <c r="G26" s="227" t="s">
        <v>174</v>
      </c>
      <c r="H26" s="228">
        <v>36</v>
      </c>
      <c r="I26" s="229">
        <v>37</v>
      </c>
      <c r="J26" s="229">
        <v>37</v>
      </c>
      <c r="L26" s="205"/>
    </row>
    <row r="27" spans="1:12" ht="15">
      <c r="A27" s="218" t="s">
        <v>269</v>
      </c>
      <c r="B27" s="219">
        <v>802</v>
      </c>
      <c r="C27" s="220" t="s">
        <v>84</v>
      </c>
      <c r="D27" s="220" t="s">
        <v>100</v>
      </c>
      <c r="E27" s="220" t="s">
        <v>266</v>
      </c>
      <c r="F27" s="220" t="s">
        <v>110</v>
      </c>
      <c r="G27" s="227" t="s">
        <v>174</v>
      </c>
      <c r="H27" s="228">
        <v>27.1</v>
      </c>
      <c r="I27" s="229">
        <v>27.1</v>
      </c>
      <c r="J27" s="229">
        <v>27.1</v>
      </c>
      <c r="L27" s="205"/>
    </row>
    <row r="28" spans="1:12" ht="15">
      <c r="A28" s="218" t="s">
        <v>270</v>
      </c>
      <c r="B28" s="219">
        <v>802</v>
      </c>
      <c r="C28" s="220" t="s">
        <v>84</v>
      </c>
      <c r="D28" s="220" t="s">
        <v>100</v>
      </c>
      <c r="E28" s="220" t="s">
        <v>266</v>
      </c>
      <c r="F28" s="220" t="s">
        <v>112</v>
      </c>
      <c r="G28" s="227" t="s">
        <v>174</v>
      </c>
      <c r="H28" s="228"/>
      <c r="I28" s="229"/>
      <c r="J28" s="229"/>
      <c r="L28" s="205"/>
    </row>
    <row r="29" spans="1:10" ht="15">
      <c r="A29" s="419" t="s">
        <v>271</v>
      </c>
      <c r="B29" s="195">
        <v>802</v>
      </c>
      <c r="C29" s="273" t="s">
        <v>84</v>
      </c>
      <c r="D29" s="273" t="s">
        <v>100</v>
      </c>
      <c r="E29" s="273" t="s">
        <v>266</v>
      </c>
      <c r="F29" s="273" t="s">
        <v>96</v>
      </c>
      <c r="G29" s="273" t="s">
        <v>170</v>
      </c>
      <c r="H29" s="420">
        <f>H30</f>
        <v>0</v>
      </c>
      <c r="I29" s="420">
        <f>I30</f>
        <v>0</v>
      </c>
      <c r="J29" s="420">
        <f>J30</f>
        <v>0</v>
      </c>
    </row>
    <row r="30" spans="1:10" ht="15">
      <c r="A30" s="225" t="s">
        <v>272</v>
      </c>
      <c r="B30" s="226" t="s">
        <v>263</v>
      </c>
      <c r="C30" s="227" t="s">
        <v>84</v>
      </c>
      <c r="D30" s="227" t="s">
        <v>100</v>
      </c>
      <c r="E30" s="227" t="s">
        <v>266</v>
      </c>
      <c r="F30" s="227" t="s">
        <v>96</v>
      </c>
      <c r="G30" s="227" t="s">
        <v>138</v>
      </c>
      <c r="H30" s="228"/>
      <c r="I30" s="229"/>
      <c r="J30" s="229"/>
    </row>
    <row r="31" spans="1:10" ht="15">
      <c r="A31" s="230"/>
      <c r="B31" s="231"/>
      <c r="C31" s="232"/>
      <c r="D31" s="232"/>
      <c r="E31" s="232"/>
      <c r="F31" s="232"/>
      <c r="G31" s="232"/>
      <c r="H31" s="228"/>
      <c r="I31" s="229"/>
      <c r="J31" s="229"/>
    </row>
    <row r="32" spans="1:10" ht="15">
      <c r="A32" s="419" t="s">
        <v>273</v>
      </c>
      <c r="B32" s="195">
        <v>802</v>
      </c>
      <c r="C32" s="273" t="s">
        <v>84</v>
      </c>
      <c r="D32" s="273" t="s">
        <v>100</v>
      </c>
      <c r="E32" s="273" t="s">
        <v>266</v>
      </c>
      <c r="F32" s="273" t="s">
        <v>170</v>
      </c>
      <c r="G32" s="273" t="s">
        <v>176</v>
      </c>
      <c r="H32" s="420">
        <f>H33+H35</f>
        <v>6</v>
      </c>
      <c r="I32" s="420">
        <f>I33+I35</f>
        <v>7</v>
      </c>
      <c r="J32" s="420">
        <f>J33+J35</f>
        <v>187.5</v>
      </c>
    </row>
    <row r="33" spans="1:10" ht="15" customHeight="1">
      <c r="A33" s="218" t="s">
        <v>274</v>
      </c>
      <c r="B33" s="207">
        <v>802</v>
      </c>
      <c r="C33" s="208" t="s">
        <v>84</v>
      </c>
      <c r="D33" s="208" t="s">
        <v>100</v>
      </c>
      <c r="E33" s="208" t="s">
        <v>266</v>
      </c>
      <c r="F33" s="208" t="s">
        <v>110</v>
      </c>
      <c r="G33" s="232" t="s">
        <v>176</v>
      </c>
      <c r="H33" s="228">
        <v>6</v>
      </c>
      <c r="I33" s="229">
        <v>7</v>
      </c>
      <c r="J33" s="229">
        <v>7</v>
      </c>
    </row>
    <row r="34" spans="1:10" ht="15" customHeight="1">
      <c r="A34" s="218" t="s">
        <v>275</v>
      </c>
      <c r="B34" s="207" t="s">
        <v>263</v>
      </c>
      <c r="C34" s="208" t="s">
        <v>84</v>
      </c>
      <c r="D34" s="208" t="s">
        <v>100</v>
      </c>
      <c r="E34" s="208" t="s">
        <v>266</v>
      </c>
      <c r="F34" s="208" t="s">
        <v>112</v>
      </c>
      <c r="G34" s="208" t="s">
        <v>176</v>
      </c>
      <c r="H34" s="209"/>
      <c r="I34" s="210"/>
      <c r="J34" s="210"/>
    </row>
    <row r="35" spans="1:18" ht="15" customHeight="1">
      <c r="A35" s="218" t="s">
        <v>665</v>
      </c>
      <c r="B35" s="219">
        <v>802</v>
      </c>
      <c r="C35" s="220" t="s">
        <v>84</v>
      </c>
      <c r="D35" s="220" t="s">
        <v>100</v>
      </c>
      <c r="E35" s="220" t="s">
        <v>266</v>
      </c>
      <c r="F35" s="220" t="s">
        <v>112</v>
      </c>
      <c r="G35" s="220" t="s">
        <v>176</v>
      </c>
      <c r="H35" s="209"/>
      <c r="I35" s="210"/>
      <c r="J35" s="210">
        <v>180.5</v>
      </c>
      <c r="M35" s="185"/>
      <c r="N35" s="185"/>
      <c r="O35" s="185"/>
      <c r="P35" s="185"/>
      <c r="Q35" s="185"/>
      <c r="R35" s="185"/>
    </row>
    <row r="36" spans="1:18" ht="15" customHeight="1">
      <c r="A36" s="419" t="s">
        <v>182</v>
      </c>
      <c r="B36" s="195">
        <v>802</v>
      </c>
      <c r="C36" s="273" t="s">
        <v>84</v>
      </c>
      <c r="D36" s="273" t="s">
        <v>100</v>
      </c>
      <c r="E36" s="273" t="s">
        <v>266</v>
      </c>
      <c r="F36" s="273" t="s">
        <v>170</v>
      </c>
      <c r="G36" s="273" t="s">
        <v>183</v>
      </c>
      <c r="H36" s="420">
        <f>H37+H44</f>
        <v>60</v>
      </c>
      <c r="I36" s="420">
        <f>I37+I44</f>
        <v>62</v>
      </c>
      <c r="J36" s="420">
        <f>J37+J44</f>
        <v>62</v>
      </c>
      <c r="M36" s="185"/>
      <c r="N36" s="185"/>
      <c r="O36" s="185"/>
      <c r="P36" s="185"/>
      <c r="Q36" s="185"/>
      <c r="R36" s="185"/>
    </row>
    <row r="37" spans="1:18" ht="15" customHeight="1">
      <c r="A37" s="240" t="s">
        <v>300</v>
      </c>
      <c r="B37" s="219">
        <v>802</v>
      </c>
      <c r="C37" s="220" t="s">
        <v>84</v>
      </c>
      <c r="D37" s="220" t="s">
        <v>100</v>
      </c>
      <c r="E37" s="220" t="s">
        <v>266</v>
      </c>
      <c r="F37" s="220" t="s">
        <v>112</v>
      </c>
      <c r="G37" s="220" t="s">
        <v>183</v>
      </c>
      <c r="H37" s="209">
        <v>60</v>
      </c>
      <c r="I37" s="210">
        <v>62</v>
      </c>
      <c r="J37" s="210">
        <v>62</v>
      </c>
      <c r="M37" s="185"/>
      <c r="N37" s="185"/>
      <c r="O37" s="185"/>
      <c r="P37" s="185"/>
      <c r="Q37" s="185"/>
      <c r="R37" s="185"/>
    </row>
    <row r="38" spans="1:18" ht="15" customHeight="1">
      <c r="A38" s="419" t="s">
        <v>276</v>
      </c>
      <c r="B38" s="195">
        <v>802</v>
      </c>
      <c r="C38" s="273" t="s">
        <v>84</v>
      </c>
      <c r="D38" s="273" t="s">
        <v>100</v>
      </c>
      <c r="E38" s="273" t="s">
        <v>266</v>
      </c>
      <c r="F38" s="273" t="s">
        <v>170</v>
      </c>
      <c r="G38" s="273" t="s">
        <v>184</v>
      </c>
      <c r="H38" s="420">
        <f>H39+H46</f>
        <v>106</v>
      </c>
      <c r="I38" s="420">
        <f>I39+I46</f>
        <v>68.5</v>
      </c>
      <c r="J38" s="420">
        <f>J39+J46</f>
        <v>48</v>
      </c>
      <c r="M38" s="185"/>
      <c r="N38" s="185"/>
      <c r="O38" s="185"/>
      <c r="P38" s="185"/>
      <c r="Q38" s="185"/>
      <c r="R38" s="185"/>
    </row>
    <row r="39" spans="1:18" ht="15" customHeight="1">
      <c r="A39" s="214" t="s">
        <v>277</v>
      </c>
      <c r="B39" s="215">
        <v>802</v>
      </c>
      <c r="C39" s="216" t="s">
        <v>84</v>
      </c>
      <c r="D39" s="216" t="s">
        <v>100</v>
      </c>
      <c r="E39" s="216" t="s">
        <v>266</v>
      </c>
      <c r="F39" s="216" t="s">
        <v>110</v>
      </c>
      <c r="G39" s="216" t="s">
        <v>184</v>
      </c>
      <c r="H39" s="420">
        <f>H40+H41+H42+H43+H44</f>
        <v>34</v>
      </c>
      <c r="I39" s="217">
        <f>I40+I41+I42+I43+I44</f>
        <v>56.5</v>
      </c>
      <c r="J39" s="217">
        <f>J40+J41+J42+J43+J44</f>
        <v>36</v>
      </c>
      <c r="M39" s="233"/>
      <c r="N39" s="233"/>
      <c r="O39" s="233"/>
      <c r="P39" s="233"/>
      <c r="Q39" s="233"/>
      <c r="R39" s="233"/>
    </row>
    <row r="40" spans="1:18" ht="15" customHeight="1">
      <c r="A40" s="225" t="s">
        <v>609</v>
      </c>
      <c r="B40" s="219">
        <v>802</v>
      </c>
      <c r="C40" s="220" t="s">
        <v>84</v>
      </c>
      <c r="D40" s="220" t="s">
        <v>100</v>
      </c>
      <c r="E40" s="220" t="s">
        <v>266</v>
      </c>
      <c r="F40" s="227" t="s">
        <v>110</v>
      </c>
      <c r="G40" s="227" t="s">
        <v>184</v>
      </c>
      <c r="H40" s="228">
        <v>28</v>
      </c>
      <c r="I40" s="229">
        <v>29</v>
      </c>
      <c r="J40" s="229">
        <v>29</v>
      </c>
      <c r="M40" s="185"/>
      <c r="N40" s="185"/>
      <c r="O40" s="185"/>
      <c r="P40" s="185"/>
      <c r="Q40" s="185"/>
      <c r="R40" s="185"/>
    </row>
    <row r="41" spans="1:18" ht="15" customHeight="1">
      <c r="A41" s="225" t="s">
        <v>278</v>
      </c>
      <c r="B41" s="219">
        <v>802</v>
      </c>
      <c r="C41" s="220" t="s">
        <v>84</v>
      </c>
      <c r="D41" s="220" t="s">
        <v>100</v>
      </c>
      <c r="E41" s="220" t="s">
        <v>266</v>
      </c>
      <c r="F41" s="227" t="s">
        <v>110</v>
      </c>
      <c r="G41" s="227" t="s">
        <v>184</v>
      </c>
      <c r="H41" s="228">
        <v>6</v>
      </c>
      <c r="I41" s="229">
        <v>7</v>
      </c>
      <c r="J41" s="229">
        <v>7</v>
      </c>
      <c r="M41" s="185"/>
      <c r="N41" s="185"/>
      <c r="O41" s="185"/>
      <c r="P41" s="185"/>
      <c r="Q41" s="185"/>
      <c r="R41" s="185"/>
    </row>
    <row r="42" spans="1:18" ht="15" customHeight="1">
      <c r="A42" s="225" t="s">
        <v>452</v>
      </c>
      <c r="B42" s="219">
        <v>802</v>
      </c>
      <c r="C42" s="220" t="s">
        <v>84</v>
      </c>
      <c r="D42" s="220" t="s">
        <v>100</v>
      </c>
      <c r="E42" s="220" t="s">
        <v>266</v>
      </c>
      <c r="F42" s="227" t="s">
        <v>110</v>
      </c>
      <c r="G42" s="227" t="s">
        <v>184</v>
      </c>
      <c r="H42" s="228"/>
      <c r="I42" s="229"/>
      <c r="J42" s="229"/>
      <c r="M42" s="185"/>
      <c r="N42" s="185"/>
      <c r="O42" s="185"/>
      <c r="P42" s="185"/>
      <c r="Q42" s="185"/>
      <c r="R42" s="185"/>
    </row>
    <row r="43" spans="1:18" ht="30" customHeight="1">
      <c r="A43" s="225" t="s">
        <v>453</v>
      </c>
      <c r="B43" s="219">
        <v>802</v>
      </c>
      <c r="C43" s="220" t="s">
        <v>84</v>
      </c>
      <c r="D43" s="220" t="s">
        <v>100</v>
      </c>
      <c r="E43" s="220" t="s">
        <v>266</v>
      </c>
      <c r="F43" s="227" t="s">
        <v>110</v>
      </c>
      <c r="G43" s="227" t="s">
        <v>184</v>
      </c>
      <c r="H43" s="228"/>
      <c r="I43" s="229">
        <v>20.5</v>
      </c>
      <c r="J43" s="229"/>
      <c r="M43" s="185"/>
      <c r="N43" s="185"/>
      <c r="O43" s="185"/>
      <c r="P43" s="185"/>
      <c r="Q43" s="185"/>
      <c r="R43" s="185"/>
    </row>
    <row r="44" spans="1:18" ht="15" customHeight="1">
      <c r="A44" s="225" t="s">
        <v>511</v>
      </c>
      <c r="B44" s="219">
        <v>802</v>
      </c>
      <c r="C44" s="220" t="s">
        <v>84</v>
      </c>
      <c r="D44" s="220" t="s">
        <v>100</v>
      </c>
      <c r="E44" s="220" t="s">
        <v>266</v>
      </c>
      <c r="F44" s="227" t="s">
        <v>110</v>
      </c>
      <c r="G44" s="227" t="s">
        <v>184</v>
      </c>
      <c r="H44" s="228"/>
      <c r="I44" s="229"/>
      <c r="J44" s="229"/>
      <c r="M44" s="185"/>
      <c r="N44" s="185"/>
      <c r="O44" s="185"/>
      <c r="P44" s="185"/>
      <c r="Q44" s="185"/>
      <c r="R44" s="185"/>
    </row>
    <row r="45" spans="1:18" ht="15" customHeight="1">
      <c r="A45" s="225" t="s">
        <v>279</v>
      </c>
      <c r="B45" s="219">
        <v>802</v>
      </c>
      <c r="C45" s="220" t="s">
        <v>84</v>
      </c>
      <c r="D45" s="220" t="s">
        <v>100</v>
      </c>
      <c r="E45" s="220" t="s">
        <v>266</v>
      </c>
      <c r="F45" s="227" t="s">
        <v>110</v>
      </c>
      <c r="G45" s="227" t="s">
        <v>184</v>
      </c>
      <c r="H45" s="228"/>
      <c r="I45" s="210"/>
      <c r="J45" s="210"/>
      <c r="M45" s="185"/>
      <c r="N45" s="185"/>
      <c r="O45" s="185"/>
      <c r="P45" s="185"/>
      <c r="Q45" s="185"/>
      <c r="R45" s="185"/>
    </row>
    <row r="46" spans="1:18" ht="15" customHeight="1">
      <c r="A46" s="234" t="s">
        <v>280</v>
      </c>
      <c r="B46" s="215">
        <v>802</v>
      </c>
      <c r="C46" s="216" t="s">
        <v>84</v>
      </c>
      <c r="D46" s="216" t="s">
        <v>100</v>
      </c>
      <c r="E46" s="216" t="s">
        <v>266</v>
      </c>
      <c r="F46" s="216" t="s">
        <v>112</v>
      </c>
      <c r="G46" s="216" t="s">
        <v>184</v>
      </c>
      <c r="H46" s="217">
        <f>H47+H50+H55+H52</f>
        <v>72</v>
      </c>
      <c r="I46" s="217">
        <f>I47+I50+I55</f>
        <v>12</v>
      </c>
      <c r="J46" s="217">
        <f>J47+J50+J55</f>
        <v>12</v>
      </c>
      <c r="M46" s="185"/>
      <c r="N46" s="185"/>
      <c r="O46" s="185"/>
      <c r="P46" s="185"/>
      <c r="Q46" s="185"/>
      <c r="R46" s="185"/>
    </row>
    <row r="47" spans="1:18" ht="15" customHeight="1">
      <c r="A47" s="218" t="s">
        <v>610</v>
      </c>
      <c r="B47" s="219">
        <v>802</v>
      </c>
      <c r="C47" s="220" t="s">
        <v>84</v>
      </c>
      <c r="D47" s="220" t="s">
        <v>100</v>
      </c>
      <c r="E47" s="220" t="s">
        <v>266</v>
      </c>
      <c r="F47" s="220" t="s">
        <v>112</v>
      </c>
      <c r="G47" s="227" t="s">
        <v>184</v>
      </c>
      <c r="H47" s="209">
        <v>60</v>
      </c>
      <c r="I47" s="210"/>
      <c r="J47" s="210"/>
      <c r="M47" s="185"/>
      <c r="N47" s="185"/>
      <c r="O47" s="185"/>
      <c r="P47" s="185"/>
      <c r="Q47" s="185"/>
      <c r="R47" s="185"/>
    </row>
    <row r="48" spans="1:18" ht="15" customHeight="1">
      <c r="A48" s="218" t="s">
        <v>281</v>
      </c>
      <c r="B48" s="219">
        <v>802</v>
      </c>
      <c r="C48" s="220" t="s">
        <v>84</v>
      </c>
      <c r="D48" s="220" t="s">
        <v>100</v>
      </c>
      <c r="E48" s="220" t="s">
        <v>266</v>
      </c>
      <c r="F48" s="220" t="s">
        <v>112</v>
      </c>
      <c r="G48" s="227" t="s">
        <v>184</v>
      </c>
      <c r="H48" s="209"/>
      <c r="I48" s="210"/>
      <c r="J48" s="210"/>
      <c r="M48" s="233"/>
      <c r="N48" s="233"/>
      <c r="O48" s="233"/>
      <c r="P48" s="233"/>
      <c r="Q48" s="233"/>
      <c r="R48" s="233"/>
    </row>
    <row r="49" spans="1:18" ht="15" customHeight="1">
      <c r="A49" s="218" t="s">
        <v>282</v>
      </c>
      <c r="B49" s="219">
        <v>802</v>
      </c>
      <c r="C49" s="220" t="s">
        <v>84</v>
      </c>
      <c r="D49" s="220" t="s">
        <v>100</v>
      </c>
      <c r="E49" s="220" t="s">
        <v>266</v>
      </c>
      <c r="F49" s="220" t="s">
        <v>112</v>
      </c>
      <c r="G49" s="227" t="s">
        <v>184</v>
      </c>
      <c r="H49" s="209"/>
      <c r="I49" s="210"/>
      <c r="J49" s="210"/>
      <c r="M49" s="233"/>
      <c r="N49" s="233"/>
      <c r="O49" s="233"/>
      <c r="P49" s="233"/>
      <c r="Q49" s="233"/>
      <c r="R49" s="233"/>
    </row>
    <row r="50" spans="1:18" ht="15" customHeight="1">
      <c r="A50" s="218" t="s">
        <v>283</v>
      </c>
      <c r="B50" s="219">
        <v>802</v>
      </c>
      <c r="C50" s="220" t="s">
        <v>84</v>
      </c>
      <c r="D50" s="220" t="s">
        <v>100</v>
      </c>
      <c r="E50" s="220" t="s">
        <v>266</v>
      </c>
      <c r="F50" s="220" t="s">
        <v>112</v>
      </c>
      <c r="G50" s="227" t="s">
        <v>184</v>
      </c>
      <c r="H50" s="209">
        <v>12</v>
      </c>
      <c r="I50" s="210">
        <v>12</v>
      </c>
      <c r="J50" s="210">
        <v>12</v>
      </c>
      <c r="M50" s="233"/>
      <c r="N50" s="233"/>
      <c r="O50" s="233"/>
      <c r="P50" s="233"/>
      <c r="Q50" s="233"/>
      <c r="R50" s="233"/>
    </row>
    <row r="51" spans="1:18" ht="15" customHeight="1">
      <c r="A51" s="218" t="s">
        <v>284</v>
      </c>
      <c r="B51" s="219">
        <v>802</v>
      </c>
      <c r="C51" s="220" t="s">
        <v>84</v>
      </c>
      <c r="D51" s="220" t="s">
        <v>100</v>
      </c>
      <c r="E51" s="220" t="s">
        <v>266</v>
      </c>
      <c r="F51" s="220" t="s">
        <v>112</v>
      </c>
      <c r="G51" s="227" t="s">
        <v>184</v>
      </c>
      <c r="H51" s="209"/>
      <c r="I51" s="210"/>
      <c r="J51" s="210"/>
      <c r="M51" s="233"/>
      <c r="N51" s="233"/>
      <c r="O51" s="233"/>
      <c r="P51" s="233"/>
      <c r="Q51" s="233"/>
      <c r="R51" s="233"/>
    </row>
    <row r="52" spans="1:18" ht="15" customHeight="1">
      <c r="A52" s="218" t="s">
        <v>285</v>
      </c>
      <c r="B52" s="219">
        <v>802</v>
      </c>
      <c r="C52" s="220" t="s">
        <v>84</v>
      </c>
      <c r="D52" s="220" t="s">
        <v>100</v>
      </c>
      <c r="E52" s="220" t="s">
        <v>266</v>
      </c>
      <c r="F52" s="220" t="s">
        <v>112</v>
      </c>
      <c r="G52" s="227" t="s">
        <v>184</v>
      </c>
      <c r="H52" s="209"/>
      <c r="I52" s="210"/>
      <c r="J52" s="210"/>
      <c r="M52" s="233"/>
      <c r="N52" s="233"/>
      <c r="O52" s="233"/>
      <c r="P52" s="233"/>
      <c r="Q52" s="233"/>
      <c r="R52" s="233"/>
    </row>
    <row r="53" spans="1:10" ht="15" customHeight="1">
      <c r="A53" s="218" t="s">
        <v>286</v>
      </c>
      <c r="B53" s="219">
        <v>802</v>
      </c>
      <c r="C53" s="220" t="s">
        <v>84</v>
      </c>
      <c r="D53" s="220" t="s">
        <v>100</v>
      </c>
      <c r="E53" s="220" t="s">
        <v>266</v>
      </c>
      <c r="F53" s="220" t="s">
        <v>112</v>
      </c>
      <c r="G53" s="227" t="s">
        <v>184</v>
      </c>
      <c r="H53" s="209"/>
      <c r="I53" s="210"/>
      <c r="J53" s="210"/>
    </row>
    <row r="54" spans="1:10" ht="15" customHeight="1">
      <c r="A54" s="218" t="s">
        <v>287</v>
      </c>
      <c r="B54" s="219">
        <v>802</v>
      </c>
      <c r="C54" s="220" t="s">
        <v>84</v>
      </c>
      <c r="D54" s="220" t="s">
        <v>100</v>
      </c>
      <c r="E54" s="220" t="s">
        <v>266</v>
      </c>
      <c r="F54" s="220" t="s">
        <v>112</v>
      </c>
      <c r="G54" s="227" t="s">
        <v>184</v>
      </c>
      <c r="H54" s="209"/>
      <c r="I54" s="210"/>
      <c r="J54" s="210"/>
    </row>
    <row r="55" spans="1:10" ht="15" customHeight="1">
      <c r="A55" s="218" t="s">
        <v>288</v>
      </c>
      <c r="B55" s="219">
        <v>802</v>
      </c>
      <c r="C55" s="220" t="s">
        <v>84</v>
      </c>
      <c r="D55" s="220" t="s">
        <v>100</v>
      </c>
      <c r="E55" s="220" t="s">
        <v>266</v>
      </c>
      <c r="F55" s="220" t="s">
        <v>112</v>
      </c>
      <c r="G55" s="227" t="s">
        <v>184</v>
      </c>
      <c r="H55" s="209"/>
      <c r="I55" s="210"/>
      <c r="J55" s="210"/>
    </row>
    <row r="56" spans="1:10" ht="15" customHeight="1">
      <c r="A56" s="218" t="s">
        <v>289</v>
      </c>
      <c r="B56" s="219">
        <v>802</v>
      </c>
      <c r="C56" s="220" t="s">
        <v>84</v>
      </c>
      <c r="D56" s="220" t="s">
        <v>100</v>
      </c>
      <c r="E56" s="220" t="s">
        <v>266</v>
      </c>
      <c r="F56" s="220" t="s">
        <v>112</v>
      </c>
      <c r="G56" s="227" t="s">
        <v>184</v>
      </c>
      <c r="H56" s="209"/>
      <c r="I56" s="210"/>
      <c r="J56" s="210"/>
    </row>
    <row r="57" spans="1:10" ht="15" customHeight="1">
      <c r="A57" s="218" t="s">
        <v>290</v>
      </c>
      <c r="B57" s="219"/>
      <c r="C57" s="220" t="s">
        <v>84</v>
      </c>
      <c r="D57" s="220" t="s">
        <v>100</v>
      </c>
      <c r="E57" s="220" t="s">
        <v>266</v>
      </c>
      <c r="F57" s="220" t="s">
        <v>112</v>
      </c>
      <c r="G57" s="227" t="s">
        <v>184</v>
      </c>
      <c r="H57" s="209"/>
      <c r="I57" s="210"/>
      <c r="J57" s="210"/>
    </row>
    <row r="58" spans="1:10" ht="15" customHeight="1">
      <c r="A58" s="421" t="s">
        <v>113</v>
      </c>
      <c r="B58" s="195">
        <v>802</v>
      </c>
      <c r="C58" s="273" t="s">
        <v>84</v>
      </c>
      <c r="D58" s="273" t="s">
        <v>100</v>
      </c>
      <c r="E58" s="273" t="s">
        <v>266</v>
      </c>
      <c r="F58" s="273" t="s">
        <v>170</v>
      </c>
      <c r="G58" s="273" t="s">
        <v>180</v>
      </c>
      <c r="H58" s="420">
        <f>H61+H65+H60+H59</f>
        <v>197.2</v>
      </c>
      <c r="I58" s="420">
        <f>I61+I65+I60+I59</f>
        <v>127.2</v>
      </c>
      <c r="J58" s="420">
        <f>J61+J65+J60+J59</f>
        <v>127.2</v>
      </c>
    </row>
    <row r="59" spans="1:10" ht="15" customHeight="1">
      <c r="A59" s="236" t="s">
        <v>291</v>
      </c>
      <c r="B59" s="219">
        <v>802</v>
      </c>
      <c r="C59" s="220" t="s">
        <v>84</v>
      </c>
      <c r="D59" s="220" t="s">
        <v>100</v>
      </c>
      <c r="E59" s="220" t="s">
        <v>266</v>
      </c>
      <c r="F59" s="220" t="s">
        <v>112</v>
      </c>
      <c r="G59" s="227" t="s">
        <v>180</v>
      </c>
      <c r="H59" s="228"/>
      <c r="I59" s="229"/>
      <c r="J59" s="229"/>
    </row>
    <row r="60" spans="1:10" ht="15" customHeight="1">
      <c r="A60" s="237" t="s">
        <v>292</v>
      </c>
      <c r="B60" s="219">
        <v>802</v>
      </c>
      <c r="C60" s="220" t="s">
        <v>84</v>
      </c>
      <c r="D60" s="220" t="s">
        <v>100</v>
      </c>
      <c r="E60" s="220" t="s">
        <v>266</v>
      </c>
      <c r="F60" s="220" t="s">
        <v>293</v>
      </c>
      <c r="G60" s="227" t="s">
        <v>475</v>
      </c>
      <c r="H60" s="228">
        <v>45.2</v>
      </c>
      <c r="I60" s="229">
        <v>45.2</v>
      </c>
      <c r="J60" s="229">
        <v>45.2</v>
      </c>
    </row>
    <row r="61" spans="1:10" ht="15" customHeight="1">
      <c r="A61" s="237" t="s">
        <v>294</v>
      </c>
      <c r="B61" s="219">
        <v>802</v>
      </c>
      <c r="C61" s="220" t="s">
        <v>84</v>
      </c>
      <c r="D61" s="220" t="s">
        <v>100</v>
      </c>
      <c r="E61" s="220" t="s">
        <v>266</v>
      </c>
      <c r="F61" s="220" t="s">
        <v>116</v>
      </c>
      <c r="G61" s="227" t="s">
        <v>475</v>
      </c>
      <c r="H61" s="228">
        <v>7</v>
      </c>
      <c r="I61" s="229">
        <v>7</v>
      </c>
      <c r="J61" s="229">
        <v>7</v>
      </c>
    </row>
    <row r="62" spans="1:10" ht="15" customHeight="1">
      <c r="A62" s="237" t="s">
        <v>295</v>
      </c>
      <c r="B62" s="219">
        <v>802</v>
      </c>
      <c r="C62" s="220" t="s">
        <v>84</v>
      </c>
      <c r="D62" s="220" t="s">
        <v>100</v>
      </c>
      <c r="E62" s="220" t="s">
        <v>266</v>
      </c>
      <c r="F62" s="220" t="s">
        <v>116</v>
      </c>
      <c r="G62" s="227" t="s">
        <v>180</v>
      </c>
      <c r="H62" s="228"/>
      <c r="I62" s="229"/>
      <c r="J62" s="229"/>
    </row>
    <row r="63" spans="1:10" ht="15" customHeight="1">
      <c r="A63" s="237"/>
      <c r="B63" s="219">
        <v>802</v>
      </c>
      <c r="C63" s="220" t="s">
        <v>84</v>
      </c>
      <c r="D63" s="220" t="s">
        <v>100</v>
      </c>
      <c r="E63" s="220" t="s">
        <v>266</v>
      </c>
      <c r="F63" s="220" t="s">
        <v>116</v>
      </c>
      <c r="G63" s="227" t="s">
        <v>180</v>
      </c>
      <c r="H63" s="228"/>
      <c r="I63" s="229"/>
      <c r="J63" s="229"/>
    </row>
    <row r="64" spans="1:10" ht="15" customHeight="1">
      <c r="A64" s="237" t="s">
        <v>296</v>
      </c>
      <c r="B64" s="219">
        <v>802</v>
      </c>
      <c r="C64" s="220" t="s">
        <v>84</v>
      </c>
      <c r="D64" s="220" t="s">
        <v>100</v>
      </c>
      <c r="E64" s="220" t="s">
        <v>266</v>
      </c>
      <c r="F64" s="220" t="s">
        <v>116</v>
      </c>
      <c r="G64" s="227" t="s">
        <v>180</v>
      </c>
      <c r="H64" s="228"/>
      <c r="I64" s="229"/>
      <c r="J64" s="229"/>
    </row>
    <row r="65" spans="1:10" ht="15" customHeight="1">
      <c r="A65" s="238" t="s">
        <v>297</v>
      </c>
      <c r="B65" s="219">
        <v>802</v>
      </c>
      <c r="C65" s="220" t="s">
        <v>84</v>
      </c>
      <c r="D65" s="220" t="s">
        <v>100</v>
      </c>
      <c r="E65" s="220" t="s">
        <v>266</v>
      </c>
      <c r="F65" s="220" t="s">
        <v>132</v>
      </c>
      <c r="G65" s="227" t="s">
        <v>185</v>
      </c>
      <c r="H65" s="228">
        <v>145</v>
      </c>
      <c r="I65" s="229">
        <v>75</v>
      </c>
      <c r="J65" s="229">
        <v>75</v>
      </c>
    </row>
    <row r="66" spans="1:10" ht="15" customHeight="1">
      <c r="A66" s="419" t="s">
        <v>196</v>
      </c>
      <c r="B66" s="195">
        <v>802</v>
      </c>
      <c r="C66" s="273" t="s">
        <v>84</v>
      </c>
      <c r="D66" s="273" t="s">
        <v>100</v>
      </c>
      <c r="E66" s="273" t="s">
        <v>266</v>
      </c>
      <c r="F66" s="273" t="s">
        <v>170</v>
      </c>
      <c r="G66" s="273" t="s">
        <v>190</v>
      </c>
      <c r="H66" s="420">
        <f>H67</f>
        <v>0</v>
      </c>
      <c r="I66" s="420">
        <f>I67</f>
        <v>0</v>
      </c>
      <c r="J66" s="420">
        <f>J67</f>
        <v>0</v>
      </c>
    </row>
    <row r="67" spans="1:10" ht="15">
      <c r="A67" s="218" t="s">
        <v>454</v>
      </c>
      <c r="B67" s="219">
        <v>802</v>
      </c>
      <c r="C67" s="220" t="s">
        <v>84</v>
      </c>
      <c r="D67" s="220" t="s">
        <v>100</v>
      </c>
      <c r="E67" s="220" t="s">
        <v>266</v>
      </c>
      <c r="F67" s="220" t="s">
        <v>110</v>
      </c>
      <c r="G67" s="227" t="s">
        <v>190</v>
      </c>
      <c r="H67" s="228"/>
      <c r="I67" s="229"/>
      <c r="J67" s="229"/>
    </row>
    <row r="68" spans="1:10" ht="15">
      <c r="A68" s="218" t="s">
        <v>298</v>
      </c>
      <c r="B68" s="219">
        <v>802</v>
      </c>
      <c r="C68" s="220" t="s">
        <v>84</v>
      </c>
      <c r="D68" s="220" t="s">
        <v>100</v>
      </c>
      <c r="E68" s="220" t="s">
        <v>266</v>
      </c>
      <c r="F68" s="220" t="s">
        <v>112</v>
      </c>
      <c r="G68" s="220" t="s">
        <v>190</v>
      </c>
      <c r="H68" s="209"/>
      <c r="I68" s="210"/>
      <c r="J68" s="210"/>
    </row>
    <row r="69" spans="1:10" ht="15">
      <c r="A69" s="218"/>
      <c r="B69" s="219"/>
      <c r="C69" s="220"/>
      <c r="D69" s="220"/>
      <c r="E69" s="220"/>
      <c r="F69" s="220" t="s">
        <v>299</v>
      </c>
      <c r="G69" s="220" t="s">
        <v>190</v>
      </c>
      <c r="H69" s="209"/>
      <c r="I69" s="210"/>
      <c r="J69" s="210"/>
    </row>
    <row r="70" spans="1:10" ht="15">
      <c r="A70" s="419" t="s">
        <v>179</v>
      </c>
      <c r="B70" s="195">
        <v>802</v>
      </c>
      <c r="C70" s="273" t="s">
        <v>84</v>
      </c>
      <c r="D70" s="273" t="s">
        <v>100</v>
      </c>
      <c r="E70" s="273" t="s">
        <v>266</v>
      </c>
      <c r="F70" s="273" t="s">
        <v>170</v>
      </c>
      <c r="G70" s="273" t="s">
        <v>181</v>
      </c>
      <c r="H70" s="274">
        <f>H71+H77+H72+H74+H75+H76+H73</f>
        <v>28.8</v>
      </c>
      <c r="I70" s="274">
        <f>I71+I72+I74+I75+I76+I73+I77</f>
        <v>28.8</v>
      </c>
      <c r="J70" s="274">
        <f>J71+J72+J74+J75+J76+J73+J77</f>
        <v>28.8</v>
      </c>
    </row>
    <row r="71" spans="1:10" ht="15">
      <c r="A71" s="240" t="s">
        <v>300</v>
      </c>
      <c r="B71" s="219">
        <v>802</v>
      </c>
      <c r="C71" s="220" t="s">
        <v>84</v>
      </c>
      <c r="D71" s="220" t="s">
        <v>100</v>
      </c>
      <c r="E71" s="220" t="s">
        <v>266</v>
      </c>
      <c r="F71" s="220" t="s">
        <v>112</v>
      </c>
      <c r="G71" s="220" t="s">
        <v>183</v>
      </c>
      <c r="H71" s="209"/>
      <c r="I71" s="210"/>
      <c r="J71" s="210"/>
    </row>
    <row r="72" spans="1:11" ht="15">
      <c r="A72" s="240" t="s">
        <v>515</v>
      </c>
      <c r="B72" s="219">
        <v>802</v>
      </c>
      <c r="C72" s="220" t="s">
        <v>84</v>
      </c>
      <c r="D72" s="220" t="s">
        <v>100</v>
      </c>
      <c r="E72" s="220" t="s">
        <v>266</v>
      </c>
      <c r="F72" s="220" t="s">
        <v>112</v>
      </c>
      <c r="G72" s="227" t="s">
        <v>181</v>
      </c>
      <c r="H72" s="228"/>
      <c r="I72" s="229"/>
      <c r="J72" s="229"/>
      <c r="K72" s="413"/>
    </row>
    <row r="73" spans="1:11" ht="15">
      <c r="A73" s="240" t="s">
        <v>301</v>
      </c>
      <c r="B73" s="219">
        <v>802</v>
      </c>
      <c r="C73" s="220" t="s">
        <v>84</v>
      </c>
      <c r="D73" s="220" t="s">
        <v>100</v>
      </c>
      <c r="E73" s="220" t="s">
        <v>266</v>
      </c>
      <c r="F73" s="220" t="s">
        <v>112</v>
      </c>
      <c r="G73" s="227" t="s">
        <v>181</v>
      </c>
      <c r="H73" s="228"/>
      <c r="I73" s="229"/>
      <c r="J73" s="229"/>
      <c r="K73" s="413"/>
    </row>
    <row r="74" spans="1:11" ht="15">
      <c r="A74" s="240" t="s">
        <v>302</v>
      </c>
      <c r="B74" s="219">
        <v>802</v>
      </c>
      <c r="C74" s="220" t="s">
        <v>84</v>
      </c>
      <c r="D74" s="220" t="s">
        <v>100</v>
      </c>
      <c r="E74" s="220" t="s">
        <v>266</v>
      </c>
      <c r="F74" s="220" t="s">
        <v>112</v>
      </c>
      <c r="G74" s="227" t="s">
        <v>181</v>
      </c>
      <c r="H74" s="228"/>
      <c r="I74" s="229"/>
      <c r="J74" s="229"/>
      <c r="K74" s="413"/>
    </row>
    <row r="75" spans="1:11" ht="15">
      <c r="A75" s="240" t="s">
        <v>303</v>
      </c>
      <c r="B75" s="219">
        <v>802</v>
      </c>
      <c r="C75" s="220" t="s">
        <v>84</v>
      </c>
      <c r="D75" s="220" t="s">
        <v>100</v>
      </c>
      <c r="E75" s="220" t="s">
        <v>266</v>
      </c>
      <c r="F75" s="220" t="s">
        <v>112</v>
      </c>
      <c r="G75" s="227" t="s">
        <v>181</v>
      </c>
      <c r="H75" s="228"/>
      <c r="I75" s="229"/>
      <c r="J75" s="229"/>
      <c r="K75" s="413"/>
    </row>
    <row r="76" spans="1:11" ht="15">
      <c r="A76" s="240" t="s">
        <v>516</v>
      </c>
      <c r="B76" s="219">
        <v>802</v>
      </c>
      <c r="C76" s="220" t="s">
        <v>84</v>
      </c>
      <c r="D76" s="220" t="s">
        <v>100</v>
      </c>
      <c r="E76" s="220" t="s">
        <v>266</v>
      </c>
      <c r="F76" s="220" t="s">
        <v>112</v>
      </c>
      <c r="G76" s="227" t="s">
        <v>181</v>
      </c>
      <c r="H76" s="228">
        <v>26.5</v>
      </c>
      <c r="I76" s="229">
        <v>26.5</v>
      </c>
      <c r="J76" s="229">
        <v>26.5</v>
      </c>
      <c r="K76" s="413"/>
    </row>
    <row r="77" spans="1:11" ht="15">
      <c r="A77" s="240" t="s">
        <v>305</v>
      </c>
      <c r="B77" s="219">
        <v>802</v>
      </c>
      <c r="C77" s="220" t="s">
        <v>84</v>
      </c>
      <c r="D77" s="220" t="s">
        <v>100</v>
      </c>
      <c r="E77" s="220" t="s">
        <v>306</v>
      </c>
      <c r="F77" s="220" t="s">
        <v>112</v>
      </c>
      <c r="G77" s="227" t="s">
        <v>181</v>
      </c>
      <c r="H77" s="228">
        <v>2.3</v>
      </c>
      <c r="I77" s="229">
        <v>2.3</v>
      </c>
      <c r="J77" s="229">
        <v>2.3</v>
      </c>
      <c r="K77" s="413"/>
    </row>
    <row r="78" spans="1:10" ht="15">
      <c r="A78" s="453" t="s">
        <v>118</v>
      </c>
      <c r="B78" s="195">
        <v>802</v>
      </c>
      <c r="C78" s="273" t="s">
        <v>84</v>
      </c>
      <c r="D78" s="273" t="s">
        <v>119</v>
      </c>
      <c r="E78" s="273" t="s">
        <v>254</v>
      </c>
      <c r="F78" s="273" t="s">
        <v>170</v>
      </c>
      <c r="G78" s="273" t="s">
        <v>170</v>
      </c>
      <c r="H78" s="274">
        <f>H79</f>
        <v>10</v>
      </c>
      <c r="I78" s="274">
        <f>I79</f>
        <v>10</v>
      </c>
      <c r="J78" s="274">
        <f>J79</f>
        <v>10</v>
      </c>
    </row>
    <row r="79" spans="1:10" ht="15">
      <c r="A79" s="245" t="s">
        <v>307</v>
      </c>
      <c r="B79" s="207">
        <v>802</v>
      </c>
      <c r="C79" s="208" t="s">
        <v>84</v>
      </c>
      <c r="D79" s="208" t="s">
        <v>119</v>
      </c>
      <c r="E79" s="208" t="s">
        <v>308</v>
      </c>
      <c r="F79" s="208" t="s">
        <v>112</v>
      </c>
      <c r="G79" s="232" t="s">
        <v>181</v>
      </c>
      <c r="H79" s="228">
        <v>10</v>
      </c>
      <c r="I79" s="229">
        <v>10</v>
      </c>
      <c r="J79" s="229">
        <v>10</v>
      </c>
    </row>
    <row r="80" spans="1:10" ht="15">
      <c r="A80" s="246" t="s">
        <v>122</v>
      </c>
      <c r="B80" s="199">
        <v>802</v>
      </c>
      <c r="C80" s="200" t="s">
        <v>84</v>
      </c>
      <c r="D80" s="200" t="s">
        <v>123</v>
      </c>
      <c r="E80" s="200" t="s">
        <v>254</v>
      </c>
      <c r="F80" s="200" t="s">
        <v>170</v>
      </c>
      <c r="G80" s="200" t="s">
        <v>170</v>
      </c>
      <c r="H80" s="201">
        <f>H81+H85+H90+H97+H100</f>
        <v>9468.7</v>
      </c>
      <c r="I80" s="201">
        <f>I81+I85+I90+I97+I100</f>
        <v>9496.400000000001</v>
      </c>
      <c r="J80" s="201">
        <f>J81+J85+J90+J97+J100</f>
        <v>9496.400000000001</v>
      </c>
    </row>
    <row r="81" spans="1:10" ht="43.5">
      <c r="A81" s="419" t="s">
        <v>309</v>
      </c>
      <c r="B81" s="195">
        <v>802</v>
      </c>
      <c r="C81" s="273" t="s">
        <v>84</v>
      </c>
      <c r="D81" s="273" t="s">
        <v>123</v>
      </c>
      <c r="E81" s="273" t="s">
        <v>310</v>
      </c>
      <c r="F81" s="273" t="s">
        <v>170</v>
      </c>
      <c r="G81" s="273" t="s">
        <v>259</v>
      </c>
      <c r="H81" s="274">
        <f>H82+H83</f>
        <v>7133.1</v>
      </c>
      <c r="I81" s="274">
        <f>I82+I83</f>
        <v>7133.1</v>
      </c>
      <c r="J81" s="274">
        <f>J82+J83</f>
        <v>7133.1</v>
      </c>
    </row>
    <row r="82" spans="1:11" ht="15">
      <c r="A82" s="247" t="s">
        <v>311</v>
      </c>
      <c r="B82" s="207">
        <v>802</v>
      </c>
      <c r="C82" s="208" t="s">
        <v>84</v>
      </c>
      <c r="D82" s="208" t="s">
        <v>123</v>
      </c>
      <c r="E82" s="208" t="s">
        <v>310</v>
      </c>
      <c r="F82" s="208" t="s">
        <v>128</v>
      </c>
      <c r="G82" s="232" t="s">
        <v>171</v>
      </c>
      <c r="H82" s="228">
        <v>5478.6</v>
      </c>
      <c r="I82" s="229">
        <v>5478.6</v>
      </c>
      <c r="J82" s="229">
        <v>5478.6</v>
      </c>
      <c r="K82">
        <v>11.5</v>
      </c>
    </row>
    <row r="83" spans="1:11" ht="15">
      <c r="A83" s="247" t="s">
        <v>261</v>
      </c>
      <c r="B83" s="207">
        <v>802</v>
      </c>
      <c r="C83" s="208" t="s">
        <v>84</v>
      </c>
      <c r="D83" s="208" t="s">
        <v>123</v>
      </c>
      <c r="E83" s="208" t="s">
        <v>310</v>
      </c>
      <c r="F83" s="208" t="s">
        <v>131</v>
      </c>
      <c r="G83" s="232" t="s">
        <v>173</v>
      </c>
      <c r="H83" s="228">
        <v>1654.5</v>
      </c>
      <c r="I83" s="229">
        <v>1654.5</v>
      </c>
      <c r="J83" s="229">
        <v>1654.5</v>
      </c>
      <c r="K83">
        <v>11.5</v>
      </c>
    </row>
    <row r="84" spans="1:10" ht="15">
      <c r="A84" s="248" t="s">
        <v>271</v>
      </c>
      <c r="B84" s="207">
        <v>802</v>
      </c>
      <c r="C84" s="208" t="s">
        <v>84</v>
      </c>
      <c r="D84" s="208" t="s">
        <v>123</v>
      </c>
      <c r="E84" s="208" t="s">
        <v>310</v>
      </c>
      <c r="F84" s="208" t="s">
        <v>130</v>
      </c>
      <c r="G84" s="208" t="s">
        <v>138</v>
      </c>
      <c r="H84" s="249"/>
      <c r="I84" s="210"/>
      <c r="J84" s="210"/>
    </row>
    <row r="85" spans="1:10" ht="15">
      <c r="A85" s="422" t="s">
        <v>182</v>
      </c>
      <c r="B85" s="195">
        <v>802</v>
      </c>
      <c r="C85" s="273" t="s">
        <v>84</v>
      </c>
      <c r="D85" s="273" t="s">
        <v>123</v>
      </c>
      <c r="E85" s="273" t="s">
        <v>310</v>
      </c>
      <c r="F85" s="273" t="s">
        <v>112</v>
      </c>
      <c r="G85" s="273" t="s">
        <v>183</v>
      </c>
      <c r="H85" s="420">
        <f>H86+H87+H88+H89</f>
        <v>637.9</v>
      </c>
      <c r="I85" s="420">
        <f>I86+I87+I88+I89</f>
        <v>647.3</v>
      </c>
      <c r="J85" s="420">
        <f>J86+J87+J88+J89</f>
        <v>647.3</v>
      </c>
    </row>
    <row r="86" spans="1:10" ht="15">
      <c r="A86" s="236" t="s">
        <v>312</v>
      </c>
      <c r="B86" s="219">
        <v>802</v>
      </c>
      <c r="C86" s="220" t="s">
        <v>84</v>
      </c>
      <c r="D86" s="220" t="s">
        <v>123</v>
      </c>
      <c r="E86" s="220" t="s">
        <v>310</v>
      </c>
      <c r="F86" s="220" t="s">
        <v>456</v>
      </c>
      <c r="G86" s="227" t="s">
        <v>183</v>
      </c>
      <c r="H86" s="228">
        <v>539.4</v>
      </c>
      <c r="I86" s="229">
        <v>544.8</v>
      </c>
      <c r="J86" s="229">
        <v>544.8</v>
      </c>
    </row>
    <row r="87" spans="1:10" ht="15">
      <c r="A87" s="237" t="s">
        <v>313</v>
      </c>
      <c r="B87" s="219">
        <v>802</v>
      </c>
      <c r="C87" s="220" t="s">
        <v>84</v>
      </c>
      <c r="D87" s="220" t="s">
        <v>123</v>
      </c>
      <c r="E87" s="220" t="s">
        <v>310</v>
      </c>
      <c r="F87" s="220" t="s">
        <v>112</v>
      </c>
      <c r="G87" s="227" t="s">
        <v>183</v>
      </c>
      <c r="H87" s="228">
        <v>8.5</v>
      </c>
      <c r="I87" s="229">
        <v>8.5</v>
      </c>
      <c r="J87" s="229">
        <v>8.5</v>
      </c>
    </row>
    <row r="88" spans="1:10" ht="15">
      <c r="A88" s="237" t="s">
        <v>213</v>
      </c>
      <c r="B88" s="219" t="s">
        <v>263</v>
      </c>
      <c r="C88" s="220" t="s">
        <v>84</v>
      </c>
      <c r="D88" s="220" t="s">
        <v>123</v>
      </c>
      <c r="E88" s="220" t="s">
        <v>310</v>
      </c>
      <c r="F88" s="220" t="s">
        <v>112</v>
      </c>
      <c r="G88" s="227" t="s">
        <v>183</v>
      </c>
      <c r="H88" s="228">
        <v>90</v>
      </c>
      <c r="I88" s="229">
        <v>94</v>
      </c>
      <c r="J88" s="229">
        <v>94</v>
      </c>
    </row>
    <row r="89" spans="1:10" ht="15">
      <c r="A89" s="237" t="s">
        <v>455</v>
      </c>
      <c r="B89" s="219" t="s">
        <v>263</v>
      </c>
      <c r="C89" s="220" t="s">
        <v>84</v>
      </c>
      <c r="D89" s="220" t="s">
        <v>123</v>
      </c>
      <c r="E89" s="220" t="s">
        <v>310</v>
      </c>
      <c r="F89" s="220" t="s">
        <v>456</v>
      </c>
      <c r="G89" s="227" t="s">
        <v>183</v>
      </c>
      <c r="H89" s="228"/>
      <c r="I89" s="229"/>
      <c r="J89" s="229"/>
    </row>
    <row r="90" spans="1:10" ht="15">
      <c r="A90" s="424" t="s">
        <v>314</v>
      </c>
      <c r="B90" s="195" t="s">
        <v>263</v>
      </c>
      <c r="C90" s="273" t="s">
        <v>84</v>
      </c>
      <c r="D90" s="273" t="s">
        <v>123</v>
      </c>
      <c r="E90" s="273" t="s">
        <v>310</v>
      </c>
      <c r="F90" s="273" t="s">
        <v>112</v>
      </c>
      <c r="G90" s="273" t="s">
        <v>176</v>
      </c>
      <c r="H90" s="274">
        <f>H92+H93+H95+H94+H96+H91</f>
        <v>1457.7</v>
      </c>
      <c r="I90" s="274">
        <f>I92+I93+I95+I94+I96+I91</f>
        <v>1456</v>
      </c>
      <c r="J90" s="274">
        <f>J92+J93+J95+J94+J96+J91</f>
        <v>1456</v>
      </c>
    </row>
    <row r="91" spans="1:12" ht="29.25">
      <c r="A91" s="344" t="s">
        <v>457</v>
      </c>
      <c r="B91" s="226" t="s">
        <v>263</v>
      </c>
      <c r="C91" s="227" t="s">
        <v>84</v>
      </c>
      <c r="D91" s="227" t="s">
        <v>123</v>
      </c>
      <c r="E91" s="227" t="s">
        <v>310</v>
      </c>
      <c r="F91" s="227" t="s">
        <v>112</v>
      </c>
      <c r="G91" s="227" t="s">
        <v>176</v>
      </c>
      <c r="H91" s="228"/>
      <c r="I91" s="228"/>
      <c r="J91" s="228"/>
      <c r="K91" s="413"/>
      <c r="L91" s="413"/>
    </row>
    <row r="92" spans="1:10" ht="15">
      <c r="A92" s="237" t="s">
        <v>611</v>
      </c>
      <c r="B92" s="219" t="s">
        <v>263</v>
      </c>
      <c r="C92" s="220" t="s">
        <v>84</v>
      </c>
      <c r="D92" s="220" t="s">
        <v>123</v>
      </c>
      <c r="E92" s="220" t="s">
        <v>310</v>
      </c>
      <c r="F92" s="220" t="s">
        <v>112</v>
      </c>
      <c r="G92" s="227" t="s">
        <v>176</v>
      </c>
      <c r="H92" s="228">
        <v>1457.7</v>
      </c>
      <c r="I92" s="229">
        <v>1456</v>
      </c>
      <c r="J92" s="229">
        <v>1456</v>
      </c>
    </row>
    <row r="93" spans="1:10" ht="29.25">
      <c r="A93" s="237" t="s">
        <v>458</v>
      </c>
      <c r="B93" s="219" t="s">
        <v>263</v>
      </c>
      <c r="C93" s="220" t="s">
        <v>84</v>
      </c>
      <c r="D93" s="220" t="s">
        <v>123</v>
      </c>
      <c r="E93" s="220" t="s">
        <v>310</v>
      </c>
      <c r="F93" s="220" t="s">
        <v>112</v>
      </c>
      <c r="G93" s="227" t="s">
        <v>184</v>
      </c>
      <c r="H93" s="228"/>
      <c r="I93" s="229"/>
      <c r="J93" s="229"/>
    </row>
    <row r="94" spans="1:14" ht="15">
      <c r="A94" s="237" t="s">
        <v>439</v>
      </c>
      <c r="B94" s="219" t="s">
        <v>263</v>
      </c>
      <c r="C94" s="220" t="s">
        <v>84</v>
      </c>
      <c r="D94" s="220" t="s">
        <v>123</v>
      </c>
      <c r="E94" s="220" t="s">
        <v>310</v>
      </c>
      <c r="F94" s="220" t="s">
        <v>112</v>
      </c>
      <c r="G94" s="220" t="s">
        <v>184</v>
      </c>
      <c r="H94" s="209"/>
      <c r="I94" s="210"/>
      <c r="J94" s="210"/>
      <c r="K94" t="s">
        <v>519</v>
      </c>
      <c r="M94" s="185"/>
      <c r="N94" s="185"/>
    </row>
    <row r="95" spans="1:14" ht="15">
      <c r="A95" s="250" t="s">
        <v>459</v>
      </c>
      <c r="B95" s="219" t="s">
        <v>263</v>
      </c>
      <c r="C95" s="220" t="s">
        <v>84</v>
      </c>
      <c r="D95" s="220" t="s">
        <v>123</v>
      </c>
      <c r="E95" s="220" t="s">
        <v>310</v>
      </c>
      <c r="F95" s="220" t="s">
        <v>112</v>
      </c>
      <c r="G95" s="220" t="s">
        <v>184</v>
      </c>
      <c r="H95" s="209"/>
      <c r="I95" s="210"/>
      <c r="J95" s="210"/>
      <c r="K95" t="s">
        <v>526</v>
      </c>
      <c r="M95" s="185"/>
      <c r="N95" s="185"/>
    </row>
    <row r="96" spans="1:14" ht="15">
      <c r="A96" s="250" t="s">
        <v>443</v>
      </c>
      <c r="B96" s="219" t="s">
        <v>263</v>
      </c>
      <c r="C96" s="220" t="s">
        <v>84</v>
      </c>
      <c r="D96" s="220" t="s">
        <v>123</v>
      </c>
      <c r="E96" s="220" t="s">
        <v>310</v>
      </c>
      <c r="F96" s="220" t="s">
        <v>112</v>
      </c>
      <c r="G96" s="220" t="s">
        <v>184</v>
      </c>
      <c r="H96" s="209"/>
      <c r="I96" s="210"/>
      <c r="J96" s="210"/>
      <c r="M96" s="185"/>
      <c r="N96" s="185"/>
    </row>
    <row r="97" spans="1:14" ht="15">
      <c r="A97" s="419" t="s">
        <v>179</v>
      </c>
      <c r="B97" s="195" t="s">
        <v>263</v>
      </c>
      <c r="C97" s="273" t="s">
        <v>84</v>
      </c>
      <c r="D97" s="273" t="s">
        <v>123</v>
      </c>
      <c r="E97" s="273" t="s">
        <v>310</v>
      </c>
      <c r="F97" s="273" t="s">
        <v>112</v>
      </c>
      <c r="G97" s="273" t="s">
        <v>181</v>
      </c>
      <c r="H97" s="274">
        <f>H99+H98</f>
        <v>240</v>
      </c>
      <c r="I97" s="274">
        <f>I99+I98</f>
        <v>260</v>
      </c>
      <c r="J97" s="274">
        <f>J99+J98</f>
        <v>260</v>
      </c>
      <c r="M97" s="185"/>
      <c r="N97" s="185"/>
    </row>
    <row r="98" spans="1:14" ht="15">
      <c r="A98" s="251" t="s">
        <v>460</v>
      </c>
      <c r="B98" s="219" t="s">
        <v>263</v>
      </c>
      <c r="C98" s="220" t="s">
        <v>84</v>
      </c>
      <c r="D98" s="220" t="s">
        <v>123</v>
      </c>
      <c r="E98" s="220" t="s">
        <v>310</v>
      </c>
      <c r="F98" s="227" t="s">
        <v>112</v>
      </c>
      <c r="G98" s="227" t="s">
        <v>181</v>
      </c>
      <c r="H98" s="228">
        <v>240</v>
      </c>
      <c r="I98" s="252">
        <v>260</v>
      </c>
      <c r="J98" s="252">
        <v>260</v>
      </c>
      <c r="M98" s="185"/>
      <c r="N98" s="185"/>
    </row>
    <row r="99" spans="1:14" ht="15">
      <c r="A99" s="237" t="s">
        <v>514</v>
      </c>
      <c r="B99" s="219" t="s">
        <v>263</v>
      </c>
      <c r="C99" s="220" t="s">
        <v>84</v>
      </c>
      <c r="D99" s="220" t="s">
        <v>123</v>
      </c>
      <c r="E99" s="220" t="s">
        <v>310</v>
      </c>
      <c r="F99" s="220" t="s">
        <v>112</v>
      </c>
      <c r="G99" s="220" t="s">
        <v>181</v>
      </c>
      <c r="H99" s="228"/>
      <c r="I99" s="229"/>
      <c r="J99" s="229"/>
      <c r="M99" s="185"/>
      <c r="N99" s="185"/>
    </row>
    <row r="100" spans="1:14" ht="15">
      <c r="A100" s="424" t="s">
        <v>315</v>
      </c>
      <c r="B100" s="195" t="s">
        <v>263</v>
      </c>
      <c r="C100" s="273" t="s">
        <v>84</v>
      </c>
      <c r="D100" s="273" t="s">
        <v>123</v>
      </c>
      <c r="E100" s="273" t="s">
        <v>310</v>
      </c>
      <c r="F100" s="273" t="s">
        <v>132</v>
      </c>
      <c r="G100" s="273" t="s">
        <v>170</v>
      </c>
      <c r="H100" s="274">
        <f>H101</f>
        <v>0</v>
      </c>
      <c r="I100" s="274">
        <f>I101</f>
        <v>0</v>
      </c>
      <c r="J100" s="274">
        <f>J101</f>
        <v>0</v>
      </c>
      <c r="M100" s="185"/>
      <c r="N100" s="185"/>
    </row>
    <row r="101" spans="1:14" ht="15">
      <c r="A101" s="253" t="s">
        <v>512</v>
      </c>
      <c r="B101" s="219" t="s">
        <v>263</v>
      </c>
      <c r="C101" s="220" t="s">
        <v>84</v>
      </c>
      <c r="D101" s="220" t="s">
        <v>123</v>
      </c>
      <c r="E101" s="220" t="s">
        <v>310</v>
      </c>
      <c r="F101" s="220" t="s">
        <v>132</v>
      </c>
      <c r="G101" s="227" t="s">
        <v>185</v>
      </c>
      <c r="H101" s="228"/>
      <c r="I101" s="229"/>
      <c r="J101" s="229"/>
      <c r="M101" s="185"/>
      <c r="N101" s="185"/>
    </row>
    <row r="102" spans="1:14" ht="15">
      <c r="A102" s="241" t="s">
        <v>316</v>
      </c>
      <c r="B102" s="199">
        <v>802</v>
      </c>
      <c r="C102" s="200" t="s">
        <v>86</v>
      </c>
      <c r="D102" s="200" t="s">
        <v>189</v>
      </c>
      <c r="E102" s="200" t="s">
        <v>317</v>
      </c>
      <c r="F102" s="200" t="s">
        <v>170</v>
      </c>
      <c r="G102" s="200" t="s">
        <v>170</v>
      </c>
      <c r="H102" s="201">
        <f>H103+H109+H112</f>
        <v>457.4</v>
      </c>
      <c r="I102" s="201">
        <f>I103+I109+I112</f>
        <v>457.4</v>
      </c>
      <c r="J102" s="201">
        <f>J103+J109+J112</f>
        <v>457.4</v>
      </c>
      <c r="M102" s="185"/>
      <c r="N102" s="185"/>
    </row>
    <row r="103" spans="1:14" ht="15">
      <c r="A103" s="254" t="s">
        <v>137</v>
      </c>
      <c r="B103" s="215">
        <v>802</v>
      </c>
      <c r="C103" s="216" t="s">
        <v>86</v>
      </c>
      <c r="D103" s="216" t="s">
        <v>134</v>
      </c>
      <c r="E103" s="216" t="s">
        <v>318</v>
      </c>
      <c r="F103" s="216" t="s">
        <v>170</v>
      </c>
      <c r="G103" s="216" t="s">
        <v>259</v>
      </c>
      <c r="H103" s="217">
        <f>H104+H106</f>
        <v>454.4</v>
      </c>
      <c r="I103" s="217">
        <f>I104+I106</f>
        <v>454.4</v>
      </c>
      <c r="J103" s="217">
        <f>J104+J106</f>
        <v>454.4</v>
      </c>
      <c r="K103" s="413"/>
      <c r="M103" s="185"/>
      <c r="N103" s="185"/>
    </row>
    <row r="104" spans="1:14" ht="15">
      <c r="A104" s="237" t="s">
        <v>206</v>
      </c>
      <c r="B104" s="207">
        <v>802</v>
      </c>
      <c r="C104" s="208" t="s">
        <v>86</v>
      </c>
      <c r="D104" s="208" t="s">
        <v>134</v>
      </c>
      <c r="E104" s="208" t="s">
        <v>318</v>
      </c>
      <c r="F104" s="208" t="s">
        <v>94</v>
      </c>
      <c r="G104" s="232" t="s">
        <v>171</v>
      </c>
      <c r="H104" s="228">
        <v>349</v>
      </c>
      <c r="I104" s="229">
        <v>349</v>
      </c>
      <c r="J104" s="229">
        <v>349</v>
      </c>
      <c r="K104" s="413"/>
      <c r="M104" s="185"/>
      <c r="N104" s="185"/>
    </row>
    <row r="105" spans="1:14" ht="15">
      <c r="A105" s="237" t="s">
        <v>260</v>
      </c>
      <c r="B105" s="207">
        <v>802</v>
      </c>
      <c r="C105" s="208" t="s">
        <v>86</v>
      </c>
      <c r="D105" s="208" t="s">
        <v>134</v>
      </c>
      <c r="E105" s="208" t="s">
        <v>318</v>
      </c>
      <c r="F105" s="208" t="s">
        <v>96</v>
      </c>
      <c r="G105" s="232" t="s">
        <v>172</v>
      </c>
      <c r="H105" s="228"/>
      <c r="I105" s="229"/>
      <c r="J105" s="229"/>
      <c r="K105" s="413"/>
      <c r="M105" s="185"/>
      <c r="N105" s="185"/>
    </row>
    <row r="106" spans="1:14" ht="16.5" customHeight="1">
      <c r="A106" s="237" t="s">
        <v>261</v>
      </c>
      <c r="B106" s="207">
        <v>802</v>
      </c>
      <c r="C106" s="208" t="s">
        <v>86</v>
      </c>
      <c r="D106" s="208" t="s">
        <v>134</v>
      </c>
      <c r="E106" s="208" t="s">
        <v>318</v>
      </c>
      <c r="F106" s="208" t="s">
        <v>98</v>
      </c>
      <c r="G106" s="232" t="s">
        <v>173</v>
      </c>
      <c r="H106" s="228">
        <v>105.4</v>
      </c>
      <c r="I106" s="229">
        <v>105.4</v>
      </c>
      <c r="J106" s="229">
        <v>105.4</v>
      </c>
      <c r="M106" s="185"/>
      <c r="N106" s="185"/>
    </row>
    <row r="107" spans="1:14" ht="15">
      <c r="A107" s="256" t="s">
        <v>210</v>
      </c>
      <c r="B107" s="222">
        <v>802</v>
      </c>
      <c r="C107" s="223" t="s">
        <v>86</v>
      </c>
      <c r="D107" s="223" t="s">
        <v>134</v>
      </c>
      <c r="E107" s="223" t="s">
        <v>318</v>
      </c>
      <c r="F107" s="223" t="s">
        <v>110</v>
      </c>
      <c r="G107" s="232" t="s">
        <v>174</v>
      </c>
      <c r="H107" s="228"/>
      <c r="I107" s="229"/>
      <c r="J107" s="229"/>
      <c r="M107" s="185"/>
      <c r="N107" s="185"/>
    </row>
    <row r="108" spans="1:14" ht="15">
      <c r="A108" s="218" t="s">
        <v>319</v>
      </c>
      <c r="B108" s="207">
        <v>802</v>
      </c>
      <c r="C108" s="208" t="s">
        <v>86</v>
      </c>
      <c r="D108" s="208" t="s">
        <v>134</v>
      </c>
      <c r="E108" s="208" t="s">
        <v>318</v>
      </c>
      <c r="F108" s="208" t="s">
        <v>110</v>
      </c>
      <c r="G108" s="232" t="s">
        <v>176</v>
      </c>
      <c r="H108" s="228"/>
      <c r="I108" s="229"/>
      <c r="J108" s="229"/>
      <c r="M108" s="185"/>
      <c r="N108" s="185"/>
    </row>
    <row r="109" spans="1:14" ht="15">
      <c r="A109" s="218" t="s">
        <v>271</v>
      </c>
      <c r="B109" s="207">
        <v>802</v>
      </c>
      <c r="C109" s="208" t="s">
        <v>86</v>
      </c>
      <c r="D109" s="208" t="s">
        <v>134</v>
      </c>
      <c r="E109" s="208" t="s">
        <v>318</v>
      </c>
      <c r="F109" s="208" t="s">
        <v>96</v>
      </c>
      <c r="G109" s="232" t="s">
        <v>138</v>
      </c>
      <c r="H109" s="228">
        <v>1</v>
      </c>
      <c r="I109" s="229">
        <v>1</v>
      </c>
      <c r="J109" s="229">
        <v>1</v>
      </c>
      <c r="M109" s="185"/>
      <c r="N109" s="185"/>
    </row>
    <row r="110" spans="1:14" ht="15">
      <c r="A110" s="250" t="s">
        <v>182</v>
      </c>
      <c r="B110" s="207">
        <v>802</v>
      </c>
      <c r="C110" s="208" t="s">
        <v>86</v>
      </c>
      <c r="D110" s="208" t="s">
        <v>134</v>
      </c>
      <c r="E110" s="208" t="s">
        <v>318</v>
      </c>
      <c r="F110" s="208" t="s">
        <v>112</v>
      </c>
      <c r="G110" s="208" t="s">
        <v>183</v>
      </c>
      <c r="H110" s="209"/>
      <c r="I110" s="210"/>
      <c r="J110" s="210"/>
      <c r="M110" s="185"/>
      <c r="N110" s="185"/>
    </row>
    <row r="111" spans="1:14" ht="15">
      <c r="A111" s="250" t="s">
        <v>320</v>
      </c>
      <c r="B111" s="207">
        <v>802</v>
      </c>
      <c r="C111" s="208" t="s">
        <v>86</v>
      </c>
      <c r="D111" s="208" t="s">
        <v>134</v>
      </c>
      <c r="E111" s="208" t="s">
        <v>318</v>
      </c>
      <c r="F111" s="208" t="s">
        <v>112</v>
      </c>
      <c r="G111" s="208" t="s">
        <v>181</v>
      </c>
      <c r="H111" s="249"/>
      <c r="I111" s="210"/>
      <c r="J111" s="210"/>
      <c r="K111" s="413"/>
      <c r="M111" s="185"/>
      <c r="N111" s="185"/>
    </row>
    <row r="112" spans="1:14" ht="15">
      <c r="A112" s="250" t="s">
        <v>321</v>
      </c>
      <c r="B112" s="207">
        <v>802</v>
      </c>
      <c r="C112" s="208" t="s">
        <v>86</v>
      </c>
      <c r="D112" s="208" t="s">
        <v>134</v>
      </c>
      <c r="E112" s="208" t="s">
        <v>318</v>
      </c>
      <c r="F112" s="208" t="s">
        <v>112</v>
      </c>
      <c r="G112" s="208" t="s">
        <v>181</v>
      </c>
      <c r="H112" s="249">
        <v>2</v>
      </c>
      <c r="I112" s="210">
        <v>2</v>
      </c>
      <c r="J112" s="210">
        <v>2</v>
      </c>
      <c r="M112" s="185"/>
      <c r="N112" s="185"/>
    </row>
    <row r="113" spans="1:14" ht="45">
      <c r="A113" s="258" t="s">
        <v>322</v>
      </c>
      <c r="B113" s="199">
        <v>802</v>
      </c>
      <c r="C113" s="200" t="s">
        <v>134</v>
      </c>
      <c r="D113" s="200" t="s">
        <v>189</v>
      </c>
      <c r="E113" s="200" t="s">
        <v>317</v>
      </c>
      <c r="F113" s="200" t="s">
        <v>170</v>
      </c>
      <c r="G113" s="200" t="s">
        <v>170</v>
      </c>
      <c r="H113" s="201">
        <f>H114</f>
        <v>350</v>
      </c>
      <c r="I113" s="201">
        <f>I114</f>
        <v>400</v>
      </c>
      <c r="J113" s="201">
        <f>J114</f>
        <v>450</v>
      </c>
      <c r="M113" s="185"/>
      <c r="N113" s="185"/>
    </row>
    <row r="114" spans="1:14" ht="15">
      <c r="A114" s="259" t="s">
        <v>323</v>
      </c>
      <c r="B114" s="215">
        <v>802</v>
      </c>
      <c r="C114" s="216" t="s">
        <v>134</v>
      </c>
      <c r="D114" s="216" t="s">
        <v>140</v>
      </c>
      <c r="E114" s="216" t="s">
        <v>324</v>
      </c>
      <c r="F114" s="216" t="s">
        <v>170</v>
      </c>
      <c r="G114" s="216" t="s">
        <v>170</v>
      </c>
      <c r="H114" s="239">
        <f>H115+H116+H117+H118</f>
        <v>350</v>
      </c>
      <c r="I114" s="239">
        <f>I115+I116+I117+I118</f>
        <v>400</v>
      </c>
      <c r="J114" s="239">
        <f>J115+J116+J117+J118</f>
        <v>450</v>
      </c>
      <c r="M114" s="185"/>
      <c r="N114" s="185"/>
    </row>
    <row r="115" spans="1:14" ht="15">
      <c r="A115" s="260" t="s">
        <v>440</v>
      </c>
      <c r="B115" s="207">
        <v>802</v>
      </c>
      <c r="C115" s="208" t="s">
        <v>134</v>
      </c>
      <c r="D115" s="208" t="s">
        <v>140</v>
      </c>
      <c r="E115" s="208" t="s">
        <v>324</v>
      </c>
      <c r="F115" s="208" t="s">
        <v>112</v>
      </c>
      <c r="G115" s="208" t="s">
        <v>184</v>
      </c>
      <c r="H115" s="209">
        <v>350</v>
      </c>
      <c r="I115" s="210">
        <v>400</v>
      </c>
      <c r="J115" s="210">
        <v>450</v>
      </c>
      <c r="M115" s="185"/>
      <c r="N115" s="185"/>
    </row>
    <row r="116" spans="1:14" ht="15">
      <c r="A116" s="260" t="s">
        <v>462</v>
      </c>
      <c r="B116" s="207" t="s">
        <v>263</v>
      </c>
      <c r="C116" s="208" t="s">
        <v>134</v>
      </c>
      <c r="D116" s="208" t="s">
        <v>142</v>
      </c>
      <c r="E116" s="208" t="s">
        <v>461</v>
      </c>
      <c r="F116" s="208" t="s">
        <v>112</v>
      </c>
      <c r="G116" s="232" t="s">
        <v>176</v>
      </c>
      <c r="H116" s="228"/>
      <c r="I116" s="229"/>
      <c r="J116" s="229"/>
      <c r="K116" s="413"/>
      <c r="M116" s="185"/>
      <c r="N116" s="185"/>
    </row>
    <row r="117" spans="1:14" ht="15">
      <c r="A117" s="261" t="s">
        <v>325</v>
      </c>
      <c r="B117" s="207">
        <v>802</v>
      </c>
      <c r="C117" s="208" t="s">
        <v>134</v>
      </c>
      <c r="D117" s="208" t="s">
        <v>140</v>
      </c>
      <c r="E117" s="208" t="s">
        <v>324</v>
      </c>
      <c r="F117" s="208" t="s">
        <v>112</v>
      </c>
      <c r="G117" s="208" t="s">
        <v>184</v>
      </c>
      <c r="H117" s="209"/>
      <c r="I117" s="210"/>
      <c r="J117" s="210"/>
      <c r="K117" s="413"/>
      <c r="M117" s="185"/>
      <c r="N117" s="185"/>
    </row>
    <row r="118" spans="1:14" ht="15">
      <c r="A118" s="261" t="s">
        <v>326</v>
      </c>
      <c r="B118" s="207">
        <v>802</v>
      </c>
      <c r="C118" s="208" t="s">
        <v>134</v>
      </c>
      <c r="D118" s="208" t="s">
        <v>140</v>
      </c>
      <c r="E118" s="208" t="s">
        <v>324</v>
      </c>
      <c r="F118" s="208" t="s">
        <v>112</v>
      </c>
      <c r="G118" s="208" t="s">
        <v>181</v>
      </c>
      <c r="H118" s="209"/>
      <c r="I118" s="210"/>
      <c r="J118" s="210"/>
      <c r="K118" s="413"/>
      <c r="M118" s="255"/>
      <c r="N118" s="255"/>
    </row>
    <row r="119" spans="1:14" ht="15">
      <c r="A119" s="262" t="s">
        <v>290</v>
      </c>
      <c r="B119" s="207">
        <v>802</v>
      </c>
      <c r="C119" s="208"/>
      <c r="D119" s="208"/>
      <c r="E119" s="208"/>
      <c r="F119" s="208"/>
      <c r="G119" s="208"/>
      <c r="H119" s="209"/>
      <c r="I119" s="209"/>
      <c r="J119" s="210"/>
      <c r="K119" s="413"/>
      <c r="M119" s="255"/>
      <c r="N119" s="255"/>
    </row>
    <row r="120" spans="1:14" ht="15">
      <c r="A120" s="263" t="s">
        <v>327</v>
      </c>
      <c r="B120" s="199" t="s">
        <v>263</v>
      </c>
      <c r="C120" s="200" t="s">
        <v>100</v>
      </c>
      <c r="D120" s="200" t="s">
        <v>142</v>
      </c>
      <c r="E120" s="200" t="s">
        <v>328</v>
      </c>
      <c r="F120" s="200" t="s">
        <v>170</v>
      </c>
      <c r="G120" s="200" t="s">
        <v>170</v>
      </c>
      <c r="H120" s="201">
        <f>H121</f>
        <v>3810.4</v>
      </c>
      <c r="I120" s="201">
        <f>I121</f>
        <v>4039.6</v>
      </c>
      <c r="J120" s="201">
        <f>J121</f>
        <v>4274.2</v>
      </c>
      <c r="K120" s="413"/>
      <c r="M120" s="255"/>
      <c r="N120" s="255"/>
    </row>
    <row r="121" spans="1:14" ht="15">
      <c r="A121" s="264" t="s">
        <v>329</v>
      </c>
      <c r="B121" s="207" t="s">
        <v>263</v>
      </c>
      <c r="C121" s="208" t="s">
        <v>100</v>
      </c>
      <c r="D121" s="208" t="s">
        <v>142</v>
      </c>
      <c r="E121" s="208" t="s">
        <v>476</v>
      </c>
      <c r="F121" s="208" t="s">
        <v>112</v>
      </c>
      <c r="G121" s="232" t="s">
        <v>176</v>
      </c>
      <c r="H121" s="228">
        <v>3810.4</v>
      </c>
      <c r="I121" s="228">
        <v>4039.6</v>
      </c>
      <c r="J121" s="229">
        <v>4274.2</v>
      </c>
      <c r="K121" s="413"/>
      <c r="M121" s="255"/>
      <c r="N121" s="255"/>
    </row>
    <row r="122" spans="1:14" ht="15">
      <c r="A122" s="264"/>
      <c r="B122" s="207"/>
      <c r="C122" s="208"/>
      <c r="D122" s="208"/>
      <c r="E122" s="208"/>
      <c r="F122" s="208"/>
      <c r="G122" s="208"/>
      <c r="H122" s="209"/>
      <c r="I122" s="209"/>
      <c r="J122" s="210"/>
      <c r="M122" s="255"/>
      <c r="N122" s="255"/>
    </row>
    <row r="123" spans="1:14" ht="15">
      <c r="A123" s="265" t="s">
        <v>330</v>
      </c>
      <c r="B123" s="199">
        <v>802</v>
      </c>
      <c r="C123" s="200" t="s">
        <v>147</v>
      </c>
      <c r="D123" s="200" t="s">
        <v>189</v>
      </c>
      <c r="E123" s="200" t="s">
        <v>254</v>
      </c>
      <c r="F123" s="200" t="s">
        <v>170</v>
      </c>
      <c r="G123" s="200" t="s">
        <v>170</v>
      </c>
      <c r="H123" s="201">
        <f>H124+H130</f>
        <v>25.9</v>
      </c>
      <c r="I123" s="201">
        <f>I124+I130</f>
        <v>25.9</v>
      </c>
      <c r="J123" s="201">
        <f>J124+J130</f>
        <v>25.9</v>
      </c>
      <c r="M123" s="255"/>
      <c r="N123" s="255"/>
    </row>
    <row r="124" spans="1:14" ht="15">
      <c r="A124" s="266" t="s">
        <v>331</v>
      </c>
      <c r="B124" s="215">
        <v>802</v>
      </c>
      <c r="C124" s="216" t="s">
        <v>147</v>
      </c>
      <c r="D124" s="216" t="s">
        <v>86</v>
      </c>
      <c r="E124" s="216" t="s">
        <v>254</v>
      </c>
      <c r="F124" s="216" t="s">
        <v>170</v>
      </c>
      <c r="G124" s="216" t="s">
        <v>170</v>
      </c>
      <c r="H124" s="239">
        <f>H126+H128</f>
        <v>0</v>
      </c>
      <c r="I124" s="239">
        <f>I126+I128</f>
        <v>0</v>
      </c>
      <c r="J124" s="239">
        <f>J126+J128</f>
        <v>0</v>
      </c>
      <c r="M124" s="255"/>
      <c r="N124" s="255"/>
    </row>
    <row r="125" spans="1:14" ht="15">
      <c r="A125" s="347" t="s">
        <v>477</v>
      </c>
      <c r="B125" s="231" t="s">
        <v>263</v>
      </c>
      <c r="C125" s="232" t="s">
        <v>147</v>
      </c>
      <c r="D125" s="232" t="s">
        <v>84</v>
      </c>
      <c r="E125" s="232" t="s">
        <v>463</v>
      </c>
      <c r="F125" s="232" t="s">
        <v>112</v>
      </c>
      <c r="G125" s="232" t="s">
        <v>184</v>
      </c>
      <c r="H125" s="252"/>
      <c r="I125" s="252"/>
      <c r="J125" s="252"/>
      <c r="M125" s="255"/>
      <c r="N125" s="255"/>
    </row>
    <row r="126" spans="1:14" ht="15">
      <c r="A126" s="347" t="s">
        <v>467</v>
      </c>
      <c r="B126" s="231" t="s">
        <v>263</v>
      </c>
      <c r="C126" s="232" t="s">
        <v>147</v>
      </c>
      <c r="D126" s="232" t="s">
        <v>86</v>
      </c>
      <c r="E126" s="232" t="s">
        <v>466</v>
      </c>
      <c r="F126" s="232" t="s">
        <v>112</v>
      </c>
      <c r="G126" s="232" t="s">
        <v>176</v>
      </c>
      <c r="H126" s="252"/>
      <c r="I126" s="252"/>
      <c r="J126" s="252"/>
      <c r="M126" s="255"/>
      <c r="N126" s="255"/>
    </row>
    <row r="127" spans="1:14" ht="15">
      <c r="A127" s="347" t="s">
        <v>478</v>
      </c>
      <c r="B127" s="231" t="s">
        <v>263</v>
      </c>
      <c r="C127" s="232" t="s">
        <v>147</v>
      </c>
      <c r="D127" s="232" t="s">
        <v>86</v>
      </c>
      <c r="E127" s="232" t="s">
        <v>466</v>
      </c>
      <c r="F127" s="232" t="s">
        <v>112</v>
      </c>
      <c r="G127" s="232" t="s">
        <v>190</v>
      </c>
      <c r="H127" s="252"/>
      <c r="I127" s="252"/>
      <c r="J127" s="252"/>
      <c r="M127" s="255"/>
      <c r="N127" s="255"/>
    </row>
    <row r="128" spans="1:14" ht="15">
      <c r="A128" s="347" t="s">
        <v>468</v>
      </c>
      <c r="B128" s="231" t="s">
        <v>263</v>
      </c>
      <c r="C128" s="232" t="s">
        <v>147</v>
      </c>
      <c r="D128" s="232" t="s">
        <v>86</v>
      </c>
      <c r="E128" s="232" t="s">
        <v>466</v>
      </c>
      <c r="F128" s="232" t="s">
        <v>112</v>
      </c>
      <c r="G128" s="232" t="s">
        <v>181</v>
      </c>
      <c r="H128" s="252"/>
      <c r="I128" s="252"/>
      <c r="J128" s="252"/>
      <c r="K128" s="413"/>
      <c r="L128" s="413"/>
      <c r="M128" s="255"/>
      <c r="N128" s="255"/>
    </row>
    <row r="129" spans="1:14" ht="29.25">
      <c r="A129" s="267" t="s">
        <v>479</v>
      </c>
      <c r="B129" s="207">
        <v>802</v>
      </c>
      <c r="C129" s="208" t="s">
        <v>147</v>
      </c>
      <c r="D129" s="208" t="s">
        <v>84</v>
      </c>
      <c r="E129" s="208" t="s">
        <v>463</v>
      </c>
      <c r="F129" s="208" t="s">
        <v>112</v>
      </c>
      <c r="G129" s="232" t="s">
        <v>176</v>
      </c>
      <c r="H129" s="252">
        <v>0</v>
      </c>
      <c r="I129" s="228"/>
      <c r="J129" s="229"/>
      <c r="M129" s="255"/>
      <c r="N129" s="255"/>
    </row>
    <row r="130" spans="1:14" ht="15">
      <c r="A130" s="452" t="s">
        <v>151</v>
      </c>
      <c r="B130" s="199">
        <v>802</v>
      </c>
      <c r="C130" s="200" t="s">
        <v>147</v>
      </c>
      <c r="D130" s="200" t="s">
        <v>134</v>
      </c>
      <c r="E130" s="200" t="s">
        <v>254</v>
      </c>
      <c r="F130" s="200" t="s">
        <v>170</v>
      </c>
      <c r="G130" s="200" t="s">
        <v>170</v>
      </c>
      <c r="H130" s="201">
        <f>H134+H131+H132+H133+H136+H135</f>
        <v>25.9</v>
      </c>
      <c r="I130" s="201">
        <f>I134+I131+I132+I133+I136+I135</f>
        <v>25.9</v>
      </c>
      <c r="J130" s="201">
        <f>J134+J131+J132+J133+J136+J135</f>
        <v>25.9</v>
      </c>
      <c r="M130" s="255"/>
      <c r="N130" s="255"/>
    </row>
    <row r="131" spans="1:14" ht="15">
      <c r="A131" s="268" t="s">
        <v>332</v>
      </c>
      <c r="B131" s="231">
        <v>802</v>
      </c>
      <c r="C131" s="232" t="s">
        <v>147</v>
      </c>
      <c r="D131" s="232" t="s">
        <v>134</v>
      </c>
      <c r="E131" s="232" t="s">
        <v>333</v>
      </c>
      <c r="F131" s="232" t="s">
        <v>112</v>
      </c>
      <c r="G131" s="232" t="s">
        <v>184</v>
      </c>
      <c r="H131" s="252">
        <v>25.9</v>
      </c>
      <c r="I131" s="252">
        <v>25.9</v>
      </c>
      <c r="J131" s="252">
        <v>25.9</v>
      </c>
      <c r="M131" s="255"/>
      <c r="N131" s="255"/>
    </row>
    <row r="132" spans="1:14" ht="15">
      <c r="A132" s="269" t="s">
        <v>334</v>
      </c>
      <c r="B132" s="207">
        <v>802</v>
      </c>
      <c r="C132" s="208" t="s">
        <v>147</v>
      </c>
      <c r="D132" s="208" t="s">
        <v>134</v>
      </c>
      <c r="E132" s="208" t="s">
        <v>333</v>
      </c>
      <c r="F132" s="208"/>
      <c r="G132" s="232" t="s">
        <v>183</v>
      </c>
      <c r="H132" s="252"/>
      <c r="I132" s="229"/>
      <c r="J132" s="229"/>
      <c r="M132" s="255"/>
      <c r="N132" s="255"/>
    </row>
    <row r="133" spans="1:14" ht="15">
      <c r="A133" s="269" t="s">
        <v>335</v>
      </c>
      <c r="B133" s="207">
        <v>802</v>
      </c>
      <c r="C133" s="208" t="s">
        <v>147</v>
      </c>
      <c r="D133" s="208" t="s">
        <v>134</v>
      </c>
      <c r="E133" s="208" t="s">
        <v>336</v>
      </c>
      <c r="F133" s="208" t="s">
        <v>112</v>
      </c>
      <c r="G133" s="232" t="s">
        <v>184</v>
      </c>
      <c r="H133" s="252"/>
      <c r="I133" s="229"/>
      <c r="J133" s="229"/>
      <c r="M133" s="255"/>
      <c r="N133" s="255"/>
    </row>
    <row r="134" spans="1:14" ht="29.25">
      <c r="A134" s="269" t="s">
        <v>337</v>
      </c>
      <c r="B134" s="207" t="s">
        <v>263</v>
      </c>
      <c r="C134" s="208" t="s">
        <v>147</v>
      </c>
      <c r="D134" s="208" t="s">
        <v>134</v>
      </c>
      <c r="E134" s="208" t="s">
        <v>336</v>
      </c>
      <c r="F134" s="208" t="s">
        <v>112</v>
      </c>
      <c r="G134" s="232" t="s">
        <v>176</v>
      </c>
      <c r="H134" s="252"/>
      <c r="I134" s="229"/>
      <c r="J134" s="229"/>
      <c r="M134" s="255"/>
      <c r="N134" s="255"/>
    </row>
    <row r="135" spans="1:14" ht="29.25">
      <c r="A135" s="269" t="s">
        <v>513</v>
      </c>
      <c r="B135" s="207" t="s">
        <v>263</v>
      </c>
      <c r="C135" s="208" t="s">
        <v>147</v>
      </c>
      <c r="D135" s="208" t="s">
        <v>134</v>
      </c>
      <c r="E135" s="208" t="s">
        <v>464</v>
      </c>
      <c r="F135" s="208" t="s">
        <v>112</v>
      </c>
      <c r="G135" s="232" t="s">
        <v>176</v>
      </c>
      <c r="H135" s="252"/>
      <c r="I135" s="229"/>
      <c r="J135" s="229"/>
      <c r="M135" s="255"/>
      <c r="N135" s="255"/>
    </row>
    <row r="136" spans="1:14" ht="29.25">
      <c r="A136" s="269" t="s">
        <v>445</v>
      </c>
      <c r="B136" s="207">
        <v>802</v>
      </c>
      <c r="C136" s="208" t="s">
        <v>147</v>
      </c>
      <c r="D136" s="208" t="s">
        <v>134</v>
      </c>
      <c r="E136" s="208" t="s">
        <v>336</v>
      </c>
      <c r="F136" s="208" t="s">
        <v>112</v>
      </c>
      <c r="G136" s="208" t="s">
        <v>176</v>
      </c>
      <c r="H136" s="252"/>
      <c r="I136" s="270"/>
      <c r="J136" s="210"/>
      <c r="M136" s="255"/>
      <c r="N136" s="255"/>
    </row>
    <row r="137" spans="1:14" ht="15">
      <c r="A137" s="272" t="s">
        <v>338</v>
      </c>
      <c r="B137" s="195">
        <v>802</v>
      </c>
      <c r="C137" s="273" t="s">
        <v>153</v>
      </c>
      <c r="D137" s="273" t="s">
        <v>189</v>
      </c>
      <c r="E137" s="273" t="s">
        <v>254</v>
      </c>
      <c r="F137" s="273" t="s">
        <v>170</v>
      </c>
      <c r="G137" s="273" t="s">
        <v>170</v>
      </c>
      <c r="H137" s="274">
        <f>H138+H170</f>
        <v>0</v>
      </c>
      <c r="I137" s="274">
        <f>I138+I170</f>
        <v>0</v>
      </c>
      <c r="J137" s="274">
        <f>J138+J170</f>
        <v>0</v>
      </c>
      <c r="K137" s="413"/>
      <c r="M137" s="255"/>
      <c r="N137" s="255"/>
    </row>
    <row r="138" spans="1:14" ht="30">
      <c r="A138" s="203" t="s">
        <v>339</v>
      </c>
      <c r="B138" s="199">
        <v>802</v>
      </c>
      <c r="C138" s="200" t="s">
        <v>153</v>
      </c>
      <c r="D138" s="200" t="s">
        <v>84</v>
      </c>
      <c r="E138" s="200" t="s">
        <v>340</v>
      </c>
      <c r="F138" s="200" t="s">
        <v>197</v>
      </c>
      <c r="G138" s="200" t="s">
        <v>341</v>
      </c>
      <c r="H138" s="201">
        <f>H139+H143+H147+H149+H151+H156+H160+H162+H166+H145</f>
        <v>0</v>
      </c>
      <c r="I138" s="201">
        <f>I139+I143+I145+I147+I151+I156+I162</f>
        <v>0</v>
      </c>
      <c r="J138" s="201">
        <f>J139+J143+J145+J147+J151+J156+J162</f>
        <v>0</v>
      </c>
      <c r="K138" s="413"/>
      <c r="M138" s="255"/>
      <c r="N138" s="255"/>
    </row>
    <row r="139" spans="1:14" ht="42.75">
      <c r="A139" s="275" t="s">
        <v>342</v>
      </c>
      <c r="B139" s="215">
        <v>802</v>
      </c>
      <c r="C139" s="216" t="s">
        <v>153</v>
      </c>
      <c r="D139" s="216" t="s">
        <v>84</v>
      </c>
      <c r="E139" s="216" t="s">
        <v>340</v>
      </c>
      <c r="F139" s="216" t="s">
        <v>170</v>
      </c>
      <c r="G139" s="216" t="s">
        <v>259</v>
      </c>
      <c r="H139" s="217">
        <f>H140+H142</f>
        <v>0</v>
      </c>
      <c r="I139" s="217">
        <f>I140+I142</f>
        <v>0</v>
      </c>
      <c r="J139" s="217">
        <f>J140+J142</f>
        <v>0</v>
      </c>
      <c r="K139" s="413"/>
      <c r="M139" s="255"/>
      <c r="N139" s="255"/>
    </row>
    <row r="140" spans="1:14" ht="15">
      <c r="A140" s="276" t="s">
        <v>206</v>
      </c>
      <c r="B140" s="207">
        <v>802</v>
      </c>
      <c r="C140" s="208" t="s">
        <v>153</v>
      </c>
      <c r="D140" s="208" t="s">
        <v>84</v>
      </c>
      <c r="E140" s="208" t="s">
        <v>340</v>
      </c>
      <c r="F140" s="208" t="s">
        <v>128</v>
      </c>
      <c r="G140" s="232" t="s">
        <v>171</v>
      </c>
      <c r="H140" s="228"/>
      <c r="I140" s="229"/>
      <c r="J140" s="229"/>
      <c r="K140" s="413"/>
      <c r="M140" s="255"/>
      <c r="N140" s="255"/>
    </row>
    <row r="141" spans="1:14" ht="15">
      <c r="A141" s="276" t="s">
        <v>207</v>
      </c>
      <c r="B141" s="207">
        <v>802</v>
      </c>
      <c r="C141" s="208" t="s">
        <v>153</v>
      </c>
      <c r="D141" s="208" t="s">
        <v>84</v>
      </c>
      <c r="E141" s="208" t="s">
        <v>340</v>
      </c>
      <c r="F141" s="208" t="s">
        <v>130</v>
      </c>
      <c r="G141" s="232" t="s">
        <v>172</v>
      </c>
      <c r="H141" s="228"/>
      <c r="I141" s="229"/>
      <c r="J141" s="229"/>
      <c r="K141" s="413"/>
      <c r="M141" s="255"/>
      <c r="N141" s="255"/>
    </row>
    <row r="142" spans="1:14" ht="15">
      <c r="A142" s="276" t="s">
        <v>261</v>
      </c>
      <c r="B142" s="207">
        <v>802</v>
      </c>
      <c r="C142" s="208" t="s">
        <v>153</v>
      </c>
      <c r="D142" s="208" t="s">
        <v>84</v>
      </c>
      <c r="E142" s="208" t="s">
        <v>340</v>
      </c>
      <c r="F142" s="208" t="s">
        <v>131</v>
      </c>
      <c r="G142" s="232" t="s">
        <v>173</v>
      </c>
      <c r="H142" s="228"/>
      <c r="I142" s="229"/>
      <c r="J142" s="229"/>
      <c r="M142" s="255"/>
      <c r="N142" s="255"/>
    </row>
    <row r="143" spans="1:14" ht="15">
      <c r="A143" s="275" t="s">
        <v>210</v>
      </c>
      <c r="B143" s="215">
        <v>802</v>
      </c>
      <c r="C143" s="216" t="s">
        <v>153</v>
      </c>
      <c r="D143" s="216" t="s">
        <v>84</v>
      </c>
      <c r="E143" s="216" t="s">
        <v>340</v>
      </c>
      <c r="F143" s="216" t="s">
        <v>110</v>
      </c>
      <c r="G143" s="216" t="s">
        <v>174</v>
      </c>
      <c r="H143" s="217">
        <f>H144</f>
        <v>0</v>
      </c>
      <c r="I143" s="217">
        <f>I144</f>
        <v>0</v>
      </c>
      <c r="J143" s="217">
        <f>J144</f>
        <v>0</v>
      </c>
      <c r="K143" s="413"/>
      <c r="M143" s="255"/>
      <c r="N143" s="255"/>
    </row>
    <row r="144" spans="1:14" ht="15">
      <c r="A144" s="262" t="s">
        <v>343</v>
      </c>
      <c r="B144" s="219">
        <v>802</v>
      </c>
      <c r="C144" s="227" t="s">
        <v>153</v>
      </c>
      <c r="D144" s="227" t="s">
        <v>84</v>
      </c>
      <c r="E144" s="227" t="s">
        <v>340</v>
      </c>
      <c r="F144" s="220" t="s">
        <v>110</v>
      </c>
      <c r="G144" s="227" t="s">
        <v>174</v>
      </c>
      <c r="H144" s="228"/>
      <c r="I144" s="229"/>
      <c r="J144" s="229"/>
      <c r="K144" s="413"/>
      <c r="M144" s="255"/>
      <c r="N144" s="255"/>
    </row>
    <row r="145" spans="1:14" ht="15">
      <c r="A145" s="348" t="s">
        <v>465</v>
      </c>
      <c r="B145" s="349" t="s">
        <v>263</v>
      </c>
      <c r="C145" s="350" t="s">
        <v>153</v>
      </c>
      <c r="D145" s="350" t="s">
        <v>84</v>
      </c>
      <c r="E145" s="350" t="s">
        <v>340</v>
      </c>
      <c r="F145" s="350" t="s">
        <v>130</v>
      </c>
      <c r="G145" s="350" t="s">
        <v>138</v>
      </c>
      <c r="H145" s="217">
        <f>H146</f>
        <v>0</v>
      </c>
      <c r="I145" s="242">
        <f>I146</f>
        <v>0</v>
      </c>
      <c r="J145" s="242">
        <f>J146</f>
        <v>0</v>
      </c>
      <c r="K145" s="413"/>
      <c r="M145" s="255"/>
      <c r="N145" s="255"/>
    </row>
    <row r="146" spans="1:14" ht="15">
      <c r="A146" s="213" t="s">
        <v>271</v>
      </c>
      <c r="B146" s="207">
        <v>802</v>
      </c>
      <c r="C146" s="208" t="s">
        <v>153</v>
      </c>
      <c r="D146" s="208" t="s">
        <v>84</v>
      </c>
      <c r="E146" s="208" t="s">
        <v>340</v>
      </c>
      <c r="F146" s="208" t="s">
        <v>130</v>
      </c>
      <c r="G146" s="232" t="s">
        <v>138</v>
      </c>
      <c r="H146" s="228"/>
      <c r="I146" s="229"/>
      <c r="J146" s="229"/>
      <c r="K146" s="413"/>
      <c r="M146" s="255"/>
      <c r="N146" s="255"/>
    </row>
    <row r="147" spans="1:14" ht="36" customHeight="1">
      <c r="A147" s="278" t="s">
        <v>182</v>
      </c>
      <c r="B147" s="215">
        <v>802</v>
      </c>
      <c r="C147" s="216" t="s">
        <v>153</v>
      </c>
      <c r="D147" s="216" t="s">
        <v>84</v>
      </c>
      <c r="E147" s="216" t="s">
        <v>340</v>
      </c>
      <c r="F147" s="216" t="s">
        <v>112</v>
      </c>
      <c r="G147" s="216" t="s">
        <v>183</v>
      </c>
      <c r="H147" s="217">
        <f>H148</f>
        <v>0</v>
      </c>
      <c r="I147" s="217">
        <f>I148</f>
        <v>0</v>
      </c>
      <c r="J147" s="217">
        <f>J148</f>
        <v>0</v>
      </c>
      <c r="K147" s="413"/>
      <c r="M147" s="255"/>
      <c r="N147" s="255"/>
    </row>
    <row r="148" spans="1:14" ht="15">
      <c r="A148" s="279" t="s">
        <v>489</v>
      </c>
      <c r="B148" s="219">
        <v>802</v>
      </c>
      <c r="C148" s="227" t="s">
        <v>153</v>
      </c>
      <c r="D148" s="227" t="s">
        <v>84</v>
      </c>
      <c r="E148" s="227" t="s">
        <v>340</v>
      </c>
      <c r="F148" s="220" t="s">
        <v>112</v>
      </c>
      <c r="G148" s="227" t="s">
        <v>183</v>
      </c>
      <c r="H148" s="228"/>
      <c r="I148" s="229"/>
      <c r="J148" s="229"/>
      <c r="M148" s="255"/>
      <c r="N148" s="255"/>
    </row>
    <row r="149" spans="1:14" ht="15">
      <c r="A149" s="280" t="s">
        <v>344</v>
      </c>
      <c r="B149" s="215">
        <v>802</v>
      </c>
      <c r="C149" s="216" t="s">
        <v>153</v>
      </c>
      <c r="D149" s="216" t="s">
        <v>84</v>
      </c>
      <c r="E149" s="216" t="s">
        <v>340</v>
      </c>
      <c r="F149" s="216" t="s">
        <v>170</v>
      </c>
      <c r="G149" s="216" t="s">
        <v>176</v>
      </c>
      <c r="H149" s="217">
        <f>H150</f>
        <v>0</v>
      </c>
      <c r="I149" s="217">
        <v>0</v>
      </c>
      <c r="J149" s="217">
        <v>0</v>
      </c>
      <c r="M149" s="255"/>
      <c r="N149" s="255"/>
    </row>
    <row r="150" spans="1:14" ht="15">
      <c r="A150" s="281" t="s">
        <v>345</v>
      </c>
      <c r="B150" s="219">
        <v>802</v>
      </c>
      <c r="C150" s="227" t="s">
        <v>153</v>
      </c>
      <c r="D150" s="227" t="s">
        <v>84</v>
      </c>
      <c r="E150" s="227" t="s">
        <v>340</v>
      </c>
      <c r="F150" s="220" t="s">
        <v>110</v>
      </c>
      <c r="G150" s="220" t="s">
        <v>176</v>
      </c>
      <c r="H150" s="209"/>
      <c r="I150" s="210"/>
      <c r="J150" s="210"/>
      <c r="M150" s="255"/>
      <c r="N150" s="255"/>
    </row>
    <row r="151" spans="1:14" ht="15">
      <c r="A151" s="278" t="s">
        <v>276</v>
      </c>
      <c r="B151" s="215">
        <v>802</v>
      </c>
      <c r="C151" s="216" t="s">
        <v>153</v>
      </c>
      <c r="D151" s="216" t="s">
        <v>84</v>
      </c>
      <c r="E151" s="216" t="s">
        <v>340</v>
      </c>
      <c r="F151" s="216" t="s">
        <v>170</v>
      </c>
      <c r="G151" s="216" t="s">
        <v>184</v>
      </c>
      <c r="H151" s="217">
        <f>H152+H153+H154+H155</f>
        <v>0</v>
      </c>
      <c r="I151" s="217">
        <f>I152+I153+I154+I155</f>
        <v>0</v>
      </c>
      <c r="J151" s="217">
        <f>J152+J153+J154+J155</f>
        <v>0</v>
      </c>
      <c r="M151" s="255"/>
      <c r="N151" s="255"/>
    </row>
    <row r="152" spans="1:14" ht="15">
      <c r="A152" s="282" t="s">
        <v>277</v>
      </c>
      <c r="B152" s="219">
        <v>802</v>
      </c>
      <c r="C152" s="227" t="s">
        <v>153</v>
      </c>
      <c r="D152" s="227" t="s">
        <v>84</v>
      </c>
      <c r="E152" s="227" t="s">
        <v>340</v>
      </c>
      <c r="F152" s="283" t="s">
        <v>110</v>
      </c>
      <c r="G152" s="227" t="s">
        <v>184</v>
      </c>
      <c r="H152" s="228"/>
      <c r="I152" s="229"/>
      <c r="J152" s="229"/>
      <c r="M152" s="255"/>
      <c r="N152" s="255"/>
    </row>
    <row r="153" spans="1:14" ht="15">
      <c r="A153" s="279" t="s">
        <v>346</v>
      </c>
      <c r="B153" s="219">
        <v>802</v>
      </c>
      <c r="C153" s="227" t="s">
        <v>153</v>
      </c>
      <c r="D153" s="227" t="s">
        <v>84</v>
      </c>
      <c r="E153" s="227" t="s">
        <v>340</v>
      </c>
      <c r="F153" s="220" t="s">
        <v>112</v>
      </c>
      <c r="G153" s="220" t="s">
        <v>184</v>
      </c>
      <c r="H153" s="209"/>
      <c r="I153" s="284"/>
      <c r="J153" s="284"/>
      <c r="M153" s="255"/>
      <c r="N153" s="255"/>
    </row>
    <row r="154" spans="1:14" ht="15">
      <c r="A154" s="279" t="s">
        <v>347</v>
      </c>
      <c r="B154" s="219">
        <v>802</v>
      </c>
      <c r="C154" s="227" t="s">
        <v>153</v>
      </c>
      <c r="D154" s="227" t="s">
        <v>84</v>
      </c>
      <c r="E154" s="227" t="s">
        <v>340</v>
      </c>
      <c r="F154" s="220" t="s">
        <v>112</v>
      </c>
      <c r="G154" s="220" t="s">
        <v>184</v>
      </c>
      <c r="H154" s="209"/>
      <c r="I154" s="284"/>
      <c r="J154" s="284"/>
      <c r="K154" t="s">
        <v>517</v>
      </c>
      <c r="M154" s="277"/>
      <c r="N154" s="277"/>
    </row>
    <row r="155" spans="1:14" ht="15">
      <c r="A155" s="279" t="s">
        <v>348</v>
      </c>
      <c r="B155" s="219">
        <v>802</v>
      </c>
      <c r="C155" s="227" t="s">
        <v>153</v>
      </c>
      <c r="D155" s="227" t="s">
        <v>84</v>
      </c>
      <c r="E155" s="227" t="s">
        <v>340</v>
      </c>
      <c r="F155" s="220" t="s">
        <v>112</v>
      </c>
      <c r="G155" s="220" t="s">
        <v>184</v>
      </c>
      <c r="H155" s="209"/>
      <c r="I155" s="210"/>
      <c r="J155" s="210"/>
      <c r="M155" s="277"/>
      <c r="N155" s="277"/>
    </row>
    <row r="156" spans="1:14" ht="15">
      <c r="A156" s="421" t="s">
        <v>237</v>
      </c>
      <c r="B156" s="195">
        <v>802</v>
      </c>
      <c r="C156" s="273" t="s">
        <v>153</v>
      </c>
      <c r="D156" s="273" t="s">
        <v>84</v>
      </c>
      <c r="E156" s="273" t="s">
        <v>340</v>
      </c>
      <c r="F156" s="273" t="s">
        <v>170</v>
      </c>
      <c r="G156" s="273" t="s">
        <v>180</v>
      </c>
      <c r="H156" s="420">
        <f>H159+H157</f>
        <v>0</v>
      </c>
      <c r="I156" s="423">
        <f>I159</f>
        <v>0</v>
      </c>
      <c r="J156" s="423">
        <f>J159</f>
        <v>0</v>
      </c>
      <c r="K156" t="s">
        <v>526</v>
      </c>
      <c r="M156" s="277"/>
      <c r="N156" s="277"/>
    </row>
    <row r="157" spans="1:14" ht="15">
      <c r="A157" s="279" t="s">
        <v>349</v>
      </c>
      <c r="B157" s="219">
        <v>802</v>
      </c>
      <c r="C157" s="227" t="s">
        <v>153</v>
      </c>
      <c r="D157" s="227" t="s">
        <v>84</v>
      </c>
      <c r="E157" s="227" t="s">
        <v>340</v>
      </c>
      <c r="F157" s="220" t="s">
        <v>112</v>
      </c>
      <c r="G157" s="227" t="s">
        <v>180</v>
      </c>
      <c r="H157" s="228"/>
      <c r="I157" s="229"/>
      <c r="J157" s="229"/>
      <c r="M157" s="277"/>
      <c r="N157" s="277"/>
    </row>
    <row r="158" spans="1:14" ht="15">
      <c r="A158" s="285" t="s">
        <v>350</v>
      </c>
      <c r="B158" s="219">
        <v>802</v>
      </c>
      <c r="C158" s="227" t="s">
        <v>153</v>
      </c>
      <c r="D158" s="227" t="s">
        <v>84</v>
      </c>
      <c r="E158" s="227" t="s">
        <v>340</v>
      </c>
      <c r="F158" s="220" t="s">
        <v>293</v>
      </c>
      <c r="G158" s="227" t="s">
        <v>180</v>
      </c>
      <c r="H158" s="228"/>
      <c r="I158" s="229"/>
      <c r="J158" s="229"/>
      <c r="M158" s="277"/>
      <c r="N158" s="277"/>
    </row>
    <row r="159" spans="1:14" ht="15">
      <c r="A159" s="285" t="s">
        <v>351</v>
      </c>
      <c r="B159" s="219">
        <v>802</v>
      </c>
      <c r="C159" s="227" t="s">
        <v>153</v>
      </c>
      <c r="D159" s="227" t="s">
        <v>84</v>
      </c>
      <c r="E159" s="227" t="s">
        <v>340</v>
      </c>
      <c r="F159" s="220" t="s">
        <v>132</v>
      </c>
      <c r="G159" s="227" t="s">
        <v>185</v>
      </c>
      <c r="H159" s="228"/>
      <c r="I159" s="229"/>
      <c r="J159" s="229"/>
      <c r="M159" s="277"/>
      <c r="N159" s="277"/>
    </row>
    <row r="160" spans="1:14" ht="15">
      <c r="A160" s="419" t="s">
        <v>196</v>
      </c>
      <c r="B160" s="195">
        <v>802</v>
      </c>
      <c r="C160" s="273" t="s">
        <v>153</v>
      </c>
      <c r="D160" s="273" t="s">
        <v>84</v>
      </c>
      <c r="E160" s="273" t="s">
        <v>340</v>
      </c>
      <c r="F160" s="273" t="s">
        <v>170</v>
      </c>
      <c r="G160" s="273" t="s">
        <v>190</v>
      </c>
      <c r="H160" s="274">
        <f>H161</f>
        <v>0</v>
      </c>
      <c r="I160" s="274">
        <f>I161</f>
        <v>0</v>
      </c>
      <c r="J160" s="274">
        <f>J161</f>
        <v>0</v>
      </c>
      <c r="M160" s="277"/>
      <c r="N160" s="277"/>
    </row>
    <row r="161" spans="1:14" ht="15">
      <c r="A161" s="262" t="s">
        <v>480</v>
      </c>
      <c r="B161" s="219">
        <v>802</v>
      </c>
      <c r="C161" s="227" t="s">
        <v>153</v>
      </c>
      <c r="D161" s="227" t="s">
        <v>84</v>
      </c>
      <c r="E161" s="227" t="s">
        <v>340</v>
      </c>
      <c r="F161" s="227" t="s">
        <v>112</v>
      </c>
      <c r="G161" s="227" t="s">
        <v>190</v>
      </c>
      <c r="H161" s="228"/>
      <c r="I161" s="229"/>
      <c r="J161" s="210"/>
      <c r="M161" s="277"/>
      <c r="N161" s="277"/>
    </row>
    <row r="162" spans="1:14" ht="15">
      <c r="A162" s="425" t="s">
        <v>179</v>
      </c>
      <c r="B162" s="195">
        <v>802</v>
      </c>
      <c r="C162" s="273" t="s">
        <v>153</v>
      </c>
      <c r="D162" s="273" t="s">
        <v>84</v>
      </c>
      <c r="E162" s="273" t="s">
        <v>352</v>
      </c>
      <c r="F162" s="273" t="s">
        <v>170</v>
      </c>
      <c r="G162" s="273" t="s">
        <v>181</v>
      </c>
      <c r="H162" s="274">
        <f>H163+H164+H165</f>
        <v>0</v>
      </c>
      <c r="I162" s="274">
        <f>I163+I164+I165</f>
        <v>0</v>
      </c>
      <c r="J162" s="274">
        <f>J163+J164+J165</f>
        <v>0</v>
      </c>
      <c r="M162" s="277"/>
      <c r="N162" s="277"/>
    </row>
    <row r="163" spans="1:14" ht="15">
      <c r="A163" s="240" t="s">
        <v>353</v>
      </c>
      <c r="B163" s="219">
        <v>802</v>
      </c>
      <c r="C163" s="227" t="s">
        <v>153</v>
      </c>
      <c r="D163" s="227" t="s">
        <v>84</v>
      </c>
      <c r="E163" s="227" t="s">
        <v>340</v>
      </c>
      <c r="F163" s="220" t="s">
        <v>112</v>
      </c>
      <c r="G163" s="220" t="s">
        <v>183</v>
      </c>
      <c r="H163" s="209"/>
      <c r="I163" s="210"/>
      <c r="J163" s="210"/>
      <c r="M163" s="277"/>
      <c r="N163" s="277"/>
    </row>
    <row r="164" spans="1:14" ht="15">
      <c r="A164" s="240" t="s">
        <v>354</v>
      </c>
      <c r="B164" s="219">
        <v>802</v>
      </c>
      <c r="C164" s="227" t="s">
        <v>153</v>
      </c>
      <c r="D164" s="227" t="s">
        <v>84</v>
      </c>
      <c r="E164" s="227" t="s">
        <v>340</v>
      </c>
      <c r="F164" s="220" t="s">
        <v>112</v>
      </c>
      <c r="G164" s="227" t="s">
        <v>181</v>
      </c>
      <c r="H164" s="228"/>
      <c r="I164" s="229"/>
      <c r="J164" s="229"/>
      <c r="M164" s="277"/>
      <c r="N164" s="277"/>
    </row>
    <row r="165" spans="1:14" ht="15">
      <c r="A165" s="240" t="s">
        <v>304</v>
      </c>
      <c r="B165" s="219" t="s">
        <v>263</v>
      </c>
      <c r="C165" s="227" t="s">
        <v>153</v>
      </c>
      <c r="D165" s="227" t="s">
        <v>84</v>
      </c>
      <c r="E165" s="227" t="s">
        <v>340</v>
      </c>
      <c r="F165" s="220" t="s">
        <v>112</v>
      </c>
      <c r="G165" s="227" t="s">
        <v>181</v>
      </c>
      <c r="H165" s="228"/>
      <c r="I165" s="229"/>
      <c r="J165" s="229"/>
      <c r="M165" s="277"/>
      <c r="N165" s="277"/>
    </row>
    <row r="166" spans="1:14" ht="15">
      <c r="A166" s="271" t="s">
        <v>198</v>
      </c>
      <c r="B166" s="199" t="s">
        <v>263</v>
      </c>
      <c r="C166" s="200" t="s">
        <v>153</v>
      </c>
      <c r="D166" s="200" t="s">
        <v>84</v>
      </c>
      <c r="E166" s="200" t="s">
        <v>355</v>
      </c>
      <c r="F166" s="200" t="s">
        <v>170</v>
      </c>
      <c r="G166" s="200" t="s">
        <v>170</v>
      </c>
      <c r="H166" s="286">
        <f>H167</f>
        <v>0</v>
      </c>
      <c r="I166" s="286">
        <f>I167</f>
        <v>0</v>
      </c>
      <c r="J166" s="286">
        <f>J167</f>
        <v>0</v>
      </c>
      <c r="M166" s="277"/>
      <c r="N166" s="277"/>
    </row>
    <row r="167" spans="1:14" ht="29.25">
      <c r="A167" s="243" t="s">
        <v>199</v>
      </c>
      <c r="B167" s="219" t="s">
        <v>263</v>
      </c>
      <c r="C167" s="227" t="s">
        <v>153</v>
      </c>
      <c r="D167" s="227" t="s">
        <v>84</v>
      </c>
      <c r="E167" s="227" t="s">
        <v>355</v>
      </c>
      <c r="F167" s="227" t="s">
        <v>197</v>
      </c>
      <c r="G167" s="220" t="s">
        <v>341</v>
      </c>
      <c r="H167" s="209"/>
      <c r="I167" s="210"/>
      <c r="J167" s="209"/>
      <c r="M167" s="277"/>
      <c r="N167" s="277"/>
    </row>
    <row r="168" spans="1:14" ht="15">
      <c r="A168" s="244"/>
      <c r="B168" s="219"/>
      <c r="C168" s="227"/>
      <c r="D168" s="227"/>
      <c r="E168" s="227"/>
      <c r="F168" s="227"/>
      <c r="G168" s="220"/>
      <c r="H168" s="209"/>
      <c r="I168" s="210"/>
      <c r="J168" s="209"/>
      <c r="M168" s="277"/>
      <c r="N168" s="277"/>
    </row>
    <row r="169" spans="1:14" ht="15">
      <c r="A169" s="287"/>
      <c r="B169" s="288"/>
      <c r="C169" s="227"/>
      <c r="D169" s="227"/>
      <c r="E169" s="227"/>
      <c r="F169" s="220"/>
      <c r="G169" s="220"/>
      <c r="H169" s="209"/>
      <c r="I169" s="210"/>
      <c r="J169" s="210"/>
      <c r="M169" s="277"/>
      <c r="N169" s="277"/>
    </row>
    <row r="170" spans="1:14" ht="15">
      <c r="A170" s="289" t="s">
        <v>154</v>
      </c>
      <c r="B170" s="195">
        <v>802</v>
      </c>
      <c r="C170" s="273" t="s">
        <v>153</v>
      </c>
      <c r="D170" s="273" t="s">
        <v>84</v>
      </c>
      <c r="E170" s="273" t="s">
        <v>356</v>
      </c>
      <c r="F170" s="273" t="s">
        <v>170</v>
      </c>
      <c r="G170" s="273" t="s">
        <v>170</v>
      </c>
      <c r="H170" s="274">
        <f>H171+H175+H177+H181+H185+H188+H193+H195</f>
        <v>0</v>
      </c>
      <c r="I170" s="274">
        <f>I171+I175+I177+I181+I185+I188+I193+I195</f>
        <v>0</v>
      </c>
      <c r="J170" s="274">
        <f>J171+J175+J177+J181+J185+J188+J193+J195</f>
        <v>0</v>
      </c>
      <c r="M170" s="277"/>
      <c r="N170" s="277"/>
    </row>
    <row r="171" spans="1:14" ht="42.75">
      <c r="A171" s="275" t="s">
        <v>342</v>
      </c>
      <c r="B171" s="215">
        <v>802</v>
      </c>
      <c r="C171" s="216" t="s">
        <v>153</v>
      </c>
      <c r="D171" s="216" t="s">
        <v>84</v>
      </c>
      <c r="E171" s="216" t="s">
        <v>356</v>
      </c>
      <c r="F171" s="216" t="s">
        <v>170</v>
      </c>
      <c r="G171" s="216" t="s">
        <v>259</v>
      </c>
      <c r="H171" s="217">
        <f>H172+H174</f>
        <v>0</v>
      </c>
      <c r="I171" s="217">
        <f>I172+I174</f>
        <v>0</v>
      </c>
      <c r="J171" s="217">
        <f>J172+J174</f>
        <v>0</v>
      </c>
      <c r="M171" s="277"/>
      <c r="N171" s="277"/>
    </row>
    <row r="172" spans="1:14" ht="15">
      <c r="A172" s="276" t="s">
        <v>206</v>
      </c>
      <c r="B172" s="207">
        <v>802</v>
      </c>
      <c r="C172" s="208" t="s">
        <v>153</v>
      </c>
      <c r="D172" s="208" t="s">
        <v>84</v>
      </c>
      <c r="E172" s="208" t="s">
        <v>356</v>
      </c>
      <c r="F172" s="208" t="s">
        <v>128</v>
      </c>
      <c r="G172" s="232" t="s">
        <v>171</v>
      </c>
      <c r="H172" s="228"/>
      <c r="I172" s="228"/>
      <c r="J172" s="228"/>
      <c r="M172" s="255"/>
      <c r="N172" s="255"/>
    </row>
    <row r="173" spans="1:14" ht="15">
      <c r="A173" s="276" t="s">
        <v>207</v>
      </c>
      <c r="B173" s="207">
        <v>802</v>
      </c>
      <c r="C173" s="208" t="s">
        <v>153</v>
      </c>
      <c r="D173" s="208" t="s">
        <v>84</v>
      </c>
      <c r="E173" s="208" t="s">
        <v>356</v>
      </c>
      <c r="F173" s="208" t="s">
        <v>130</v>
      </c>
      <c r="G173" s="232" t="s">
        <v>172</v>
      </c>
      <c r="H173" s="228"/>
      <c r="I173" s="229"/>
      <c r="J173" s="229"/>
      <c r="M173" s="255"/>
      <c r="N173" s="255"/>
    </row>
    <row r="174" spans="1:14" ht="15">
      <c r="A174" s="276" t="s">
        <v>261</v>
      </c>
      <c r="B174" s="207">
        <v>802</v>
      </c>
      <c r="C174" s="208" t="s">
        <v>153</v>
      </c>
      <c r="D174" s="208" t="s">
        <v>84</v>
      </c>
      <c r="E174" s="208" t="s">
        <v>356</v>
      </c>
      <c r="F174" s="208" t="s">
        <v>131</v>
      </c>
      <c r="G174" s="232" t="s">
        <v>173</v>
      </c>
      <c r="H174" s="228"/>
      <c r="I174" s="228"/>
      <c r="J174" s="228"/>
      <c r="M174" s="255"/>
      <c r="N174" s="255"/>
    </row>
    <row r="175" spans="1:14" ht="15">
      <c r="A175" s="221" t="s">
        <v>210</v>
      </c>
      <c r="B175" s="222">
        <v>802</v>
      </c>
      <c r="C175" s="223" t="s">
        <v>153</v>
      </c>
      <c r="D175" s="223" t="s">
        <v>84</v>
      </c>
      <c r="E175" s="223" t="s">
        <v>356</v>
      </c>
      <c r="F175" s="223" t="s">
        <v>110</v>
      </c>
      <c r="G175" s="223" t="s">
        <v>174</v>
      </c>
      <c r="H175" s="224"/>
      <c r="I175" s="257"/>
      <c r="J175" s="257"/>
      <c r="M175" s="255"/>
      <c r="N175" s="255"/>
    </row>
    <row r="176" spans="1:14" ht="15">
      <c r="A176" s="206" t="s">
        <v>271</v>
      </c>
      <c r="B176" s="207">
        <v>802</v>
      </c>
      <c r="C176" s="208" t="s">
        <v>153</v>
      </c>
      <c r="D176" s="208" t="s">
        <v>84</v>
      </c>
      <c r="E176" s="208" t="s">
        <v>356</v>
      </c>
      <c r="F176" s="208" t="s">
        <v>130</v>
      </c>
      <c r="G176" s="208" t="s">
        <v>138</v>
      </c>
      <c r="H176" s="209"/>
      <c r="I176" s="210"/>
      <c r="J176" s="210"/>
      <c r="M176" s="255"/>
      <c r="N176" s="255"/>
    </row>
    <row r="177" spans="1:14" ht="15">
      <c r="A177" s="278" t="s">
        <v>182</v>
      </c>
      <c r="B177" s="215">
        <v>802</v>
      </c>
      <c r="C177" s="216" t="s">
        <v>153</v>
      </c>
      <c r="D177" s="216" t="s">
        <v>84</v>
      </c>
      <c r="E177" s="216" t="s">
        <v>356</v>
      </c>
      <c r="F177" s="216" t="s">
        <v>112</v>
      </c>
      <c r="G177" s="216" t="s">
        <v>183</v>
      </c>
      <c r="H177" s="217">
        <v>0</v>
      </c>
      <c r="I177" s="217">
        <v>0</v>
      </c>
      <c r="J177" s="217">
        <v>0</v>
      </c>
      <c r="M177" s="255"/>
      <c r="N177" s="255"/>
    </row>
    <row r="178" spans="1:14" ht="15">
      <c r="A178" s="279" t="s">
        <v>312</v>
      </c>
      <c r="B178" s="219">
        <v>802</v>
      </c>
      <c r="C178" s="227" t="s">
        <v>153</v>
      </c>
      <c r="D178" s="227" t="s">
        <v>84</v>
      </c>
      <c r="E178" s="227" t="s">
        <v>356</v>
      </c>
      <c r="F178" s="220" t="s">
        <v>112</v>
      </c>
      <c r="G178" s="220" t="s">
        <v>183</v>
      </c>
      <c r="H178" s="209"/>
      <c r="I178" s="210"/>
      <c r="J178" s="210"/>
      <c r="K178" s="413"/>
      <c r="M178" s="255"/>
      <c r="N178" s="255"/>
    </row>
    <row r="179" spans="1:14" ht="15">
      <c r="A179" s="279" t="s">
        <v>357</v>
      </c>
      <c r="B179" s="219">
        <v>802</v>
      </c>
      <c r="C179" s="227" t="s">
        <v>153</v>
      </c>
      <c r="D179" s="227" t="s">
        <v>84</v>
      </c>
      <c r="E179" s="227" t="s">
        <v>356</v>
      </c>
      <c r="F179" s="220" t="s">
        <v>112</v>
      </c>
      <c r="G179" s="220" t="s">
        <v>183</v>
      </c>
      <c r="H179" s="209"/>
      <c r="I179" s="210"/>
      <c r="J179" s="210"/>
      <c r="K179" s="413"/>
      <c r="M179" s="185"/>
      <c r="N179" s="185"/>
    </row>
    <row r="180" spans="1:14" ht="15">
      <c r="A180" s="279" t="s">
        <v>358</v>
      </c>
      <c r="B180" s="219">
        <v>802</v>
      </c>
      <c r="C180" s="227" t="s">
        <v>153</v>
      </c>
      <c r="D180" s="227" t="s">
        <v>84</v>
      </c>
      <c r="E180" s="227" t="s">
        <v>356</v>
      </c>
      <c r="F180" s="220" t="s">
        <v>112</v>
      </c>
      <c r="G180" s="220" t="s">
        <v>183</v>
      </c>
      <c r="H180" s="209"/>
      <c r="I180" s="210"/>
      <c r="J180" s="210"/>
      <c r="M180" s="185"/>
      <c r="N180" s="185"/>
    </row>
    <row r="181" spans="1:14" ht="15">
      <c r="A181" s="280" t="s">
        <v>344</v>
      </c>
      <c r="B181" s="215">
        <v>802</v>
      </c>
      <c r="C181" s="216" t="s">
        <v>153</v>
      </c>
      <c r="D181" s="216" t="s">
        <v>84</v>
      </c>
      <c r="E181" s="216" t="s">
        <v>356</v>
      </c>
      <c r="F181" s="216" t="s">
        <v>170</v>
      </c>
      <c r="G181" s="216" t="s">
        <v>176</v>
      </c>
      <c r="H181" s="217">
        <f>H182</f>
        <v>0</v>
      </c>
      <c r="I181" s="217">
        <f>I182</f>
        <v>0</v>
      </c>
      <c r="J181" s="217">
        <f>J182</f>
        <v>0</v>
      </c>
      <c r="M181" s="185"/>
      <c r="N181" s="185"/>
    </row>
    <row r="182" spans="1:14" ht="15">
      <c r="A182" s="290" t="s">
        <v>359</v>
      </c>
      <c r="B182" s="219">
        <v>802</v>
      </c>
      <c r="C182" s="227" t="s">
        <v>153</v>
      </c>
      <c r="D182" s="227" t="s">
        <v>84</v>
      </c>
      <c r="E182" s="227" t="s">
        <v>356</v>
      </c>
      <c r="F182" s="220" t="s">
        <v>110</v>
      </c>
      <c r="G182" s="220" t="s">
        <v>176</v>
      </c>
      <c r="H182" s="209"/>
      <c r="I182" s="209"/>
      <c r="J182" s="209"/>
      <c r="M182" s="185"/>
      <c r="N182" s="185"/>
    </row>
    <row r="183" spans="1:14" ht="15">
      <c r="A183" s="290" t="s">
        <v>360</v>
      </c>
      <c r="B183" s="219">
        <v>802</v>
      </c>
      <c r="C183" s="227" t="s">
        <v>153</v>
      </c>
      <c r="D183" s="227" t="s">
        <v>84</v>
      </c>
      <c r="E183" s="227" t="s">
        <v>356</v>
      </c>
      <c r="F183" s="220" t="s">
        <v>112</v>
      </c>
      <c r="G183" s="220" t="s">
        <v>176</v>
      </c>
      <c r="H183" s="209"/>
      <c r="I183" s="210"/>
      <c r="J183" s="210"/>
      <c r="M183" s="185"/>
      <c r="N183" s="185"/>
    </row>
    <row r="184" spans="1:14" ht="15">
      <c r="A184" s="290" t="s">
        <v>361</v>
      </c>
      <c r="B184" s="219">
        <v>802</v>
      </c>
      <c r="C184" s="227" t="s">
        <v>153</v>
      </c>
      <c r="D184" s="227" t="s">
        <v>84</v>
      </c>
      <c r="E184" s="227" t="s">
        <v>356</v>
      </c>
      <c r="F184" s="220" t="s">
        <v>112</v>
      </c>
      <c r="G184" s="220" t="s">
        <v>176</v>
      </c>
      <c r="H184" s="209"/>
      <c r="I184" s="210"/>
      <c r="J184" s="210"/>
      <c r="M184" s="185"/>
      <c r="N184" s="185"/>
    </row>
    <row r="185" spans="1:14" ht="15">
      <c r="A185" s="278" t="s">
        <v>276</v>
      </c>
      <c r="B185" s="215">
        <v>802</v>
      </c>
      <c r="C185" s="216" t="s">
        <v>153</v>
      </c>
      <c r="D185" s="216" t="s">
        <v>84</v>
      </c>
      <c r="E185" s="216" t="s">
        <v>356</v>
      </c>
      <c r="F185" s="216" t="s">
        <v>170</v>
      </c>
      <c r="G185" s="216" t="s">
        <v>184</v>
      </c>
      <c r="H185" s="217">
        <f>H186+H187</f>
        <v>0</v>
      </c>
      <c r="I185" s="217">
        <f>I186+I187</f>
        <v>0</v>
      </c>
      <c r="J185" s="217">
        <f>J186+J187</f>
        <v>0</v>
      </c>
      <c r="M185" s="185"/>
      <c r="N185" s="185"/>
    </row>
    <row r="186" spans="1:14" ht="15">
      <c r="A186" s="291" t="s">
        <v>362</v>
      </c>
      <c r="B186" s="219">
        <v>802</v>
      </c>
      <c r="C186" s="227" t="s">
        <v>153</v>
      </c>
      <c r="D186" s="227" t="s">
        <v>84</v>
      </c>
      <c r="E186" s="227" t="s">
        <v>356</v>
      </c>
      <c r="F186" s="227" t="s">
        <v>110</v>
      </c>
      <c r="G186" s="227" t="s">
        <v>184</v>
      </c>
      <c r="H186" s="228"/>
      <c r="I186" s="210"/>
      <c r="J186" s="210"/>
      <c r="K186" t="s">
        <v>518</v>
      </c>
      <c r="M186" s="185"/>
      <c r="N186" s="185"/>
    </row>
    <row r="187" spans="1:14" ht="15">
      <c r="A187" s="279" t="s">
        <v>363</v>
      </c>
      <c r="B187" s="219">
        <v>802</v>
      </c>
      <c r="C187" s="227" t="s">
        <v>153</v>
      </c>
      <c r="D187" s="227" t="s">
        <v>84</v>
      </c>
      <c r="E187" s="227" t="s">
        <v>356</v>
      </c>
      <c r="F187" s="220" t="s">
        <v>112</v>
      </c>
      <c r="G187" s="220" t="s">
        <v>184</v>
      </c>
      <c r="H187" s="209"/>
      <c r="I187" s="209"/>
      <c r="J187" s="209"/>
      <c r="M187" s="185"/>
      <c r="N187" s="185"/>
    </row>
    <row r="188" spans="1:14" ht="15">
      <c r="A188" s="235" t="s">
        <v>237</v>
      </c>
      <c r="B188" s="215">
        <v>802</v>
      </c>
      <c r="C188" s="216" t="s">
        <v>153</v>
      </c>
      <c r="D188" s="216" t="s">
        <v>84</v>
      </c>
      <c r="E188" s="216" t="s">
        <v>356</v>
      </c>
      <c r="F188" s="216" t="s">
        <v>170</v>
      </c>
      <c r="G188" s="216" t="s">
        <v>181</v>
      </c>
      <c r="H188" s="217">
        <f>H189</f>
        <v>0</v>
      </c>
      <c r="I188" s="217">
        <v>0</v>
      </c>
      <c r="J188" s="217">
        <v>0</v>
      </c>
      <c r="K188" t="s">
        <v>526</v>
      </c>
      <c r="M188" s="185"/>
      <c r="N188" s="185"/>
    </row>
    <row r="189" spans="1:14" ht="15">
      <c r="A189" s="281" t="s">
        <v>364</v>
      </c>
      <c r="B189" s="219">
        <v>802</v>
      </c>
      <c r="C189" s="227" t="s">
        <v>153</v>
      </c>
      <c r="D189" s="227" t="s">
        <v>84</v>
      </c>
      <c r="E189" s="227" t="s">
        <v>356</v>
      </c>
      <c r="F189" s="220" t="s">
        <v>112</v>
      </c>
      <c r="G189" s="220" t="s">
        <v>181</v>
      </c>
      <c r="H189" s="209"/>
      <c r="I189" s="210"/>
      <c r="J189" s="210"/>
      <c r="M189" s="185"/>
      <c r="N189" s="185"/>
    </row>
    <row r="190" spans="1:14" ht="15">
      <c r="A190" s="292" t="s">
        <v>365</v>
      </c>
      <c r="B190" s="219">
        <v>802</v>
      </c>
      <c r="C190" s="220" t="s">
        <v>153</v>
      </c>
      <c r="D190" s="220" t="s">
        <v>84</v>
      </c>
      <c r="E190" s="220" t="s">
        <v>356</v>
      </c>
      <c r="F190" s="220" t="s">
        <v>293</v>
      </c>
      <c r="G190" s="220" t="s">
        <v>181</v>
      </c>
      <c r="H190" s="209"/>
      <c r="I190" s="210"/>
      <c r="J190" s="210"/>
      <c r="M190" s="185"/>
      <c r="N190" s="185"/>
    </row>
    <row r="191" spans="1:14" ht="15">
      <c r="A191" s="243" t="s">
        <v>366</v>
      </c>
      <c r="B191" s="219">
        <v>802</v>
      </c>
      <c r="C191" s="227" t="s">
        <v>153</v>
      </c>
      <c r="D191" s="227" t="s">
        <v>84</v>
      </c>
      <c r="E191" s="227" t="s">
        <v>356</v>
      </c>
      <c r="F191" s="220" t="s">
        <v>293</v>
      </c>
      <c r="G191" s="220" t="s">
        <v>181</v>
      </c>
      <c r="H191" s="209"/>
      <c r="I191" s="210"/>
      <c r="J191" s="210"/>
      <c r="M191" s="185"/>
      <c r="N191" s="185"/>
    </row>
    <row r="192" spans="1:14" ht="15">
      <c r="A192" s="243"/>
      <c r="B192" s="219">
        <v>802</v>
      </c>
      <c r="C192" s="220"/>
      <c r="D192" s="220"/>
      <c r="E192" s="220"/>
      <c r="F192" s="220"/>
      <c r="G192" s="220"/>
      <c r="H192" s="209"/>
      <c r="I192" s="210"/>
      <c r="J192" s="210"/>
      <c r="M192" s="185"/>
      <c r="N192" s="185"/>
    </row>
    <row r="193" spans="1:14" ht="15">
      <c r="A193" s="214" t="s">
        <v>196</v>
      </c>
      <c r="B193" s="215">
        <v>802</v>
      </c>
      <c r="C193" s="216" t="s">
        <v>153</v>
      </c>
      <c r="D193" s="216" t="s">
        <v>84</v>
      </c>
      <c r="E193" s="216" t="s">
        <v>356</v>
      </c>
      <c r="F193" s="216" t="s">
        <v>170</v>
      </c>
      <c r="G193" s="216" t="s">
        <v>190</v>
      </c>
      <c r="H193" s="239">
        <f>H194</f>
        <v>0</v>
      </c>
      <c r="I193" s="239">
        <f>I194</f>
        <v>0</v>
      </c>
      <c r="J193" s="239">
        <f>J194</f>
        <v>0</v>
      </c>
      <c r="M193" s="185"/>
      <c r="N193" s="185"/>
    </row>
    <row r="194" spans="1:14" ht="15">
      <c r="A194" s="279" t="s">
        <v>367</v>
      </c>
      <c r="B194" s="219">
        <v>802</v>
      </c>
      <c r="C194" s="227" t="s">
        <v>153</v>
      </c>
      <c r="D194" s="227" t="s">
        <v>84</v>
      </c>
      <c r="E194" s="227" t="s">
        <v>356</v>
      </c>
      <c r="F194" s="220" t="s">
        <v>112</v>
      </c>
      <c r="G194" s="220" t="s">
        <v>190</v>
      </c>
      <c r="H194" s="209"/>
      <c r="I194" s="209"/>
      <c r="J194" s="209"/>
      <c r="M194" s="185"/>
      <c r="N194" s="185"/>
    </row>
    <row r="195" spans="1:14" ht="15">
      <c r="A195" s="293" t="s">
        <v>179</v>
      </c>
      <c r="B195" s="215">
        <v>802</v>
      </c>
      <c r="C195" s="216" t="s">
        <v>153</v>
      </c>
      <c r="D195" s="216" t="s">
        <v>84</v>
      </c>
      <c r="E195" s="216" t="s">
        <v>356</v>
      </c>
      <c r="F195" s="216" t="s">
        <v>170</v>
      </c>
      <c r="G195" s="216" t="s">
        <v>181</v>
      </c>
      <c r="H195" s="239">
        <f>H197+H199</f>
        <v>0</v>
      </c>
      <c r="I195" s="239">
        <f>I197+I199</f>
        <v>0</v>
      </c>
      <c r="J195" s="239">
        <f>J197+J199</f>
        <v>0</v>
      </c>
      <c r="M195" s="185"/>
      <c r="N195" s="185"/>
    </row>
    <row r="196" spans="1:14" ht="15">
      <c r="A196" s="244" t="s">
        <v>368</v>
      </c>
      <c r="B196" s="219">
        <v>802</v>
      </c>
      <c r="C196" s="227" t="s">
        <v>153</v>
      </c>
      <c r="D196" s="227" t="s">
        <v>84</v>
      </c>
      <c r="E196" s="227" t="s">
        <v>356</v>
      </c>
      <c r="F196" s="227" t="s">
        <v>112</v>
      </c>
      <c r="G196" s="220" t="s">
        <v>181</v>
      </c>
      <c r="H196" s="209"/>
      <c r="I196" s="210"/>
      <c r="J196" s="210"/>
      <c r="M196" s="185"/>
      <c r="N196" s="185"/>
    </row>
    <row r="197" spans="1:10" ht="15">
      <c r="A197" s="244" t="s">
        <v>369</v>
      </c>
      <c r="B197" s="219">
        <v>802</v>
      </c>
      <c r="C197" s="227" t="s">
        <v>153</v>
      </c>
      <c r="D197" s="227" t="s">
        <v>84</v>
      </c>
      <c r="E197" s="227" t="s">
        <v>356</v>
      </c>
      <c r="F197" s="227" t="s">
        <v>112</v>
      </c>
      <c r="G197" s="220" t="s">
        <v>181</v>
      </c>
      <c r="H197" s="209"/>
      <c r="I197" s="209"/>
      <c r="J197" s="209"/>
    </row>
    <row r="198" spans="1:10" ht="15">
      <c r="A198" s="244" t="s">
        <v>370</v>
      </c>
      <c r="B198" s="219">
        <v>802</v>
      </c>
      <c r="C198" s="227" t="s">
        <v>153</v>
      </c>
      <c r="D198" s="227" t="s">
        <v>84</v>
      </c>
      <c r="E198" s="227" t="s">
        <v>356</v>
      </c>
      <c r="F198" s="227" t="s">
        <v>112</v>
      </c>
      <c r="G198" s="220" t="s">
        <v>181</v>
      </c>
      <c r="H198" s="209"/>
      <c r="I198" s="210"/>
      <c r="J198" s="210"/>
    </row>
    <row r="199" spans="1:10" ht="15">
      <c r="A199" s="244" t="s">
        <v>371</v>
      </c>
      <c r="B199" s="219">
        <v>802</v>
      </c>
      <c r="C199" s="227" t="s">
        <v>153</v>
      </c>
      <c r="D199" s="227" t="s">
        <v>84</v>
      </c>
      <c r="E199" s="227" t="s">
        <v>356</v>
      </c>
      <c r="F199" s="227" t="s">
        <v>112</v>
      </c>
      <c r="G199" s="220" t="s">
        <v>181</v>
      </c>
      <c r="H199" s="209"/>
      <c r="I199" s="209"/>
      <c r="J199" s="209"/>
    </row>
    <row r="200" spans="1:10" ht="15">
      <c r="A200" s="244" t="s">
        <v>290</v>
      </c>
      <c r="B200" s="219">
        <v>802</v>
      </c>
      <c r="C200" s="227" t="s">
        <v>153</v>
      </c>
      <c r="D200" s="227" t="s">
        <v>84</v>
      </c>
      <c r="E200" s="227" t="s">
        <v>356</v>
      </c>
      <c r="F200" s="227" t="s">
        <v>112</v>
      </c>
      <c r="G200" s="220" t="s">
        <v>181</v>
      </c>
      <c r="H200" s="209"/>
      <c r="I200" s="210"/>
      <c r="J200" s="209"/>
    </row>
    <row r="201" spans="1:10" ht="15">
      <c r="A201" s="244"/>
      <c r="B201" s="219"/>
      <c r="C201" s="227"/>
      <c r="D201" s="227"/>
      <c r="E201" s="227"/>
      <c r="F201" s="227"/>
      <c r="G201" s="220"/>
      <c r="H201" s="209"/>
      <c r="I201" s="210"/>
      <c r="J201" s="209"/>
    </row>
    <row r="202" spans="1:10" ht="15">
      <c r="A202" s="294" t="s">
        <v>372</v>
      </c>
      <c r="B202" s="295">
        <v>802</v>
      </c>
      <c r="C202" s="273">
        <v>10</v>
      </c>
      <c r="D202" s="273" t="s">
        <v>189</v>
      </c>
      <c r="E202" s="273" t="s">
        <v>254</v>
      </c>
      <c r="F202" s="273" t="s">
        <v>170</v>
      </c>
      <c r="G202" s="273" t="s">
        <v>170</v>
      </c>
      <c r="H202" s="274">
        <f>H203</f>
        <v>403.6</v>
      </c>
      <c r="I202" s="274">
        <f>I203</f>
        <v>403.6</v>
      </c>
      <c r="J202" s="274">
        <f>J203</f>
        <v>403.6</v>
      </c>
    </row>
    <row r="203" spans="1:10" ht="15">
      <c r="A203" s="296" t="s">
        <v>156</v>
      </c>
      <c r="B203" s="297" t="s">
        <v>263</v>
      </c>
      <c r="C203" s="208" t="s">
        <v>140</v>
      </c>
      <c r="D203" s="208" t="s">
        <v>84</v>
      </c>
      <c r="E203" s="208" t="s">
        <v>373</v>
      </c>
      <c r="F203" s="208" t="s">
        <v>159</v>
      </c>
      <c r="G203" s="232" t="s">
        <v>374</v>
      </c>
      <c r="H203" s="228">
        <v>403.6</v>
      </c>
      <c r="I203" s="229">
        <v>403.6</v>
      </c>
      <c r="J203" s="229">
        <v>403.6</v>
      </c>
    </row>
    <row r="204" spans="1:10" ht="15">
      <c r="A204" s="298" t="s">
        <v>375</v>
      </c>
      <c r="B204" s="299" t="s">
        <v>263</v>
      </c>
      <c r="C204" s="300" t="s">
        <v>140</v>
      </c>
      <c r="D204" s="300" t="s">
        <v>134</v>
      </c>
      <c r="E204" s="208" t="s">
        <v>376</v>
      </c>
      <c r="F204" s="300" t="s">
        <v>377</v>
      </c>
      <c r="G204" s="300" t="s">
        <v>378</v>
      </c>
      <c r="H204" s="229"/>
      <c r="I204" s="210"/>
      <c r="J204" s="210"/>
    </row>
    <row r="205" spans="1:10" ht="15">
      <c r="A205" s="298" t="s">
        <v>379</v>
      </c>
      <c r="B205" s="297" t="s">
        <v>263</v>
      </c>
      <c r="C205" s="300" t="s">
        <v>140</v>
      </c>
      <c r="D205" s="208" t="s">
        <v>380</v>
      </c>
      <c r="E205" s="300" t="s">
        <v>381</v>
      </c>
      <c r="F205" s="208" t="s">
        <v>112</v>
      </c>
      <c r="G205" s="208"/>
      <c r="H205" s="210"/>
      <c r="I205" s="210"/>
      <c r="J205" s="210"/>
    </row>
    <row r="206" spans="1:10" ht="15">
      <c r="A206" s="301" t="s">
        <v>382</v>
      </c>
      <c r="B206" s="295" t="s">
        <v>263</v>
      </c>
      <c r="C206" s="273" t="s">
        <v>163</v>
      </c>
      <c r="D206" s="273" t="s">
        <v>134</v>
      </c>
      <c r="E206" s="273" t="s">
        <v>383</v>
      </c>
      <c r="F206" s="273" t="s">
        <v>384</v>
      </c>
      <c r="G206" s="273" t="s">
        <v>385</v>
      </c>
      <c r="H206" s="302">
        <f>H208</f>
        <v>7.1</v>
      </c>
      <c r="I206" s="302">
        <f>I208</f>
        <v>7.1</v>
      </c>
      <c r="J206" s="302">
        <f>J208</f>
        <v>7.1</v>
      </c>
    </row>
    <row r="207" spans="1:10" ht="15">
      <c r="A207" s="303"/>
      <c r="B207" s="304" t="s">
        <v>263</v>
      </c>
      <c r="C207" s="232" t="s">
        <v>163</v>
      </c>
      <c r="D207" s="232" t="s">
        <v>134</v>
      </c>
      <c r="E207" s="232" t="s">
        <v>383</v>
      </c>
      <c r="F207" s="300" t="s">
        <v>384</v>
      </c>
      <c r="G207" s="300" t="s">
        <v>385</v>
      </c>
      <c r="H207" s="210"/>
      <c r="I207" s="210"/>
      <c r="J207" s="210"/>
    </row>
    <row r="208" spans="1:10" ht="15">
      <c r="A208" s="303" t="s">
        <v>386</v>
      </c>
      <c r="B208" s="304" t="s">
        <v>263</v>
      </c>
      <c r="C208" s="232" t="s">
        <v>163</v>
      </c>
      <c r="D208" s="232" t="s">
        <v>134</v>
      </c>
      <c r="E208" s="232" t="s">
        <v>469</v>
      </c>
      <c r="F208" s="305" t="s">
        <v>384</v>
      </c>
      <c r="G208" s="307" t="s">
        <v>385</v>
      </c>
      <c r="H208" s="229">
        <v>7.1</v>
      </c>
      <c r="I208" s="229">
        <v>7.1</v>
      </c>
      <c r="J208" s="229">
        <v>7.1</v>
      </c>
    </row>
    <row r="209" spans="1:10" ht="15">
      <c r="A209" s="426" t="s">
        <v>473</v>
      </c>
      <c r="B209" s="427" t="s">
        <v>263</v>
      </c>
      <c r="C209" s="428" t="s">
        <v>123</v>
      </c>
      <c r="D209" s="428" t="s">
        <v>84</v>
      </c>
      <c r="E209" s="428" t="s">
        <v>470</v>
      </c>
      <c r="F209" s="428" t="s">
        <v>170</v>
      </c>
      <c r="G209" s="428" t="s">
        <v>170</v>
      </c>
      <c r="H209" s="302">
        <f>H210</f>
        <v>0</v>
      </c>
      <c r="I209" s="302">
        <f>I210</f>
        <v>0</v>
      </c>
      <c r="J209" s="302">
        <f>J210</f>
        <v>0</v>
      </c>
    </row>
    <row r="210" spans="1:10" ht="15">
      <c r="A210" s="351" t="s">
        <v>474</v>
      </c>
      <c r="B210" s="306" t="s">
        <v>263</v>
      </c>
      <c r="C210" s="305" t="s">
        <v>123</v>
      </c>
      <c r="D210" s="305" t="s">
        <v>84</v>
      </c>
      <c r="E210" s="305" t="s">
        <v>470</v>
      </c>
      <c r="F210" s="305" t="s">
        <v>471</v>
      </c>
      <c r="G210" s="307" t="s">
        <v>472</v>
      </c>
      <c r="H210" s="417"/>
      <c r="I210" s="229"/>
      <c r="J210" s="229"/>
    </row>
    <row r="211" spans="1:10" ht="15">
      <c r="A211" s="558" t="s">
        <v>619</v>
      </c>
      <c r="B211" s="559" t="s">
        <v>263</v>
      </c>
      <c r="C211" s="560" t="s">
        <v>189</v>
      </c>
      <c r="D211" s="560" t="s">
        <v>189</v>
      </c>
      <c r="E211" s="560" t="s">
        <v>254</v>
      </c>
      <c r="F211" s="560" t="s">
        <v>170</v>
      </c>
      <c r="G211" s="560" t="s">
        <v>170</v>
      </c>
      <c r="H211" s="561">
        <f>H212+H225+H228+H234+H238+H244+H248+H256+H170</f>
        <v>1379.5</v>
      </c>
      <c r="I211" s="561">
        <f>I212+I225+I228+I234+I238+I244+I248+I256+I170</f>
        <v>1379.5</v>
      </c>
      <c r="J211" s="561">
        <f>J212+J225+J228+J234+J238+J244+J248+J256+J170</f>
        <v>1379.5</v>
      </c>
    </row>
    <row r="212" spans="1:10" ht="15">
      <c r="A212" s="562" t="s">
        <v>620</v>
      </c>
      <c r="B212" s="563" t="s">
        <v>263</v>
      </c>
      <c r="C212" s="564" t="s">
        <v>147</v>
      </c>
      <c r="D212" s="564" t="s">
        <v>86</v>
      </c>
      <c r="E212" s="564" t="s">
        <v>621</v>
      </c>
      <c r="F212" s="564" t="s">
        <v>170</v>
      </c>
      <c r="G212" s="564" t="s">
        <v>170</v>
      </c>
      <c r="H212" s="565">
        <f>SUM(H213:H224)</f>
        <v>1269</v>
      </c>
      <c r="I212" s="565">
        <f>SUM(I213:I224)</f>
        <v>1269</v>
      </c>
      <c r="J212" s="565">
        <f>SUM(J213:J224)</f>
        <v>1269</v>
      </c>
    </row>
    <row r="213" spans="1:10" ht="15">
      <c r="A213" s="566" t="s">
        <v>622</v>
      </c>
      <c r="B213" s="567" t="s">
        <v>263</v>
      </c>
      <c r="C213" s="568" t="s">
        <v>147</v>
      </c>
      <c r="D213" s="568" t="s">
        <v>86</v>
      </c>
      <c r="E213" s="568" t="s">
        <v>621</v>
      </c>
      <c r="F213" s="569" t="s">
        <v>456</v>
      </c>
      <c r="G213" s="569" t="s">
        <v>183</v>
      </c>
      <c r="H213" s="570"/>
      <c r="I213" s="570"/>
      <c r="J213" s="570"/>
    </row>
    <row r="214" spans="1:10" ht="29.25">
      <c r="A214" s="571" t="s">
        <v>623</v>
      </c>
      <c r="B214" s="572" t="s">
        <v>263</v>
      </c>
      <c r="C214" s="568" t="s">
        <v>147</v>
      </c>
      <c r="D214" s="568" t="s">
        <v>86</v>
      </c>
      <c r="E214" s="568" t="s">
        <v>621</v>
      </c>
      <c r="F214" s="569" t="s">
        <v>112</v>
      </c>
      <c r="G214" s="569" t="s">
        <v>176</v>
      </c>
      <c r="H214" s="570">
        <v>1014</v>
      </c>
      <c r="I214" s="570">
        <v>1014</v>
      </c>
      <c r="J214" s="570">
        <v>1014</v>
      </c>
    </row>
    <row r="215" spans="1:10" ht="15">
      <c r="A215" s="573" t="s">
        <v>624</v>
      </c>
      <c r="B215" s="572">
        <v>802</v>
      </c>
      <c r="C215" s="568" t="s">
        <v>147</v>
      </c>
      <c r="D215" s="568" t="s">
        <v>86</v>
      </c>
      <c r="E215" s="568" t="s">
        <v>621</v>
      </c>
      <c r="F215" s="569">
        <v>244</v>
      </c>
      <c r="G215" s="569">
        <v>226</v>
      </c>
      <c r="H215" s="570">
        <v>153</v>
      </c>
      <c r="I215" s="570">
        <v>153</v>
      </c>
      <c r="J215" s="570">
        <v>153</v>
      </c>
    </row>
    <row r="216" spans="1:10" ht="15">
      <c r="A216" s="573" t="s">
        <v>625</v>
      </c>
      <c r="B216" s="572">
        <v>802</v>
      </c>
      <c r="C216" s="568" t="s">
        <v>147</v>
      </c>
      <c r="D216" s="568" t="s">
        <v>86</v>
      </c>
      <c r="E216" s="568" t="s">
        <v>621</v>
      </c>
      <c r="F216" s="569">
        <v>244</v>
      </c>
      <c r="G216" s="569">
        <v>226</v>
      </c>
      <c r="H216" s="570"/>
      <c r="I216" s="570"/>
      <c r="J216" s="570"/>
    </row>
    <row r="217" spans="1:10" ht="15">
      <c r="A217" s="573" t="s">
        <v>626</v>
      </c>
      <c r="B217" s="572">
        <v>802</v>
      </c>
      <c r="C217" s="568" t="s">
        <v>147</v>
      </c>
      <c r="D217" s="568" t="s">
        <v>86</v>
      </c>
      <c r="E217" s="568" t="s">
        <v>621</v>
      </c>
      <c r="F217" s="569">
        <v>244</v>
      </c>
      <c r="G217" s="569">
        <v>226</v>
      </c>
      <c r="H217" s="570"/>
      <c r="I217" s="570"/>
      <c r="J217" s="570"/>
    </row>
    <row r="218" spans="1:10" ht="15">
      <c r="A218" s="573" t="s">
        <v>366</v>
      </c>
      <c r="B218" s="572">
        <v>802</v>
      </c>
      <c r="C218" s="568" t="s">
        <v>147</v>
      </c>
      <c r="D218" s="568" t="s">
        <v>86</v>
      </c>
      <c r="E218" s="568" t="s">
        <v>621</v>
      </c>
      <c r="F218" s="569">
        <v>851</v>
      </c>
      <c r="G218" s="569">
        <v>290</v>
      </c>
      <c r="H218" s="570"/>
      <c r="I218" s="570"/>
      <c r="J218" s="570"/>
    </row>
    <row r="219" spans="1:10" ht="15">
      <c r="A219" s="573" t="s">
        <v>627</v>
      </c>
      <c r="B219" s="572">
        <v>802</v>
      </c>
      <c r="C219" s="568" t="s">
        <v>147</v>
      </c>
      <c r="D219" s="568" t="s">
        <v>86</v>
      </c>
      <c r="E219" s="568" t="s">
        <v>621</v>
      </c>
      <c r="F219" s="569">
        <v>852</v>
      </c>
      <c r="G219" s="569">
        <v>290</v>
      </c>
      <c r="H219" s="570"/>
      <c r="I219" s="570"/>
      <c r="J219" s="570"/>
    </row>
    <row r="220" spans="1:10" ht="15">
      <c r="A220" s="573" t="s">
        <v>628</v>
      </c>
      <c r="B220" s="572">
        <v>802</v>
      </c>
      <c r="C220" s="568" t="s">
        <v>147</v>
      </c>
      <c r="D220" s="568" t="s">
        <v>86</v>
      </c>
      <c r="E220" s="568" t="s">
        <v>621</v>
      </c>
      <c r="F220" s="569">
        <v>244</v>
      </c>
      <c r="G220" s="569">
        <v>310</v>
      </c>
      <c r="H220" s="570"/>
      <c r="I220" s="570"/>
      <c r="J220" s="570"/>
    </row>
    <row r="221" spans="1:10" ht="15">
      <c r="A221" s="573" t="s">
        <v>629</v>
      </c>
      <c r="B221" s="572">
        <v>802</v>
      </c>
      <c r="C221" s="568" t="s">
        <v>147</v>
      </c>
      <c r="D221" s="568" t="s">
        <v>86</v>
      </c>
      <c r="E221" s="568" t="s">
        <v>621</v>
      </c>
      <c r="F221" s="569">
        <v>244</v>
      </c>
      <c r="G221" s="569">
        <v>340</v>
      </c>
      <c r="H221" s="570">
        <v>6</v>
      </c>
      <c r="I221" s="570">
        <v>6</v>
      </c>
      <c r="J221" s="570">
        <v>6</v>
      </c>
    </row>
    <row r="222" spans="1:10" ht="15">
      <c r="A222" s="573" t="s">
        <v>302</v>
      </c>
      <c r="B222" s="572">
        <v>802</v>
      </c>
      <c r="C222" s="568" t="s">
        <v>147</v>
      </c>
      <c r="D222" s="568" t="s">
        <v>86</v>
      </c>
      <c r="E222" s="568" t="s">
        <v>621</v>
      </c>
      <c r="F222" s="569">
        <v>244</v>
      </c>
      <c r="G222" s="569">
        <v>340</v>
      </c>
      <c r="H222" s="574"/>
      <c r="I222" s="574"/>
      <c r="J222" s="574"/>
    </row>
    <row r="223" spans="1:10" ht="15">
      <c r="A223" s="573" t="s">
        <v>630</v>
      </c>
      <c r="B223" s="569">
        <v>802</v>
      </c>
      <c r="C223" s="568" t="s">
        <v>147</v>
      </c>
      <c r="D223" s="568" t="s">
        <v>86</v>
      </c>
      <c r="E223" s="568" t="s">
        <v>621</v>
      </c>
      <c r="F223" s="569">
        <v>244</v>
      </c>
      <c r="G223" s="569" t="s">
        <v>183</v>
      </c>
      <c r="H223" s="570">
        <v>96</v>
      </c>
      <c r="I223" s="570">
        <v>96</v>
      </c>
      <c r="J223" s="570">
        <v>96</v>
      </c>
    </row>
    <row r="224" spans="1:10" ht="15">
      <c r="A224" s="573"/>
      <c r="B224" s="572"/>
      <c r="C224" s="569"/>
      <c r="D224" s="569"/>
      <c r="E224" s="569"/>
      <c r="F224" s="569"/>
      <c r="G224" s="569"/>
      <c r="H224" s="575"/>
      <c r="I224" s="575"/>
      <c r="J224" s="575"/>
    </row>
    <row r="225" spans="1:10" ht="30">
      <c r="A225" s="576" t="s">
        <v>631</v>
      </c>
      <c r="B225" s="577">
        <v>802</v>
      </c>
      <c r="C225" s="577" t="s">
        <v>84</v>
      </c>
      <c r="D225" s="577" t="s">
        <v>123</v>
      </c>
      <c r="E225" s="577" t="s">
        <v>632</v>
      </c>
      <c r="F225" s="577" t="s">
        <v>170</v>
      </c>
      <c r="G225" s="577" t="s">
        <v>170</v>
      </c>
      <c r="H225" s="578">
        <f>SUM(H226:H227)</f>
        <v>1.5</v>
      </c>
      <c r="I225" s="578">
        <f>SUM(I226:I227)</f>
        <v>1.5</v>
      </c>
      <c r="J225" s="578">
        <f>SUM(J226:J227)</f>
        <v>1.5</v>
      </c>
    </row>
    <row r="226" spans="1:10" ht="15">
      <c r="A226" s="573" t="s">
        <v>633</v>
      </c>
      <c r="B226" s="572">
        <v>802</v>
      </c>
      <c r="C226" s="579" t="s">
        <v>84</v>
      </c>
      <c r="D226" s="579" t="s">
        <v>123</v>
      </c>
      <c r="E226" s="579" t="s">
        <v>632</v>
      </c>
      <c r="F226" s="569" t="s">
        <v>112</v>
      </c>
      <c r="G226" s="569" t="s">
        <v>181</v>
      </c>
      <c r="H226" s="570">
        <v>1.5</v>
      </c>
      <c r="I226" s="570">
        <v>1.5</v>
      </c>
      <c r="J226" s="570">
        <v>1.5</v>
      </c>
    </row>
    <row r="227" spans="1:10" ht="15">
      <c r="A227" s="580"/>
      <c r="B227" s="572"/>
      <c r="C227" s="569"/>
      <c r="D227" s="569"/>
      <c r="E227" s="569"/>
      <c r="F227" s="569"/>
      <c r="G227" s="569"/>
      <c r="H227" s="575"/>
      <c r="I227" s="575"/>
      <c r="J227" s="575"/>
    </row>
    <row r="228" spans="1:10" ht="30">
      <c r="A228" s="576" t="s">
        <v>634</v>
      </c>
      <c r="B228" s="581">
        <v>802</v>
      </c>
      <c r="C228" s="577" t="s">
        <v>134</v>
      </c>
      <c r="D228" s="577" t="s">
        <v>140</v>
      </c>
      <c r="E228" s="577" t="s">
        <v>635</v>
      </c>
      <c r="F228" s="577" t="s">
        <v>170</v>
      </c>
      <c r="G228" s="577" t="s">
        <v>170</v>
      </c>
      <c r="H228" s="578">
        <f>SUM(H229:H233)</f>
        <v>10</v>
      </c>
      <c r="I228" s="578">
        <f>SUM(I229:I233)</f>
        <v>10</v>
      </c>
      <c r="J228" s="578">
        <f>SUM(J229:J233)</f>
        <v>10</v>
      </c>
    </row>
    <row r="229" spans="1:10" ht="15">
      <c r="A229" s="573" t="s">
        <v>636</v>
      </c>
      <c r="B229" s="572">
        <v>802</v>
      </c>
      <c r="C229" s="579" t="s">
        <v>134</v>
      </c>
      <c r="D229" s="579" t="s">
        <v>140</v>
      </c>
      <c r="E229" s="579" t="s">
        <v>635</v>
      </c>
      <c r="F229" s="569" t="s">
        <v>112</v>
      </c>
      <c r="G229" s="569" t="s">
        <v>181</v>
      </c>
      <c r="H229" s="582">
        <v>10</v>
      </c>
      <c r="I229" s="582">
        <v>10</v>
      </c>
      <c r="J229" s="582">
        <v>10</v>
      </c>
    </row>
    <row r="230" spans="1:10" ht="15">
      <c r="A230" s="573" t="s">
        <v>637</v>
      </c>
      <c r="B230" s="572">
        <v>802</v>
      </c>
      <c r="C230" s="579" t="s">
        <v>134</v>
      </c>
      <c r="D230" s="579" t="s">
        <v>142</v>
      </c>
      <c r="E230" s="579" t="s">
        <v>635</v>
      </c>
      <c r="F230" s="569" t="s">
        <v>112</v>
      </c>
      <c r="G230" s="569" t="s">
        <v>181</v>
      </c>
      <c r="H230" s="582"/>
      <c r="I230" s="582"/>
      <c r="J230" s="582"/>
    </row>
    <row r="231" spans="1:10" ht="15">
      <c r="A231" s="573" t="s">
        <v>638</v>
      </c>
      <c r="B231" s="572">
        <v>802</v>
      </c>
      <c r="C231" s="579" t="s">
        <v>134</v>
      </c>
      <c r="D231" s="579" t="s">
        <v>142</v>
      </c>
      <c r="E231" s="579" t="s">
        <v>635</v>
      </c>
      <c r="F231" s="569" t="s">
        <v>112</v>
      </c>
      <c r="G231" s="569" t="s">
        <v>181</v>
      </c>
      <c r="H231" s="570">
        <v>0</v>
      </c>
      <c r="I231" s="570">
        <v>0</v>
      </c>
      <c r="J231" s="570">
        <v>0</v>
      </c>
    </row>
    <row r="232" spans="1:10" ht="15">
      <c r="A232" s="573" t="s">
        <v>639</v>
      </c>
      <c r="B232" s="572">
        <v>802</v>
      </c>
      <c r="C232" s="579" t="s">
        <v>134</v>
      </c>
      <c r="D232" s="579" t="s">
        <v>142</v>
      </c>
      <c r="E232" s="579" t="s">
        <v>635</v>
      </c>
      <c r="F232" s="569" t="s">
        <v>112</v>
      </c>
      <c r="G232" s="569" t="s">
        <v>181</v>
      </c>
      <c r="H232" s="575">
        <v>0</v>
      </c>
      <c r="I232" s="575">
        <v>0</v>
      </c>
      <c r="J232" s="575">
        <v>0</v>
      </c>
    </row>
    <row r="233" spans="1:10" ht="15">
      <c r="A233" s="573" t="s">
        <v>640</v>
      </c>
      <c r="B233" s="572">
        <v>802</v>
      </c>
      <c r="C233" s="577" t="s">
        <v>134</v>
      </c>
      <c r="D233" s="577" t="s">
        <v>142</v>
      </c>
      <c r="E233" s="577" t="s">
        <v>635</v>
      </c>
      <c r="F233" s="569" t="s">
        <v>112</v>
      </c>
      <c r="G233" s="569" t="s">
        <v>176</v>
      </c>
      <c r="H233" s="575"/>
      <c r="I233" s="575"/>
      <c r="J233" s="575"/>
    </row>
    <row r="234" spans="1:10" ht="30">
      <c r="A234" s="576" t="s">
        <v>641</v>
      </c>
      <c r="B234" s="581">
        <v>802</v>
      </c>
      <c r="C234" s="577" t="s">
        <v>153</v>
      </c>
      <c r="D234" s="577" t="s">
        <v>84</v>
      </c>
      <c r="E234" s="577" t="s">
        <v>642</v>
      </c>
      <c r="F234" s="577" t="s">
        <v>170</v>
      </c>
      <c r="G234" s="577" t="s">
        <v>170</v>
      </c>
      <c r="H234" s="578">
        <f>SUM(H235:H236)</f>
        <v>12</v>
      </c>
      <c r="I234" s="578">
        <f>SUM(I235:I236)</f>
        <v>12</v>
      </c>
      <c r="J234" s="578">
        <f>SUM(J235:J236)</f>
        <v>12</v>
      </c>
    </row>
    <row r="235" spans="1:10" ht="15">
      <c r="A235" s="573" t="s">
        <v>643</v>
      </c>
      <c r="B235" s="572">
        <v>802</v>
      </c>
      <c r="C235" s="577" t="s">
        <v>153</v>
      </c>
      <c r="D235" s="577" t="s">
        <v>84</v>
      </c>
      <c r="E235" s="579" t="s">
        <v>642</v>
      </c>
      <c r="F235" s="569" t="s">
        <v>112</v>
      </c>
      <c r="G235" s="569" t="s">
        <v>181</v>
      </c>
      <c r="H235" s="570">
        <v>7.5</v>
      </c>
      <c r="I235" s="570">
        <v>7.5</v>
      </c>
      <c r="J235" s="570">
        <v>7.5</v>
      </c>
    </row>
    <row r="236" spans="1:10" ht="15">
      <c r="A236" s="573" t="s">
        <v>644</v>
      </c>
      <c r="B236" s="572">
        <v>802</v>
      </c>
      <c r="C236" s="577" t="s">
        <v>153</v>
      </c>
      <c r="D236" s="577" t="s">
        <v>84</v>
      </c>
      <c r="E236" s="579" t="s">
        <v>642</v>
      </c>
      <c r="F236" s="569" t="s">
        <v>112</v>
      </c>
      <c r="G236" s="569" t="s">
        <v>181</v>
      </c>
      <c r="H236" s="582">
        <v>4.5</v>
      </c>
      <c r="I236" s="582">
        <v>4.5</v>
      </c>
      <c r="J236" s="582">
        <v>4.5</v>
      </c>
    </row>
    <row r="237" spans="1:10" ht="15">
      <c r="A237" s="573"/>
      <c r="B237" s="572">
        <v>802</v>
      </c>
      <c r="C237" s="569"/>
      <c r="D237" s="569"/>
      <c r="E237" s="569"/>
      <c r="F237" s="569"/>
      <c r="G237" s="569"/>
      <c r="H237" s="575"/>
      <c r="I237" s="575"/>
      <c r="J237" s="575"/>
    </row>
    <row r="238" spans="1:10" ht="30">
      <c r="A238" s="576" t="s">
        <v>645</v>
      </c>
      <c r="B238" s="581" t="s">
        <v>263</v>
      </c>
      <c r="C238" s="577" t="s">
        <v>147</v>
      </c>
      <c r="D238" s="577" t="s">
        <v>86</v>
      </c>
      <c r="E238" s="577" t="s">
        <v>646</v>
      </c>
      <c r="F238" s="577" t="s">
        <v>170</v>
      </c>
      <c r="G238" s="577" t="s">
        <v>170</v>
      </c>
      <c r="H238" s="578">
        <f>SUM(H239:H243)</f>
        <v>15</v>
      </c>
      <c r="I238" s="578">
        <f>SUM(I239:I243)</f>
        <v>15</v>
      </c>
      <c r="J238" s="578">
        <f>SUM(J239:J243)</f>
        <v>15</v>
      </c>
    </row>
    <row r="239" spans="1:10" ht="15">
      <c r="A239" s="573" t="s">
        <v>647</v>
      </c>
      <c r="B239" s="572" t="s">
        <v>263</v>
      </c>
      <c r="C239" s="577" t="s">
        <v>147</v>
      </c>
      <c r="D239" s="577" t="s">
        <v>86</v>
      </c>
      <c r="E239" s="579" t="s">
        <v>646</v>
      </c>
      <c r="F239" s="569" t="s">
        <v>112</v>
      </c>
      <c r="G239" s="569" t="s">
        <v>176</v>
      </c>
      <c r="H239" s="575"/>
      <c r="I239" s="575"/>
      <c r="J239" s="575"/>
    </row>
    <row r="240" spans="1:10" ht="15">
      <c r="A240" s="573" t="s">
        <v>648</v>
      </c>
      <c r="B240" s="572" t="s">
        <v>263</v>
      </c>
      <c r="C240" s="577" t="s">
        <v>147</v>
      </c>
      <c r="D240" s="577" t="s">
        <v>86</v>
      </c>
      <c r="E240" s="579" t="s">
        <v>646</v>
      </c>
      <c r="F240" s="569" t="s">
        <v>112</v>
      </c>
      <c r="G240" s="569" t="s">
        <v>176</v>
      </c>
      <c r="H240" s="570">
        <v>15</v>
      </c>
      <c r="I240" s="570">
        <v>15</v>
      </c>
      <c r="J240" s="570">
        <v>15</v>
      </c>
    </row>
    <row r="241" spans="1:10" ht="15">
      <c r="A241" s="573" t="s">
        <v>649</v>
      </c>
      <c r="B241" s="572" t="s">
        <v>263</v>
      </c>
      <c r="C241" s="577" t="s">
        <v>147</v>
      </c>
      <c r="D241" s="577" t="s">
        <v>86</v>
      </c>
      <c r="E241" s="579" t="s">
        <v>646</v>
      </c>
      <c r="F241" s="569" t="s">
        <v>112</v>
      </c>
      <c r="G241" s="569" t="s">
        <v>184</v>
      </c>
      <c r="H241" s="570"/>
      <c r="I241" s="570"/>
      <c r="J241" s="570"/>
    </row>
    <row r="242" spans="1:10" ht="15">
      <c r="A242" s="573" t="s">
        <v>650</v>
      </c>
      <c r="B242" s="572" t="s">
        <v>263</v>
      </c>
      <c r="C242" s="577" t="s">
        <v>147</v>
      </c>
      <c r="D242" s="577" t="s">
        <v>86</v>
      </c>
      <c r="E242" s="579" t="s">
        <v>646</v>
      </c>
      <c r="F242" s="569" t="s">
        <v>112</v>
      </c>
      <c r="G242" s="569" t="s">
        <v>184</v>
      </c>
      <c r="H242" s="575"/>
      <c r="I242" s="575"/>
      <c r="J242" s="575"/>
    </row>
    <row r="243" spans="1:10" ht="15">
      <c r="A243" s="573"/>
      <c r="B243" s="572" t="s">
        <v>263</v>
      </c>
      <c r="C243" s="579"/>
      <c r="D243" s="579"/>
      <c r="E243" s="579"/>
      <c r="F243" s="569"/>
      <c r="G243" s="569"/>
      <c r="H243" s="575"/>
      <c r="I243" s="575"/>
      <c r="J243" s="575"/>
    </row>
    <row r="244" spans="1:10" ht="15">
      <c r="A244" s="576" t="s">
        <v>651</v>
      </c>
      <c r="B244" s="581" t="s">
        <v>263</v>
      </c>
      <c r="C244" s="577" t="s">
        <v>147</v>
      </c>
      <c r="D244" s="577" t="s">
        <v>86</v>
      </c>
      <c r="E244" s="577" t="s">
        <v>652</v>
      </c>
      <c r="F244" s="577" t="s">
        <v>170</v>
      </c>
      <c r="G244" s="577" t="s">
        <v>170</v>
      </c>
      <c r="H244" s="578">
        <f>SUM(H245:H247)</f>
        <v>40</v>
      </c>
      <c r="I244" s="578">
        <f>SUM(I245:I247)</f>
        <v>40</v>
      </c>
      <c r="J244" s="578">
        <f>SUM(J245:J247)</f>
        <v>40</v>
      </c>
    </row>
    <row r="245" spans="1:10" ht="15">
      <c r="A245" s="580" t="s">
        <v>653</v>
      </c>
      <c r="B245" s="572" t="s">
        <v>263</v>
      </c>
      <c r="C245" s="579" t="s">
        <v>147</v>
      </c>
      <c r="D245" s="577" t="s">
        <v>86</v>
      </c>
      <c r="E245" s="579" t="s">
        <v>652</v>
      </c>
      <c r="F245" s="569" t="s">
        <v>112</v>
      </c>
      <c r="G245" s="569" t="s">
        <v>176</v>
      </c>
      <c r="H245" s="570">
        <v>40</v>
      </c>
      <c r="I245" s="570">
        <v>40</v>
      </c>
      <c r="J245" s="570">
        <v>40</v>
      </c>
    </row>
    <row r="246" spans="1:10" ht="15">
      <c r="A246" s="573" t="s">
        <v>302</v>
      </c>
      <c r="B246" s="572" t="s">
        <v>263</v>
      </c>
      <c r="C246" s="579" t="s">
        <v>147</v>
      </c>
      <c r="D246" s="577" t="s">
        <v>86</v>
      </c>
      <c r="E246" s="579" t="s">
        <v>652</v>
      </c>
      <c r="F246" s="569" t="s">
        <v>112</v>
      </c>
      <c r="G246" s="569" t="s">
        <v>181</v>
      </c>
      <c r="H246" s="582"/>
      <c r="I246" s="582"/>
      <c r="J246" s="582"/>
    </row>
    <row r="247" spans="1:10" ht="15">
      <c r="A247" s="573"/>
      <c r="B247" s="572" t="s">
        <v>263</v>
      </c>
      <c r="C247" s="569"/>
      <c r="D247" s="569"/>
      <c r="E247" s="569"/>
      <c r="F247" s="569"/>
      <c r="G247" s="569"/>
      <c r="H247" s="575"/>
      <c r="I247" s="575"/>
      <c r="J247" s="575"/>
    </row>
    <row r="248" spans="1:10" ht="30">
      <c r="A248" s="583" t="s">
        <v>654</v>
      </c>
      <c r="B248" s="581" t="s">
        <v>263</v>
      </c>
      <c r="C248" s="577" t="s">
        <v>147</v>
      </c>
      <c r="D248" s="577" t="s">
        <v>86</v>
      </c>
      <c r="E248" s="577" t="s">
        <v>655</v>
      </c>
      <c r="F248" s="577" t="s">
        <v>170</v>
      </c>
      <c r="G248" s="577" t="s">
        <v>170</v>
      </c>
      <c r="H248" s="578">
        <f>SUM(H249:H255)</f>
        <v>30</v>
      </c>
      <c r="I248" s="578">
        <f>SUM(I249:I255)</f>
        <v>30</v>
      </c>
      <c r="J248" s="578">
        <f>SUM(J249:J255)</f>
        <v>30</v>
      </c>
    </row>
    <row r="249" spans="1:10" ht="15">
      <c r="A249" s="584" t="s">
        <v>656</v>
      </c>
      <c r="B249" s="572" t="s">
        <v>263</v>
      </c>
      <c r="C249" s="569" t="s">
        <v>147</v>
      </c>
      <c r="D249" s="577" t="s">
        <v>86</v>
      </c>
      <c r="E249" s="569" t="s">
        <v>657</v>
      </c>
      <c r="F249" s="569" t="s">
        <v>112</v>
      </c>
      <c r="G249" s="569" t="s">
        <v>138</v>
      </c>
      <c r="H249" s="575"/>
      <c r="I249" s="575"/>
      <c r="J249" s="575"/>
    </row>
    <row r="250" spans="1:10" ht="15">
      <c r="A250" s="585" t="s">
        <v>658</v>
      </c>
      <c r="B250" s="572" t="s">
        <v>263</v>
      </c>
      <c r="C250" s="569" t="s">
        <v>147</v>
      </c>
      <c r="D250" s="577" t="s">
        <v>86</v>
      </c>
      <c r="E250" s="569" t="s">
        <v>657</v>
      </c>
      <c r="F250" s="569" t="s">
        <v>112</v>
      </c>
      <c r="G250" s="569" t="s">
        <v>176</v>
      </c>
      <c r="H250" s="570">
        <v>30</v>
      </c>
      <c r="I250" s="570">
        <v>30</v>
      </c>
      <c r="J250" s="570">
        <v>30</v>
      </c>
    </row>
    <row r="251" spans="1:10" ht="15">
      <c r="A251" s="586" t="s">
        <v>659</v>
      </c>
      <c r="B251" s="572" t="s">
        <v>263</v>
      </c>
      <c r="C251" s="569" t="s">
        <v>147</v>
      </c>
      <c r="D251" s="577" t="s">
        <v>86</v>
      </c>
      <c r="E251" s="569" t="s">
        <v>657</v>
      </c>
      <c r="F251" s="569" t="s">
        <v>112</v>
      </c>
      <c r="G251" s="569" t="s">
        <v>184</v>
      </c>
      <c r="H251" s="575"/>
      <c r="I251" s="575"/>
      <c r="J251" s="575"/>
    </row>
    <row r="252" spans="1:10" ht="15">
      <c r="A252" s="587" t="s">
        <v>660</v>
      </c>
      <c r="B252" s="588" t="s">
        <v>263</v>
      </c>
      <c r="C252" s="589" t="s">
        <v>147</v>
      </c>
      <c r="D252" s="577" t="s">
        <v>86</v>
      </c>
      <c r="E252" s="589" t="s">
        <v>657</v>
      </c>
      <c r="F252" s="589" t="s">
        <v>112</v>
      </c>
      <c r="G252" s="589" t="s">
        <v>180</v>
      </c>
      <c r="H252" s="590"/>
      <c r="I252" s="590"/>
      <c r="J252" s="590"/>
    </row>
    <row r="253" spans="1:10" ht="15">
      <c r="A253" s="586" t="s">
        <v>302</v>
      </c>
      <c r="B253" s="572" t="s">
        <v>263</v>
      </c>
      <c r="C253" s="569" t="s">
        <v>147</v>
      </c>
      <c r="D253" s="577" t="s">
        <v>86</v>
      </c>
      <c r="E253" s="569" t="s">
        <v>657</v>
      </c>
      <c r="F253" s="569" t="s">
        <v>112</v>
      </c>
      <c r="G253" s="569" t="s">
        <v>181</v>
      </c>
      <c r="H253" s="582"/>
      <c r="I253" s="582"/>
      <c r="J253" s="582"/>
    </row>
    <row r="254" spans="1:10" ht="15">
      <c r="A254" s="586" t="s">
        <v>661</v>
      </c>
      <c r="B254" s="572" t="s">
        <v>263</v>
      </c>
      <c r="C254" s="569" t="s">
        <v>147</v>
      </c>
      <c r="D254" s="577" t="s">
        <v>86</v>
      </c>
      <c r="E254" s="569" t="s">
        <v>657</v>
      </c>
      <c r="F254" s="569" t="s">
        <v>112</v>
      </c>
      <c r="G254" s="569" t="s">
        <v>181</v>
      </c>
      <c r="H254" s="582"/>
      <c r="I254" s="582"/>
      <c r="J254" s="582"/>
    </row>
    <row r="255" spans="1:10" ht="15">
      <c r="A255" s="586"/>
      <c r="B255" s="572"/>
      <c r="C255" s="569"/>
      <c r="D255" s="569"/>
      <c r="E255" s="569"/>
      <c r="F255" s="569"/>
      <c r="G255" s="569"/>
      <c r="H255" s="575"/>
      <c r="I255" s="575"/>
      <c r="J255" s="575"/>
    </row>
    <row r="256" spans="1:10" ht="30">
      <c r="A256" s="591" t="s">
        <v>662</v>
      </c>
      <c r="B256" s="581" t="s">
        <v>263</v>
      </c>
      <c r="C256" s="577" t="s">
        <v>84</v>
      </c>
      <c r="D256" s="577" t="s">
        <v>123</v>
      </c>
      <c r="E256" s="577" t="s">
        <v>663</v>
      </c>
      <c r="F256" s="577" t="s">
        <v>170</v>
      </c>
      <c r="G256" s="577" t="s">
        <v>170</v>
      </c>
      <c r="H256" s="578">
        <f>SUM(H257:H258)</f>
        <v>2</v>
      </c>
      <c r="I256" s="578">
        <f>SUM(I257:I258)</f>
        <v>2</v>
      </c>
      <c r="J256" s="578">
        <f>SUM(J257:J258)</f>
        <v>2</v>
      </c>
    </row>
    <row r="257" spans="1:10" ht="15">
      <c r="A257" s="586" t="s">
        <v>664</v>
      </c>
      <c r="B257" s="572" t="s">
        <v>263</v>
      </c>
      <c r="C257" s="569" t="s">
        <v>84</v>
      </c>
      <c r="D257" s="569" t="s">
        <v>123</v>
      </c>
      <c r="E257" s="569" t="s">
        <v>663</v>
      </c>
      <c r="F257" s="569" t="s">
        <v>112</v>
      </c>
      <c r="G257" s="569" t="s">
        <v>181</v>
      </c>
      <c r="H257" s="570">
        <v>2</v>
      </c>
      <c r="I257" s="570">
        <v>2</v>
      </c>
      <c r="J257" s="570">
        <v>2</v>
      </c>
    </row>
    <row r="258" spans="1:10" ht="15">
      <c r="A258" s="586"/>
      <c r="B258" s="572"/>
      <c r="C258" s="569"/>
      <c r="D258" s="569"/>
      <c r="E258" s="569"/>
      <c r="F258" s="569" t="s">
        <v>159</v>
      </c>
      <c r="G258" s="569" t="s">
        <v>181</v>
      </c>
      <c r="H258" s="575"/>
      <c r="I258" s="575"/>
      <c r="J258" s="575"/>
    </row>
    <row r="259" spans="1:10" ht="15.75">
      <c r="A259" s="308" t="s">
        <v>164</v>
      </c>
      <c r="B259" s="309" t="s">
        <v>263</v>
      </c>
      <c r="C259" s="310"/>
      <c r="D259" s="310"/>
      <c r="E259" s="310"/>
      <c r="F259" s="310"/>
      <c r="G259" s="310"/>
      <c r="H259" s="311">
        <f>H8</f>
        <v>18922.399999999998</v>
      </c>
      <c r="I259" s="311">
        <f>I8</f>
        <v>19236.6</v>
      </c>
      <c r="J259" s="311">
        <f>J8</f>
        <v>19681.199999999997</v>
      </c>
    </row>
    <row r="260" spans="1:10" ht="15.75">
      <c r="A260" s="308" t="s">
        <v>387</v>
      </c>
      <c r="B260" s="309" t="s">
        <v>263</v>
      </c>
      <c r="C260" s="310"/>
      <c r="D260" s="310"/>
      <c r="E260" s="310"/>
      <c r="F260" s="310"/>
      <c r="G260" s="310"/>
      <c r="H260" s="311">
        <f>H259-H211-H120-H102</f>
        <v>13275.099999999999</v>
      </c>
      <c r="I260" s="311">
        <f>I259-I211-I120-I102</f>
        <v>13360.099999999999</v>
      </c>
      <c r="J260" s="311">
        <f>J259-J211-J120-J102</f>
        <v>13570.099999999997</v>
      </c>
    </row>
    <row r="261" spans="1:10" ht="15">
      <c r="A261" s="312"/>
      <c r="B261" s="313"/>
      <c r="C261" s="314"/>
      <c r="D261" s="314"/>
      <c r="E261" s="314"/>
      <c r="F261" s="314"/>
      <c r="G261" s="314"/>
      <c r="H261" s="315"/>
      <c r="I261" s="185"/>
      <c r="J261" s="185"/>
    </row>
    <row r="262" spans="1:10" ht="15">
      <c r="A262" s="312"/>
      <c r="B262" s="313"/>
      <c r="C262" s="314"/>
      <c r="D262" s="314"/>
      <c r="E262" s="314"/>
      <c r="F262" s="314"/>
      <c r="G262" s="314"/>
      <c r="H262" s="315"/>
      <c r="I262" s="315"/>
      <c r="J262" s="315"/>
    </row>
    <row r="263" spans="1:5" ht="15">
      <c r="A263" s="312"/>
      <c r="B263" s="313"/>
      <c r="C263" s="314"/>
      <c r="D263" s="314"/>
      <c r="E263" s="314"/>
    </row>
    <row r="264" spans="1:5" ht="15">
      <c r="A264" s="312"/>
      <c r="B264" s="313"/>
      <c r="C264" s="314"/>
      <c r="D264" s="314"/>
      <c r="E264" s="314"/>
    </row>
    <row r="265" spans="1:5" ht="15">
      <c r="A265" s="312"/>
      <c r="B265" s="313"/>
      <c r="C265" s="314"/>
      <c r="D265" s="314"/>
      <c r="E265" s="314"/>
    </row>
    <row r="266" spans="1:5" ht="15">
      <c r="A266" s="312"/>
      <c r="B266" s="313"/>
      <c r="C266" s="314"/>
      <c r="D266" s="314"/>
      <c r="E266" s="314"/>
    </row>
    <row r="267" spans="1:5" ht="15">
      <c r="A267" s="312"/>
      <c r="B267" s="313"/>
      <c r="C267" s="314"/>
      <c r="D267" s="314"/>
      <c r="E267" s="314"/>
    </row>
    <row r="268" spans="1:5" ht="15">
      <c r="A268" s="312"/>
      <c r="B268" s="313"/>
      <c r="C268" s="314"/>
      <c r="D268" s="314"/>
      <c r="E268" s="314"/>
    </row>
    <row r="269" spans="1:5" ht="15">
      <c r="A269" s="312"/>
      <c r="B269" s="313"/>
      <c r="C269" s="314"/>
      <c r="D269" s="314"/>
      <c r="E269" s="314"/>
    </row>
    <row r="270" spans="1:5" ht="15">
      <c r="A270" s="312"/>
      <c r="B270" s="313"/>
      <c r="C270" s="314"/>
      <c r="D270" s="314"/>
      <c r="E270" s="314"/>
    </row>
    <row r="271" spans="1:5" ht="15">
      <c r="A271" s="185"/>
      <c r="B271" s="185"/>
      <c r="C271" s="185"/>
      <c r="D271" s="185"/>
      <c r="E271" s="185"/>
    </row>
    <row r="272" spans="1:5" ht="15">
      <c r="A272" s="185"/>
      <c r="B272" s="185"/>
      <c r="C272" s="185"/>
      <c r="D272" s="185"/>
      <c r="E272" s="185"/>
    </row>
    <row r="273" spans="1:5" ht="15">
      <c r="A273" s="185"/>
      <c r="B273" s="185"/>
      <c r="C273" s="185"/>
      <c r="D273" s="185"/>
      <c r="E273" s="185"/>
    </row>
    <row r="274" spans="1:5" ht="15">
      <c r="A274" s="185"/>
      <c r="B274" s="185"/>
      <c r="C274" s="185"/>
      <c r="D274" s="185"/>
      <c r="E274" s="185"/>
    </row>
    <row r="275" spans="1:5" ht="15">
      <c r="A275" s="185"/>
      <c r="B275" s="185"/>
      <c r="C275" s="185"/>
      <c r="D275" s="185"/>
      <c r="E275" s="185"/>
    </row>
    <row r="276" spans="1:5" ht="15">
      <c r="A276" s="185"/>
      <c r="B276" s="185"/>
      <c r="C276" s="185"/>
      <c r="D276" s="185"/>
      <c r="E276" s="185"/>
    </row>
    <row r="277" spans="1:5" ht="15">
      <c r="A277" s="185"/>
      <c r="B277" s="185"/>
      <c r="C277" s="185"/>
      <c r="D277" s="185"/>
      <c r="E277" s="185"/>
    </row>
    <row r="278" spans="1:5" ht="15">
      <c r="A278" s="185"/>
      <c r="B278" s="185"/>
      <c r="C278" s="185"/>
      <c r="D278" s="185"/>
      <c r="E278" s="185"/>
    </row>
    <row r="279" spans="1:5" ht="15">
      <c r="A279" s="185"/>
      <c r="B279" s="185"/>
      <c r="C279" s="185"/>
      <c r="D279" s="185"/>
      <c r="E279" s="185"/>
    </row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2" spans="11:12" ht="15">
      <c r="K342" s="255"/>
      <c r="L342" s="255"/>
    </row>
    <row r="343" spans="11:12" ht="15">
      <c r="K343" s="255"/>
      <c r="L343" s="255"/>
    </row>
    <row r="344" spans="11:12" ht="15">
      <c r="K344" s="316"/>
      <c r="L344" s="255"/>
    </row>
    <row r="345" spans="11:12" ht="15">
      <c r="K345" s="255"/>
      <c r="L345" s="317"/>
    </row>
    <row r="346" spans="11:12" ht="15">
      <c r="K346" s="255"/>
      <c r="L346" s="255"/>
    </row>
    <row r="347" spans="11:12" ht="15">
      <c r="K347" s="255"/>
      <c r="L347" s="255"/>
    </row>
    <row r="348" spans="11:12" ht="15">
      <c r="K348" s="255"/>
      <c r="L348" s="255"/>
    </row>
    <row r="349" spans="11:12" ht="15">
      <c r="K349" s="255"/>
      <c r="L349" s="255"/>
    </row>
    <row r="350" spans="11:12" ht="15">
      <c r="K350" s="255"/>
      <c r="L350" s="255"/>
    </row>
    <row r="351" spans="11:12" ht="15">
      <c r="K351" s="255"/>
      <c r="L351" s="255"/>
    </row>
    <row r="352" spans="11:12" ht="15">
      <c r="K352" s="255"/>
      <c r="L352" s="255"/>
    </row>
    <row r="353" spans="11:12" ht="15">
      <c r="K353" s="193"/>
      <c r="L353" s="193"/>
    </row>
    <row r="354" spans="11:12" ht="15">
      <c r="K354" s="193"/>
      <c r="L354" s="193"/>
    </row>
    <row r="355" spans="11:12" ht="15">
      <c r="K355" s="193"/>
      <c r="L355" s="193"/>
    </row>
    <row r="356" spans="11:12" ht="15">
      <c r="K356" s="193"/>
      <c r="L356" s="193"/>
    </row>
    <row r="357" spans="11:12" ht="15">
      <c r="K357" s="193"/>
      <c r="L357" s="193"/>
    </row>
    <row r="358" spans="11:12" ht="15">
      <c r="K358" s="193"/>
      <c r="L358" s="193"/>
    </row>
    <row r="359" spans="11:12" ht="15">
      <c r="K359" s="193"/>
      <c r="L359" s="193"/>
    </row>
    <row r="360" spans="1:12" ht="1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93"/>
      <c r="L360" s="193"/>
    </row>
    <row r="361" spans="1:12" ht="1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93"/>
      <c r="L361" s="193"/>
    </row>
    <row r="362" spans="1:12" ht="1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93"/>
      <c r="L362" s="193"/>
    </row>
    <row r="363" spans="1:12" ht="1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93"/>
      <c r="L363" s="193"/>
    </row>
    <row r="364" spans="1:12" ht="1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93"/>
      <c r="L364" s="193"/>
    </row>
    <row r="365" spans="1:12" ht="1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93"/>
      <c r="L365" s="193"/>
    </row>
    <row r="366" spans="1:12" ht="1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93"/>
      <c r="L366" s="193"/>
    </row>
    <row r="367" spans="1:12" ht="1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93"/>
      <c r="L367" s="193"/>
    </row>
    <row r="368" spans="1:12" ht="1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93"/>
      <c r="L368" s="193"/>
    </row>
    <row r="369" spans="1:12" ht="1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93"/>
      <c r="L369" s="193"/>
    </row>
    <row r="370" spans="1:12" ht="1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93"/>
      <c r="L370" s="193"/>
    </row>
    <row r="371" spans="1:12" ht="1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93"/>
      <c r="L371" s="193"/>
    </row>
    <row r="372" spans="1:12" ht="1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93"/>
      <c r="L372" s="193"/>
    </row>
    <row r="373" spans="1:12" ht="1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93"/>
      <c r="L373" s="193"/>
    </row>
    <row r="374" spans="1:12" ht="15">
      <c r="A374" s="319"/>
      <c r="B374" s="320"/>
      <c r="C374" s="321"/>
      <c r="D374" s="321"/>
      <c r="E374" s="321"/>
      <c r="F374" s="321"/>
      <c r="G374" s="321"/>
      <c r="H374" s="322"/>
      <c r="I374" s="322"/>
      <c r="J374" s="322"/>
      <c r="K374" s="193"/>
      <c r="L374" s="193"/>
    </row>
    <row r="375" spans="1:12" ht="1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93"/>
      <c r="L375" s="193"/>
    </row>
    <row r="376" spans="1:12" ht="1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93"/>
      <c r="L376" s="193"/>
    </row>
    <row r="377" spans="1:12" ht="1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93"/>
      <c r="L377" s="193"/>
    </row>
    <row r="378" spans="1:12" ht="15">
      <c r="A378" s="319"/>
      <c r="B378" s="320"/>
      <c r="C378" s="321"/>
      <c r="D378" s="321"/>
      <c r="E378" s="321"/>
      <c r="F378" s="321"/>
      <c r="G378" s="321"/>
      <c r="H378" s="322"/>
      <c r="I378" s="322"/>
      <c r="J378" s="322"/>
      <c r="K378" s="193"/>
      <c r="L378" s="193"/>
    </row>
    <row r="379" spans="1:12" ht="15">
      <c r="A379" s="319"/>
      <c r="B379" s="320"/>
      <c r="C379" s="321"/>
      <c r="D379" s="321"/>
      <c r="E379" s="321"/>
      <c r="F379" s="321"/>
      <c r="G379" s="321"/>
      <c r="H379" s="322"/>
      <c r="I379" s="322"/>
      <c r="J379" s="322"/>
      <c r="K379" s="255"/>
      <c r="L379" s="255"/>
    </row>
    <row r="380" spans="1:12" ht="15">
      <c r="A380" s="319"/>
      <c r="B380" s="320"/>
      <c r="C380" s="321"/>
      <c r="D380" s="321"/>
      <c r="E380" s="321"/>
      <c r="F380" s="321"/>
      <c r="G380" s="321"/>
      <c r="H380" s="322"/>
      <c r="I380" s="322"/>
      <c r="J380" s="322"/>
      <c r="K380" s="255"/>
      <c r="L380" s="255"/>
    </row>
    <row r="381" spans="1:12" ht="1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255"/>
      <c r="L381" s="255"/>
    </row>
    <row r="382" spans="1:12" ht="1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255"/>
      <c r="L382" s="255"/>
    </row>
    <row r="383" spans="1:12" ht="1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255"/>
      <c r="L383" s="255"/>
    </row>
    <row r="384" spans="1:12" ht="1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255"/>
      <c r="L384" s="255"/>
    </row>
    <row r="385" spans="1:12" ht="1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317"/>
      <c r="L385" s="317"/>
    </row>
    <row r="386" spans="1:12" ht="1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93"/>
      <c r="L386" s="193"/>
    </row>
    <row r="387" spans="1:12" ht="1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93"/>
      <c r="L387" s="193"/>
    </row>
    <row r="388" spans="1:12" ht="1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255"/>
      <c r="L388" s="255"/>
    </row>
    <row r="389" spans="1:12" ht="1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255"/>
      <c r="L389" s="255"/>
    </row>
    <row r="390" spans="1:12" ht="1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255"/>
      <c r="L390" s="255"/>
    </row>
    <row r="391" spans="1:12" ht="1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255"/>
      <c r="L391" s="255"/>
    </row>
    <row r="392" spans="11:12" ht="15">
      <c r="K392" s="255"/>
      <c r="L392" s="255"/>
    </row>
    <row r="393" spans="11:12" ht="15">
      <c r="K393" s="255"/>
      <c r="L393" s="255"/>
    </row>
    <row r="394" spans="11:12" ht="15">
      <c r="K394" s="255"/>
      <c r="L394" s="317"/>
    </row>
    <row r="395" spans="11:12" ht="15">
      <c r="K395" s="255"/>
      <c r="L395" s="317"/>
    </row>
    <row r="396" spans="11:12" ht="15">
      <c r="K396" s="255"/>
      <c r="L396" s="317"/>
    </row>
    <row r="397" spans="11:12" ht="15">
      <c r="K397" s="255"/>
      <c r="L397" s="317"/>
    </row>
    <row r="398" spans="11:12" ht="15">
      <c r="K398" s="255"/>
      <c r="L398" s="317"/>
    </row>
    <row r="399" spans="11:12" ht="15">
      <c r="K399" s="255"/>
      <c r="L399" s="317"/>
    </row>
    <row r="400" spans="11:12" ht="15">
      <c r="K400" s="255"/>
      <c r="L400" s="317"/>
    </row>
    <row r="401" spans="11:12" ht="15">
      <c r="K401" s="255"/>
      <c r="L401" s="255"/>
    </row>
    <row r="402" spans="11:12" ht="15">
      <c r="K402" s="255"/>
      <c r="L402" s="255"/>
    </row>
    <row r="403" spans="11:12" ht="15">
      <c r="K403" s="255"/>
      <c r="L403" s="255"/>
    </row>
    <row r="404" spans="11:12" ht="15">
      <c r="K404" s="255"/>
      <c r="L404" s="255"/>
    </row>
    <row r="405" spans="11:12" ht="15">
      <c r="K405" s="255"/>
      <c r="L405" s="255"/>
    </row>
    <row r="406" spans="11:12" ht="15">
      <c r="K406" s="255"/>
      <c r="L406" s="255"/>
    </row>
    <row r="407" spans="11:12" ht="15">
      <c r="K407" s="255"/>
      <c r="L407" s="255"/>
    </row>
    <row r="408" spans="11:12" ht="15">
      <c r="K408" s="255"/>
      <c r="L408" s="255"/>
    </row>
    <row r="409" spans="11:12" ht="15">
      <c r="K409" s="255"/>
      <c r="L409" s="255"/>
    </row>
    <row r="410" spans="11:12" ht="15">
      <c r="K410" s="255"/>
      <c r="L410" s="255"/>
    </row>
    <row r="411" spans="11:12" ht="15">
      <c r="K411" s="255"/>
      <c r="L411" s="255"/>
    </row>
    <row r="412" spans="11:12" ht="15">
      <c r="K412" s="193"/>
      <c r="L412" s="193"/>
    </row>
    <row r="413" spans="11:12" ht="15">
      <c r="K413" s="255"/>
      <c r="L413" s="255"/>
    </row>
    <row r="414" spans="11:12" ht="15">
      <c r="K414" s="255"/>
      <c r="L414" s="255"/>
    </row>
    <row r="415" spans="11:12" ht="15">
      <c r="K415" s="255"/>
      <c r="L415" s="255"/>
    </row>
    <row r="416" spans="11:12" ht="15">
      <c r="K416" s="255"/>
      <c r="L416" s="255"/>
    </row>
    <row r="417" spans="11:12" ht="15">
      <c r="K417" s="255"/>
      <c r="L417" s="255"/>
    </row>
    <row r="418" spans="11:12" ht="15">
      <c r="K418" s="255"/>
      <c r="L418" s="255"/>
    </row>
    <row r="419" spans="11:12" ht="15">
      <c r="K419" s="255"/>
      <c r="L419" s="255"/>
    </row>
    <row r="420" spans="11:12" ht="15">
      <c r="K420" s="318"/>
      <c r="L420" s="318"/>
    </row>
    <row r="421" spans="11:12" ht="15">
      <c r="K421" s="317"/>
      <c r="L421" s="317"/>
    </row>
    <row r="422" spans="11:12" ht="15">
      <c r="K422" s="255"/>
      <c r="L422" s="255"/>
    </row>
    <row r="423" spans="11:12" ht="15">
      <c r="K423" s="255"/>
      <c r="L423" s="255"/>
    </row>
    <row r="424" spans="1:12" ht="15">
      <c r="A424" s="185"/>
      <c r="B424" s="185"/>
      <c r="C424" s="185"/>
      <c r="D424" s="185"/>
      <c r="E424" s="185"/>
      <c r="F424" s="185"/>
      <c r="G424" s="185"/>
      <c r="H424" s="185"/>
      <c r="I424" s="185"/>
      <c r="K424" s="317"/>
      <c r="L424" s="317"/>
    </row>
    <row r="425" spans="1:12" ht="15">
      <c r="A425" s="185"/>
      <c r="B425" s="185"/>
      <c r="C425" s="185"/>
      <c r="D425" s="185"/>
      <c r="E425" s="185"/>
      <c r="F425" s="185"/>
      <c r="G425" s="185"/>
      <c r="H425" s="185"/>
      <c r="I425" s="185"/>
      <c r="K425" s="318"/>
      <c r="L425" s="318"/>
    </row>
    <row r="426" spans="1:12" ht="15">
      <c r="A426" s="185"/>
      <c r="B426" s="185"/>
      <c r="C426" s="185"/>
      <c r="D426" s="185"/>
      <c r="E426" s="185"/>
      <c r="F426" s="185"/>
      <c r="G426" s="185"/>
      <c r="H426" s="185"/>
      <c r="I426" s="185"/>
      <c r="K426" s="255"/>
      <c r="L426" s="255"/>
    </row>
    <row r="427" spans="1:12" ht="15">
      <c r="A427" s="185"/>
      <c r="B427" s="185"/>
      <c r="C427" s="185"/>
      <c r="D427" s="185"/>
      <c r="E427" s="185"/>
      <c r="F427" s="185"/>
      <c r="G427" s="185"/>
      <c r="H427" s="185"/>
      <c r="I427" s="185"/>
      <c r="K427" s="255"/>
      <c r="L427" s="255"/>
    </row>
    <row r="428" spans="1:12" ht="15">
      <c r="A428" s="319"/>
      <c r="B428" s="320"/>
      <c r="C428" s="321"/>
      <c r="D428" s="321"/>
      <c r="E428" s="321"/>
      <c r="F428" s="321"/>
      <c r="G428" s="321"/>
      <c r="H428" s="322"/>
      <c r="I428" s="322"/>
      <c r="J428" s="322"/>
      <c r="K428" s="317"/>
      <c r="L428" s="317"/>
    </row>
    <row r="429" spans="1:12" ht="15">
      <c r="A429" s="319"/>
      <c r="B429" s="320"/>
      <c r="C429" s="321"/>
      <c r="D429" s="321"/>
      <c r="E429" s="321"/>
      <c r="F429" s="321"/>
      <c r="G429" s="321"/>
      <c r="H429" s="322"/>
      <c r="I429" s="322"/>
      <c r="J429" s="322"/>
      <c r="K429" s="255"/>
      <c r="L429" s="255"/>
    </row>
    <row r="430" spans="1:12" ht="15">
      <c r="A430" s="319"/>
      <c r="B430" s="320"/>
      <c r="C430" s="321"/>
      <c r="D430" s="321"/>
      <c r="E430" s="321"/>
      <c r="F430" s="321"/>
      <c r="G430" s="321"/>
      <c r="H430" s="322"/>
      <c r="I430" s="322"/>
      <c r="J430" s="322"/>
      <c r="K430" s="317"/>
      <c r="L430" s="317"/>
    </row>
    <row r="431" spans="1:12" ht="15">
      <c r="A431" s="319"/>
      <c r="B431" s="320"/>
      <c r="C431" s="321"/>
      <c r="D431" s="321"/>
      <c r="E431" s="321"/>
      <c r="F431" s="321"/>
      <c r="G431" s="321"/>
      <c r="H431" s="322"/>
      <c r="I431" s="322"/>
      <c r="J431" s="322"/>
      <c r="K431" s="317"/>
      <c r="L431" s="317"/>
    </row>
    <row r="432" spans="1:10" ht="15">
      <c r="A432" s="319"/>
      <c r="B432" s="320"/>
      <c r="C432" s="321"/>
      <c r="D432" s="321"/>
      <c r="E432" s="321"/>
      <c r="F432" s="321"/>
      <c r="G432" s="321"/>
      <c r="H432" s="322"/>
      <c r="I432" s="322"/>
      <c r="J432" s="322"/>
    </row>
    <row r="433" spans="1:10" ht="15">
      <c r="A433" s="319"/>
      <c r="B433" s="320"/>
      <c r="C433" s="321"/>
      <c r="D433" s="321"/>
      <c r="E433" s="321"/>
      <c r="F433" s="321"/>
      <c r="G433" s="321"/>
      <c r="H433" s="322"/>
      <c r="I433" s="322"/>
      <c r="J433" s="322"/>
    </row>
    <row r="434" spans="1:10" ht="15">
      <c r="A434" s="319"/>
      <c r="B434" s="320"/>
      <c r="C434" s="321"/>
      <c r="D434" s="321"/>
      <c r="E434" s="321"/>
      <c r="F434" s="321"/>
      <c r="G434" s="321"/>
      <c r="H434" s="322"/>
      <c r="I434" s="322"/>
      <c r="J434" s="322"/>
    </row>
    <row r="435" spans="1:10" ht="15">
      <c r="A435" s="319"/>
      <c r="B435" s="320"/>
      <c r="C435" s="321"/>
      <c r="D435" s="321"/>
      <c r="E435" s="321"/>
      <c r="F435" s="321"/>
      <c r="G435" s="321"/>
      <c r="H435" s="322"/>
      <c r="I435" s="322"/>
      <c r="J435" s="322"/>
    </row>
    <row r="436" spans="1:10" ht="15">
      <c r="A436" s="319"/>
      <c r="B436" s="320"/>
      <c r="C436" s="321"/>
      <c r="D436" s="321"/>
      <c r="E436" s="321"/>
      <c r="F436" s="321"/>
      <c r="G436" s="321"/>
      <c r="H436" s="322"/>
      <c r="I436" s="322"/>
      <c r="J436" s="322"/>
    </row>
    <row r="437" spans="1:10" ht="15">
      <c r="A437" s="319"/>
      <c r="B437" s="320"/>
      <c r="C437" s="321"/>
      <c r="D437" s="321"/>
      <c r="E437" s="321"/>
      <c r="F437" s="321"/>
      <c r="G437" s="321"/>
      <c r="H437" s="322"/>
      <c r="I437" s="322"/>
      <c r="J437" s="322"/>
    </row>
    <row r="438" spans="1:10" ht="15">
      <c r="A438" s="319"/>
      <c r="B438" s="320"/>
      <c r="C438" s="321"/>
      <c r="D438" s="321"/>
      <c r="E438" s="321"/>
      <c r="F438" s="321"/>
      <c r="G438" s="321"/>
      <c r="H438" s="322"/>
      <c r="I438" s="322"/>
      <c r="J438" s="322"/>
    </row>
    <row r="439" spans="11:12" ht="15">
      <c r="K439" s="323"/>
      <c r="L439" s="323"/>
    </row>
    <row r="440" spans="11:12" ht="15">
      <c r="K440" s="324"/>
      <c r="L440" s="324"/>
    </row>
    <row r="441" spans="11:12" ht="15">
      <c r="K441" s="193"/>
      <c r="L441" s="193"/>
    </row>
    <row r="442" spans="11:12" ht="15">
      <c r="K442" s="193"/>
      <c r="L442" s="193"/>
    </row>
    <row r="443" spans="11:12" ht="15">
      <c r="K443" s="193"/>
      <c r="L443" s="193"/>
    </row>
    <row r="444" spans="11:12" ht="15">
      <c r="K444" s="193"/>
      <c r="L444" s="193"/>
    </row>
    <row r="445" spans="11:12" ht="15">
      <c r="K445" s="193"/>
      <c r="L445" s="193"/>
    </row>
    <row r="446" spans="11:12" ht="15">
      <c r="K446" s="193"/>
      <c r="L446" s="193"/>
    </row>
    <row r="447" spans="11:12" ht="15">
      <c r="K447" s="193"/>
      <c r="L447" s="193"/>
    </row>
    <row r="448" spans="11:12" ht="15">
      <c r="K448" s="193"/>
      <c r="L448" s="193"/>
    </row>
    <row r="449" spans="11:12" ht="15">
      <c r="K449" s="193"/>
      <c r="L449" s="193"/>
    </row>
    <row r="450" spans="11:12" ht="15">
      <c r="K450" s="193"/>
      <c r="L450" s="193"/>
    </row>
    <row r="451" spans="11:12" ht="15">
      <c r="K451" s="193"/>
      <c r="L451" s="193"/>
    </row>
    <row r="452" spans="11:12" ht="15">
      <c r="K452" s="193"/>
      <c r="L452" s="193"/>
    </row>
    <row r="453" spans="11:12" ht="15">
      <c r="K453" s="193"/>
      <c r="L453" s="193"/>
    </row>
    <row r="454" spans="11:12" ht="15">
      <c r="K454" s="193"/>
      <c r="L454" s="193"/>
    </row>
    <row r="455" spans="11:12" ht="15">
      <c r="K455" s="193"/>
      <c r="L455" s="193"/>
    </row>
    <row r="456" spans="11:12" ht="15">
      <c r="K456" s="193"/>
      <c r="L456" s="193"/>
    </row>
    <row r="457" spans="11:12" ht="15">
      <c r="K457" s="193"/>
      <c r="L457" s="193"/>
    </row>
    <row r="458" spans="11:12" ht="15">
      <c r="K458" s="193"/>
      <c r="L458" s="193"/>
    </row>
    <row r="459" spans="11:12" ht="15">
      <c r="K459" s="193"/>
      <c r="L459" s="193"/>
    </row>
    <row r="460" spans="11:12" ht="15">
      <c r="K460" s="193"/>
      <c r="L460" s="193"/>
    </row>
    <row r="461" spans="11:12" ht="15">
      <c r="K461" s="193"/>
      <c r="L461" s="193"/>
    </row>
    <row r="462" spans="11:12" ht="15">
      <c r="K462" s="193"/>
      <c r="L462" s="193"/>
    </row>
    <row r="463" spans="11:12" ht="15">
      <c r="K463" s="193"/>
      <c r="L463" s="193"/>
    </row>
    <row r="464" spans="11:12" ht="15">
      <c r="K464" s="193"/>
      <c r="L464" s="193"/>
    </row>
    <row r="465" spans="11:12" ht="15">
      <c r="K465" s="193"/>
      <c r="L465" s="193"/>
    </row>
    <row r="466" spans="11:12" ht="15">
      <c r="K466" s="193"/>
      <c r="L466" s="193"/>
    </row>
    <row r="467" spans="11:12" ht="15">
      <c r="K467" s="193"/>
      <c r="L467" s="193"/>
    </row>
    <row r="468" spans="11:12" ht="15">
      <c r="K468" s="193"/>
      <c r="L468" s="193"/>
    </row>
    <row r="469" spans="11:12" ht="15">
      <c r="K469" s="193"/>
      <c r="L469" s="193"/>
    </row>
    <row r="470" spans="11:12" ht="15">
      <c r="K470" s="193"/>
      <c r="L470" s="193"/>
    </row>
    <row r="471" spans="11:12" ht="15">
      <c r="K471" s="193"/>
      <c r="L471" s="193"/>
    </row>
    <row r="484" ht="15"/>
    <row r="485" ht="15"/>
    <row r="486" ht="15"/>
    <row r="487" ht="15"/>
    <row r="488" spans="11:12" ht="15">
      <c r="K488" s="315"/>
      <c r="L488" s="315"/>
    </row>
    <row r="489" spans="11:12" ht="15">
      <c r="K489" s="315"/>
      <c r="L489" s="315"/>
    </row>
    <row r="490" spans="11:12" ht="15">
      <c r="K490" s="315"/>
      <c r="L490" s="315"/>
    </row>
    <row r="491" spans="11:12" ht="15">
      <c r="K491" s="322"/>
      <c r="L491" s="315"/>
    </row>
    <row r="492" spans="11:12" ht="15">
      <c r="K492" s="322"/>
      <c r="L492" s="322"/>
    </row>
    <row r="493" spans="11:12" ht="15">
      <c r="K493" s="322"/>
      <c r="L493" s="322"/>
    </row>
    <row r="494" spans="11:12" ht="15">
      <c r="K494" s="322"/>
      <c r="L494" s="322"/>
    </row>
    <row r="495" spans="11:12" ht="15">
      <c r="K495" s="322"/>
      <c r="L495" s="322"/>
    </row>
    <row r="496" spans="11:12" ht="15">
      <c r="K496" s="322"/>
      <c r="L496" s="322"/>
    </row>
    <row r="497" spans="11:12" ht="15">
      <c r="K497" s="322"/>
      <c r="L497" s="322"/>
    </row>
    <row r="498" spans="11:12" ht="15">
      <c r="K498" s="322"/>
      <c r="L498" s="322"/>
    </row>
  </sheetData>
  <sheetProtection/>
  <mergeCells count="4">
    <mergeCell ref="A1:I1"/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D9" sqref="D9:E9"/>
    </sheetView>
  </sheetViews>
  <sheetFormatPr defaultColWidth="9.140625" defaultRowHeight="15"/>
  <cols>
    <col min="1" max="1" width="56.7109375" style="21" customWidth="1"/>
    <col min="2" max="2" width="28.57421875" style="21" customWidth="1"/>
    <col min="3" max="3" width="14.57421875" style="21" customWidth="1"/>
    <col min="4" max="4" width="14.8515625" style="21" customWidth="1"/>
    <col min="5" max="5" width="14.140625" style="21" customWidth="1"/>
    <col min="6" max="6" width="26.28125" style="21" customWidth="1"/>
    <col min="7" max="16384" width="9.140625" style="21" customWidth="1"/>
  </cols>
  <sheetData>
    <row r="1" spans="1:5" ht="15.75">
      <c r="A1" s="325"/>
      <c r="B1" s="326"/>
      <c r="C1" s="327"/>
      <c r="D1" s="328"/>
      <c r="E1" s="328"/>
    </row>
    <row r="2" spans="1:5" ht="15.75">
      <c r="A2" s="361"/>
      <c r="B2" s="362" t="s">
        <v>503</v>
      </c>
      <c r="C2" s="363"/>
      <c r="D2" s="364"/>
      <c r="E2" s="364"/>
    </row>
    <row r="3" spans="1:5" ht="15.75">
      <c r="A3" s="767" t="s">
        <v>612</v>
      </c>
      <c r="B3" s="767"/>
      <c r="C3" s="365"/>
      <c r="D3" s="366" t="s">
        <v>250</v>
      </c>
      <c r="E3" s="364"/>
    </row>
    <row r="4" spans="1:5" ht="15.75">
      <c r="A4" s="367"/>
      <c r="B4" s="367"/>
      <c r="C4" s="365"/>
      <c r="D4" s="364"/>
      <c r="E4" s="364"/>
    </row>
    <row r="5" spans="1:5" ht="15.75">
      <c r="A5" s="768" t="s">
        <v>388</v>
      </c>
      <c r="B5" s="768" t="s">
        <v>389</v>
      </c>
      <c r="C5" s="766" t="s">
        <v>504</v>
      </c>
      <c r="D5" s="766" t="s">
        <v>505</v>
      </c>
      <c r="E5" s="766" t="s">
        <v>506</v>
      </c>
    </row>
    <row r="6" spans="1:5" ht="15.75">
      <c r="A6" s="768"/>
      <c r="B6" s="768"/>
      <c r="C6" s="766"/>
      <c r="D6" s="766"/>
      <c r="E6" s="766"/>
    </row>
    <row r="7" spans="1:5" ht="15.75">
      <c r="A7" s="768"/>
      <c r="B7" s="768"/>
      <c r="C7" s="766"/>
      <c r="D7" s="766"/>
      <c r="E7" s="766"/>
    </row>
    <row r="8" spans="1:5" ht="15.75">
      <c r="A8" s="368">
        <v>1</v>
      </c>
      <c r="B8" s="369">
        <v>3</v>
      </c>
      <c r="C8" s="370" t="s">
        <v>390</v>
      </c>
      <c r="D8" s="370" t="s">
        <v>391</v>
      </c>
      <c r="E8" s="370" t="s">
        <v>391</v>
      </c>
    </row>
    <row r="9" spans="1:5" ht="15.75">
      <c r="A9" s="371" t="s">
        <v>392</v>
      </c>
      <c r="B9" s="372" t="s">
        <v>393</v>
      </c>
      <c r="C9" s="373">
        <f>C11+C32</f>
        <v>18922.4</v>
      </c>
      <c r="D9" s="373">
        <f>D11+D32</f>
        <v>19236.6</v>
      </c>
      <c r="E9" s="373">
        <f>E11+E32</f>
        <v>19681.2</v>
      </c>
    </row>
    <row r="10" spans="1:5" ht="15.75">
      <c r="A10" s="374" t="s">
        <v>50</v>
      </c>
      <c r="B10" s="375"/>
      <c r="C10" s="376"/>
      <c r="D10" s="377"/>
      <c r="E10" s="377"/>
    </row>
    <row r="11" spans="1:5" ht="15.75">
      <c r="A11" s="378" t="s">
        <v>394</v>
      </c>
      <c r="B11" s="379" t="s">
        <v>395</v>
      </c>
      <c r="C11" s="380">
        <f>C13+C15+C18+C24+C26+C29+C45</f>
        <v>3866</v>
      </c>
      <c r="D11" s="380">
        <f>D13+D15+D18+D24+D26+D29+D45</f>
        <v>3951</v>
      </c>
      <c r="E11" s="380">
        <f>E13+E15+E18+E24+E26+E29+E45</f>
        <v>4161</v>
      </c>
    </row>
    <row r="12" spans="1:5" ht="15.75">
      <c r="A12" s="381" t="s">
        <v>396</v>
      </c>
      <c r="B12" s="382" t="s">
        <v>397</v>
      </c>
      <c r="C12" s="383">
        <f aca="true" t="shared" si="0" ref="C12:E13">C13</f>
        <v>1185</v>
      </c>
      <c r="D12" s="383">
        <f t="shared" si="0"/>
        <v>1200</v>
      </c>
      <c r="E12" s="383">
        <f t="shared" si="0"/>
        <v>1250</v>
      </c>
    </row>
    <row r="13" spans="1:5" ht="15.75">
      <c r="A13" s="384" t="s">
        <v>398</v>
      </c>
      <c r="B13" s="379" t="s">
        <v>399</v>
      </c>
      <c r="C13" s="380">
        <f t="shared" si="0"/>
        <v>1185</v>
      </c>
      <c r="D13" s="380">
        <f t="shared" si="0"/>
        <v>1200</v>
      </c>
      <c r="E13" s="380">
        <f t="shared" si="0"/>
        <v>1250</v>
      </c>
    </row>
    <row r="14" spans="1:5" ht="76.5">
      <c r="A14" s="385" t="s">
        <v>400</v>
      </c>
      <c r="B14" s="386" t="s">
        <v>401</v>
      </c>
      <c r="C14" s="387">
        <v>1185</v>
      </c>
      <c r="D14" s="406">
        <v>1200</v>
      </c>
      <c r="E14" s="406">
        <v>1250</v>
      </c>
    </row>
    <row r="15" spans="1:5" ht="15.75">
      <c r="A15" s="384" t="s">
        <v>402</v>
      </c>
      <c r="B15" s="379" t="s">
        <v>403</v>
      </c>
      <c r="C15" s="380">
        <f>C16+C17</f>
        <v>720</v>
      </c>
      <c r="D15" s="380">
        <f>D16+D17</f>
        <v>730</v>
      </c>
      <c r="E15" s="380">
        <f>E16+E17</f>
        <v>740</v>
      </c>
    </row>
    <row r="16" spans="1:5" ht="51">
      <c r="A16" s="389" t="s">
        <v>404</v>
      </c>
      <c r="B16" s="386" t="s">
        <v>405</v>
      </c>
      <c r="C16" s="390"/>
      <c r="D16" s="388"/>
      <c r="E16" s="388"/>
    </row>
    <row r="17" spans="1:5" ht="51">
      <c r="A17" s="385" t="s">
        <v>406</v>
      </c>
      <c r="B17" s="386" t="s">
        <v>407</v>
      </c>
      <c r="C17" s="387">
        <v>720</v>
      </c>
      <c r="D17" s="406">
        <v>730</v>
      </c>
      <c r="E17" s="406">
        <v>740</v>
      </c>
    </row>
    <row r="18" spans="1:5" ht="15.75">
      <c r="A18" s="384" t="s">
        <v>408</v>
      </c>
      <c r="B18" s="379" t="s">
        <v>409</v>
      </c>
      <c r="C18" s="380">
        <f>C19+C23</f>
        <v>1890</v>
      </c>
      <c r="D18" s="380">
        <f>D19+D23</f>
        <v>1950</v>
      </c>
      <c r="E18" s="380">
        <f>E19+E23</f>
        <v>2100</v>
      </c>
    </row>
    <row r="19" spans="1:5" ht="15.75">
      <c r="A19" s="391" t="s">
        <v>410</v>
      </c>
      <c r="B19" s="382" t="s">
        <v>411</v>
      </c>
      <c r="C19" s="383">
        <f>C20+C21</f>
        <v>890</v>
      </c>
      <c r="D19" s="383">
        <f>D20+D21</f>
        <v>900</v>
      </c>
      <c r="E19" s="383">
        <f>E20+E21</f>
        <v>910</v>
      </c>
    </row>
    <row r="20" spans="1:5" ht="38.25">
      <c r="A20" s="385" t="s">
        <v>412</v>
      </c>
      <c r="B20" s="386" t="s">
        <v>413</v>
      </c>
      <c r="C20" s="390"/>
      <c r="D20" s="388"/>
      <c r="E20" s="388"/>
    </row>
    <row r="21" spans="1:5" ht="38.25">
      <c r="A21" s="385" t="s">
        <v>414</v>
      </c>
      <c r="B21" s="386" t="s">
        <v>415</v>
      </c>
      <c r="C21" s="387">
        <v>890</v>
      </c>
      <c r="D21" s="407">
        <v>900</v>
      </c>
      <c r="E21" s="407">
        <v>910</v>
      </c>
    </row>
    <row r="22" spans="1:5" ht="15.75">
      <c r="A22" s="391" t="s">
        <v>416</v>
      </c>
      <c r="B22" s="382" t="s">
        <v>417</v>
      </c>
      <c r="C22" s="392">
        <f>C23</f>
        <v>1000</v>
      </c>
      <c r="D22" s="383">
        <f>D23</f>
        <v>1050</v>
      </c>
      <c r="E22" s="383">
        <f>E23</f>
        <v>1190</v>
      </c>
    </row>
    <row r="23" spans="1:5" ht="38.25">
      <c r="A23" s="385" t="s">
        <v>418</v>
      </c>
      <c r="B23" s="386" t="s">
        <v>419</v>
      </c>
      <c r="C23" s="387">
        <v>1000</v>
      </c>
      <c r="D23" s="406">
        <v>1050</v>
      </c>
      <c r="E23" s="406">
        <v>1190</v>
      </c>
    </row>
    <row r="24" spans="1:5" ht="15.75">
      <c r="A24" s="384" t="s">
        <v>420</v>
      </c>
      <c r="B24" s="379" t="s">
        <v>421</v>
      </c>
      <c r="C24" s="380">
        <f>C25</f>
        <v>16</v>
      </c>
      <c r="D24" s="380">
        <f>D25</f>
        <v>16</v>
      </c>
      <c r="E24" s="380">
        <f>E25</f>
        <v>16</v>
      </c>
    </row>
    <row r="25" spans="1:5" ht="63.75">
      <c r="A25" s="385" t="s">
        <v>422</v>
      </c>
      <c r="B25" s="386" t="s">
        <v>423</v>
      </c>
      <c r="C25" s="387">
        <v>16</v>
      </c>
      <c r="D25" s="406">
        <v>16</v>
      </c>
      <c r="E25" s="406">
        <v>16</v>
      </c>
    </row>
    <row r="26" spans="1:5" ht="38.25">
      <c r="A26" s="384" t="s">
        <v>424</v>
      </c>
      <c r="B26" s="379" t="s">
        <v>425</v>
      </c>
      <c r="C26" s="380">
        <f>C27+C28</f>
        <v>25</v>
      </c>
      <c r="D26" s="380">
        <f>D27+D28</f>
        <v>25</v>
      </c>
      <c r="E26" s="380">
        <f>E27+E28</f>
        <v>25</v>
      </c>
    </row>
    <row r="27" spans="1:5" ht="51">
      <c r="A27" s="410" t="s">
        <v>481</v>
      </c>
      <c r="B27" s="411" t="s">
        <v>502</v>
      </c>
      <c r="C27" s="412"/>
      <c r="D27" s="412"/>
      <c r="E27" s="412"/>
    </row>
    <row r="28" spans="1:5" ht="76.5">
      <c r="A28" s="385" t="s">
        <v>426</v>
      </c>
      <c r="B28" s="386" t="s">
        <v>427</v>
      </c>
      <c r="C28" s="414">
        <v>25</v>
      </c>
      <c r="D28" s="407">
        <v>25</v>
      </c>
      <c r="E28" s="407">
        <v>25</v>
      </c>
    </row>
    <row r="29" spans="1:5" ht="15.75">
      <c r="A29" s="393" t="s">
        <v>613</v>
      </c>
      <c r="B29" s="394" t="s">
        <v>615</v>
      </c>
      <c r="C29" s="395">
        <f>C30+C31</f>
        <v>7</v>
      </c>
      <c r="D29" s="395">
        <f>D30+D31</f>
        <v>7</v>
      </c>
      <c r="E29" s="395">
        <f>E30+E31</f>
        <v>7</v>
      </c>
    </row>
    <row r="30" spans="1:5" ht="15.75">
      <c r="A30" s="554" t="s">
        <v>602</v>
      </c>
      <c r="B30" s="553" t="s">
        <v>614</v>
      </c>
      <c r="C30" s="387">
        <v>2</v>
      </c>
      <c r="D30" s="406">
        <v>2</v>
      </c>
      <c r="E30" s="406">
        <v>2</v>
      </c>
    </row>
    <row r="31" spans="1:9" ht="15.75">
      <c r="A31" s="554" t="s">
        <v>604</v>
      </c>
      <c r="B31" s="553" t="s">
        <v>616</v>
      </c>
      <c r="C31" s="387">
        <v>5</v>
      </c>
      <c r="D31" s="406">
        <v>5</v>
      </c>
      <c r="E31" s="406">
        <v>5</v>
      </c>
      <c r="F31" s="329"/>
      <c r="G31" s="328"/>
      <c r="H31" s="328"/>
      <c r="I31" s="328"/>
    </row>
    <row r="32" spans="1:9" ht="15.75">
      <c r="A32" s="396" t="s">
        <v>428</v>
      </c>
      <c r="B32" s="397" t="s">
        <v>429</v>
      </c>
      <c r="C32" s="398">
        <f>C33+C37+C39+C42</f>
        <v>15056.4</v>
      </c>
      <c r="D32" s="398">
        <f>D33+D37+D39+D42</f>
        <v>15285.6</v>
      </c>
      <c r="E32" s="398">
        <f>E33+E37+E39+E42</f>
        <v>15520.2</v>
      </c>
      <c r="F32" s="328"/>
      <c r="G32" s="328"/>
      <c r="H32" s="328"/>
      <c r="I32" s="328"/>
    </row>
    <row r="33" spans="1:9" ht="15.75">
      <c r="A33" s="396" t="s">
        <v>430</v>
      </c>
      <c r="B33" s="397" t="s">
        <v>431</v>
      </c>
      <c r="C33" s="380">
        <f>C34+C35</f>
        <v>7573.8</v>
      </c>
      <c r="D33" s="380">
        <f>D34+D35</f>
        <v>7573.8</v>
      </c>
      <c r="E33" s="380">
        <f>E34+E35</f>
        <v>7573.8</v>
      </c>
      <c r="F33" s="330"/>
      <c r="G33" s="330"/>
      <c r="H33" s="330"/>
      <c r="I33" s="330"/>
    </row>
    <row r="34" spans="1:9" ht="25.5">
      <c r="A34" s="385" t="s">
        <v>706</v>
      </c>
      <c r="B34" s="386" t="s">
        <v>707</v>
      </c>
      <c r="C34" s="399">
        <v>7573.8</v>
      </c>
      <c r="D34" s="399">
        <v>7573.8</v>
      </c>
      <c r="E34" s="399">
        <v>7573.8</v>
      </c>
      <c r="F34" s="328"/>
      <c r="G34" s="328"/>
      <c r="H34" s="328"/>
      <c r="I34" s="331"/>
    </row>
    <row r="35" spans="1:9" ht="38.25">
      <c r="A35" s="385" t="s">
        <v>432</v>
      </c>
      <c r="B35" s="386" t="s">
        <v>433</v>
      </c>
      <c r="C35" s="400"/>
      <c r="D35" s="401"/>
      <c r="E35" s="401"/>
      <c r="F35" s="328"/>
      <c r="G35" s="328"/>
      <c r="H35" s="328"/>
      <c r="I35" s="328"/>
    </row>
    <row r="36" spans="1:9" ht="25.5">
      <c r="A36" s="402" t="s">
        <v>434</v>
      </c>
      <c r="B36" s="403" t="s">
        <v>435</v>
      </c>
      <c r="C36" s="383"/>
      <c r="D36" s="383">
        <v>0</v>
      </c>
      <c r="E36" s="383">
        <v>0</v>
      </c>
      <c r="F36" s="330"/>
      <c r="G36" s="330"/>
      <c r="H36" s="330"/>
      <c r="I36" s="330"/>
    </row>
    <row r="37" spans="1:9" ht="15.75" customHeight="1">
      <c r="A37" s="404" t="s">
        <v>483</v>
      </c>
      <c r="B37" s="403" t="s">
        <v>486</v>
      </c>
      <c r="C37" s="392">
        <f>C38</f>
        <v>2.3</v>
      </c>
      <c r="D37" s="383">
        <f>D38</f>
        <v>2.3</v>
      </c>
      <c r="E37" s="383">
        <f>E38</f>
        <v>2.3</v>
      </c>
      <c r="F37" s="330"/>
      <c r="G37" s="330"/>
      <c r="H37" s="330"/>
      <c r="I37" s="330"/>
    </row>
    <row r="38" spans="1:9" ht="38.25">
      <c r="A38" s="389" t="s">
        <v>491</v>
      </c>
      <c r="B38" s="386" t="s">
        <v>492</v>
      </c>
      <c r="C38" s="399">
        <v>2.3</v>
      </c>
      <c r="D38" s="388">
        <v>2.3</v>
      </c>
      <c r="E38" s="388">
        <v>2.3</v>
      </c>
      <c r="F38" s="328"/>
      <c r="G38" s="328"/>
      <c r="H38" s="328"/>
      <c r="I38" s="328"/>
    </row>
    <row r="39" spans="1:9" ht="25.5">
      <c r="A39" s="402" t="s">
        <v>436</v>
      </c>
      <c r="B39" s="403" t="s">
        <v>437</v>
      </c>
      <c r="C39" s="383">
        <f aca="true" t="shared" si="1" ref="C39:E40">C40</f>
        <v>457.4</v>
      </c>
      <c r="D39" s="383">
        <f t="shared" si="1"/>
        <v>457.4</v>
      </c>
      <c r="E39" s="383">
        <f t="shared" si="1"/>
        <v>457.4</v>
      </c>
      <c r="F39" s="330"/>
      <c r="G39" s="330"/>
      <c r="H39" s="330"/>
      <c r="I39" s="330"/>
    </row>
    <row r="40" spans="1:5" ht="38.25">
      <c r="A40" s="404" t="s">
        <v>438</v>
      </c>
      <c r="B40" s="403" t="s">
        <v>485</v>
      </c>
      <c r="C40" s="383">
        <f t="shared" si="1"/>
        <v>457.4</v>
      </c>
      <c r="D40" s="383">
        <f t="shared" si="1"/>
        <v>457.4</v>
      </c>
      <c r="E40" s="383">
        <f t="shared" si="1"/>
        <v>457.4</v>
      </c>
    </row>
    <row r="41" spans="1:5" ht="38.25">
      <c r="A41" s="385" t="s">
        <v>482</v>
      </c>
      <c r="B41" s="386" t="s">
        <v>484</v>
      </c>
      <c r="C41" s="399">
        <v>457.4</v>
      </c>
      <c r="D41" s="388">
        <v>457.4</v>
      </c>
      <c r="E41" s="388">
        <v>457.4</v>
      </c>
    </row>
    <row r="42" spans="1:5" ht="15.75">
      <c r="A42" s="599" t="s">
        <v>704</v>
      </c>
      <c r="B42" s="600" t="s">
        <v>705</v>
      </c>
      <c r="C42" s="601">
        <f>C43+C44</f>
        <v>7022.9</v>
      </c>
      <c r="D42" s="601">
        <f>D43+D44</f>
        <v>7252.1</v>
      </c>
      <c r="E42" s="601">
        <f>E43+E44</f>
        <v>7486.7</v>
      </c>
    </row>
    <row r="43" spans="1:5" ht="15.75">
      <c r="A43" s="602" t="s">
        <v>702</v>
      </c>
      <c r="B43" s="603" t="s">
        <v>703</v>
      </c>
      <c r="C43" s="604">
        <v>1833</v>
      </c>
      <c r="D43" s="604">
        <v>1833</v>
      </c>
      <c r="E43" s="604">
        <v>1833</v>
      </c>
    </row>
    <row r="44" spans="1:5" ht="63.75">
      <c r="A44" s="605" t="s">
        <v>700</v>
      </c>
      <c r="B44" s="606" t="s">
        <v>701</v>
      </c>
      <c r="C44" s="607">
        <v>5189.9</v>
      </c>
      <c r="D44" s="608">
        <v>5419.1</v>
      </c>
      <c r="E44" s="608">
        <v>5653.7</v>
      </c>
    </row>
    <row r="45" spans="1:5" ht="15.75">
      <c r="A45" s="555" t="s">
        <v>598</v>
      </c>
      <c r="B45" s="556" t="s">
        <v>617</v>
      </c>
      <c r="C45" s="405">
        <f>C46</f>
        <v>23</v>
      </c>
      <c r="D45" s="408">
        <f>D46</f>
        <v>23</v>
      </c>
      <c r="E45" s="408">
        <f>E46</f>
        <v>23</v>
      </c>
    </row>
    <row r="46" spans="1:5" ht="36" customHeight="1">
      <c r="A46" s="557" t="s">
        <v>565</v>
      </c>
      <c r="B46" s="50" t="s">
        <v>618</v>
      </c>
      <c r="C46" s="409">
        <v>23</v>
      </c>
      <c r="D46" s="409">
        <v>23</v>
      </c>
      <c r="E46" s="409">
        <v>23</v>
      </c>
    </row>
    <row r="51" ht="15.75"/>
    <row r="52" ht="15.75"/>
    <row r="53" ht="15.75"/>
    <row r="54" ht="15.75"/>
    <row r="55" ht="15.75"/>
    <row r="56" ht="15.75"/>
  </sheetData>
  <sheetProtection/>
  <mergeCells count="6">
    <mergeCell ref="E5:E7"/>
    <mergeCell ref="A3:B3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00390625" style="14" customWidth="1"/>
    <col min="2" max="2" width="10.00390625" style="14" customWidth="1"/>
    <col min="3" max="3" width="23.7109375" style="14" customWidth="1"/>
    <col min="4" max="4" width="83.57421875" style="14" customWidth="1"/>
    <col min="5" max="16384" width="9.140625" style="14" customWidth="1"/>
  </cols>
  <sheetData>
    <row r="1" spans="1:9" ht="15" customHeight="1">
      <c r="A1" s="13"/>
      <c r="B1" s="13"/>
      <c r="C1" s="13"/>
      <c r="D1" s="2" t="s">
        <v>11</v>
      </c>
      <c r="I1" s="15"/>
    </row>
    <row r="2" spans="1:7" ht="15" customHeight="1">
      <c r="A2" s="624" t="s">
        <v>717</v>
      </c>
      <c r="B2" s="624"/>
      <c r="C2" s="624"/>
      <c r="D2" s="624"/>
      <c r="E2" s="16"/>
      <c r="F2" s="16"/>
      <c r="G2" s="16"/>
    </row>
    <row r="3" spans="1:4" ht="15" customHeight="1">
      <c r="A3" s="624" t="s">
        <v>568</v>
      </c>
      <c r="B3" s="624"/>
      <c r="C3" s="624"/>
      <c r="D3" s="624"/>
    </row>
    <row r="4" spans="1:4" ht="15" customHeight="1">
      <c r="A4" s="624" t="s">
        <v>567</v>
      </c>
      <c r="B4" s="624"/>
      <c r="C4" s="624"/>
      <c r="D4" s="624"/>
    </row>
    <row r="5" spans="1:4" ht="15" customHeight="1">
      <c r="A5" s="624" t="s">
        <v>569</v>
      </c>
      <c r="B5" s="624"/>
      <c r="C5" s="624"/>
      <c r="D5" s="624"/>
    </row>
    <row r="6" spans="1:7" ht="15" customHeight="1">
      <c r="A6" s="624" t="s">
        <v>521</v>
      </c>
      <c r="B6" s="624"/>
      <c r="C6" s="624"/>
      <c r="D6" s="624"/>
      <c r="E6" s="16"/>
      <c r="F6" s="16"/>
      <c r="G6" s="16"/>
    </row>
    <row r="7" spans="1:7" ht="15" customHeight="1">
      <c r="A7" s="624"/>
      <c r="B7" s="624"/>
      <c r="C7" s="624"/>
      <c r="D7" s="624"/>
      <c r="E7" s="16"/>
      <c r="F7" s="16"/>
      <c r="G7" s="16"/>
    </row>
    <row r="8" spans="1:7" ht="15" customHeight="1">
      <c r="A8" s="13"/>
      <c r="B8" s="13"/>
      <c r="C8" s="13"/>
      <c r="D8" s="13"/>
      <c r="E8" s="16"/>
      <c r="F8" s="16"/>
      <c r="G8" s="16"/>
    </row>
    <row r="9" spans="1:4" ht="15" customHeight="1">
      <c r="A9" s="624"/>
      <c r="B9" s="624"/>
      <c r="C9" s="624"/>
      <c r="D9" s="624"/>
    </row>
    <row r="10" spans="2:5" ht="44.25" customHeight="1">
      <c r="B10" s="626" t="s">
        <v>570</v>
      </c>
      <c r="C10" s="626"/>
      <c r="D10" s="626"/>
      <c r="E10" s="3"/>
    </row>
    <row r="11" spans="2:4" ht="15.75" customHeight="1">
      <c r="B11" s="627" t="s">
        <v>12</v>
      </c>
      <c r="C11" s="628"/>
      <c r="D11" s="629" t="s">
        <v>13</v>
      </c>
    </row>
    <row r="12" spans="2:7" ht="126">
      <c r="B12" s="17" t="s">
        <v>14</v>
      </c>
      <c r="C12" s="17" t="s">
        <v>3</v>
      </c>
      <c r="D12" s="630"/>
      <c r="G12" s="18"/>
    </row>
    <row r="13" spans="2:4" ht="15.75">
      <c r="B13" s="7">
        <v>1</v>
      </c>
      <c r="C13" s="7">
        <v>2</v>
      </c>
      <c r="D13" s="7">
        <v>3</v>
      </c>
    </row>
    <row r="14" spans="2:4" ht="77.25" customHeight="1">
      <c r="B14" s="9">
        <v>802</v>
      </c>
      <c r="C14" s="20" t="s">
        <v>548</v>
      </c>
      <c r="D14" s="469" t="s">
        <v>549</v>
      </c>
    </row>
    <row r="15" spans="2:4" ht="68.25" customHeight="1" thickBot="1">
      <c r="B15" s="443">
        <v>802</v>
      </c>
      <c r="C15" s="444" t="s">
        <v>572</v>
      </c>
      <c r="D15" s="26" t="s">
        <v>571</v>
      </c>
    </row>
    <row r="16" spans="2:4" ht="31.5" customHeight="1" thickBot="1">
      <c r="B16" s="438">
        <v>802</v>
      </c>
      <c r="C16" s="439" t="s">
        <v>573</v>
      </c>
      <c r="D16" s="26" t="s">
        <v>574</v>
      </c>
    </row>
    <row r="17" spans="2:4" ht="31.5" customHeight="1" thickBot="1">
      <c r="B17" s="609">
        <v>802</v>
      </c>
      <c r="C17" s="610" t="s">
        <v>709</v>
      </c>
      <c r="D17" s="26" t="s">
        <v>710</v>
      </c>
    </row>
    <row r="18" spans="2:4" ht="51" customHeight="1" thickBot="1">
      <c r="B18" s="438">
        <v>802</v>
      </c>
      <c r="C18" s="439" t="s">
        <v>575</v>
      </c>
      <c r="D18" s="26" t="s">
        <v>579</v>
      </c>
    </row>
    <row r="19" spans="2:4" ht="28.5" customHeight="1" thickBot="1">
      <c r="B19" s="438">
        <v>802</v>
      </c>
      <c r="C19" s="439" t="s">
        <v>576</v>
      </c>
      <c r="D19" s="26" t="s">
        <v>577</v>
      </c>
    </row>
    <row r="20" spans="2:4" ht="28.5" customHeight="1">
      <c r="B20" s="9">
        <v>802</v>
      </c>
      <c r="C20" s="20" t="s">
        <v>582</v>
      </c>
      <c r="D20" s="19" t="s">
        <v>708</v>
      </c>
    </row>
    <row r="21" spans="2:4" ht="46.5" customHeight="1">
      <c r="B21" s="9">
        <v>802</v>
      </c>
      <c r="C21" s="20" t="s">
        <v>580</v>
      </c>
      <c r="D21" s="539" t="s">
        <v>581</v>
      </c>
    </row>
    <row r="22" spans="2:4" ht="32.25" thickBot="1">
      <c r="B22" s="438">
        <v>802</v>
      </c>
      <c r="C22" s="468" t="s">
        <v>578</v>
      </c>
      <c r="D22" s="26" t="s">
        <v>550</v>
      </c>
    </row>
  </sheetData>
  <sheetProtection/>
  <mergeCells count="10">
    <mergeCell ref="B10:D10"/>
    <mergeCell ref="B11:C11"/>
    <mergeCell ref="D11:D12"/>
    <mergeCell ref="A7:D7"/>
    <mergeCell ref="A2:D2"/>
    <mergeCell ref="A3:D3"/>
    <mergeCell ref="A4:D4"/>
    <mergeCell ref="A5:D5"/>
    <mergeCell ref="A6:D6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20.8515625" style="0" customWidth="1"/>
    <col min="3" max="3" width="57.7109375" style="0" customWidth="1"/>
    <col min="4" max="4" width="42.28125" style="0" customWidth="1"/>
  </cols>
  <sheetData>
    <row r="1" ht="15.75">
      <c r="D1" s="29" t="s">
        <v>23</v>
      </c>
    </row>
    <row r="2" ht="15.75">
      <c r="D2" s="612" t="s">
        <v>718</v>
      </c>
    </row>
    <row r="3" ht="15.75">
      <c r="D3" s="429" t="s">
        <v>583</v>
      </c>
    </row>
    <row r="4" ht="15.75">
      <c r="D4" s="429" t="s">
        <v>584</v>
      </c>
    </row>
    <row r="5" ht="15.75">
      <c r="D5" s="429" t="s">
        <v>585</v>
      </c>
    </row>
    <row r="6" ht="15.75">
      <c r="D6" s="418" t="s">
        <v>521</v>
      </c>
    </row>
    <row r="7" ht="15.75">
      <c r="D7" s="28"/>
    </row>
    <row r="9" spans="2:4" ht="53.25" customHeight="1">
      <c r="B9" s="633" t="s">
        <v>586</v>
      </c>
      <c r="C9" s="633"/>
      <c r="D9" s="633"/>
    </row>
    <row r="10" ht="15.75" thickBot="1"/>
    <row r="11" spans="2:4" ht="46.5" customHeight="1">
      <c r="B11" s="636" t="s">
        <v>15</v>
      </c>
      <c r="C11" s="637"/>
      <c r="D11" s="631" t="s">
        <v>16</v>
      </c>
    </row>
    <row r="12" spans="2:4" ht="24.75" customHeight="1" thickBot="1">
      <c r="B12" s="638"/>
      <c r="C12" s="639"/>
      <c r="D12" s="635"/>
    </row>
    <row r="13" spans="2:4" ht="96.75" customHeight="1" thickBot="1">
      <c r="B13" s="24" t="s">
        <v>17</v>
      </c>
      <c r="C13" s="23" t="s">
        <v>18</v>
      </c>
      <c r="D13" s="634"/>
    </row>
    <row r="14" spans="2:4" ht="16.5" thickBot="1">
      <c r="B14" s="24">
        <v>1</v>
      </c>
      <c r="C14" s="23">
        <v>2</v>
      </c>
      <c r="D14" s="23">
        <v>3</v>
      </c>
    </row>
    <row r="15" spans="2:4" ht="47.25" customHeight="1" thickBot="1">
      <c r="B15" s="25"/>
      <c r="C15" s="26"/>
      <c r="D15" s="27" t="s">
        <v>587</v>
      </c>
    </row>
    <row r="16" spans="2:4" ht="60" customHeight="1">
      <c r="B16" s="631">
        <v>3</v>
      </c>
      <c r="C16" s="631" t="s">
        <v>19</v>
      </c>
      <c r="D16" s="631" t="s">
        <v>20</v>
      </c>
    </row>
    <row r="17" spans="2:4" ht="15.75" thickBot="1">
      <c r="B17" s="634"/>
      <c r="C17" s="634"/>
      <c r="D17" s="634"/>
    </row>
    <row r="18" spans="2:4" ht="60" customHeight="1">
      <c r="B18" s="631">
        <v>3</v>
      </c>
      <c r="C18" s="631" t="s">
        <v>21</v>
      </c>
      <c r="D18" s="631" t="s">
        <v>22</v>
      </c>
    </row>
    <row r="19" spans="2:4" ht="15.75" thickBot="1">
      <c r="B19" s="632"/>
      <c r="C19" s="632"/>
      <c r="D19" s="632"/>
    </row>
  </sheetData>
  <sheetProtection/>
  <mergeCells count="9">
    <mergeCell ref="D18:D19"/>
    <mergeCell ref="C18:C19"/>
    <mergeCell ref="B18:B19"/>
    <mergeCell ref="B9:D9"/>
    <mergeCell ref="B16:B17"/>
    <mergeCell ref="C16:C17"/>
    <mergeCell ref="D16:D17"/>
    <mergeCell ref="D11:D13"/>
    <mergeCell ref="B11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18.8515625" style="22" customWidth="1"/>
    <col min="2" max="2" width="33.00390625" style="22" customWidth="1"/>
    <col min="3" max="3" width="64.28125" style="22" customWidth="1"/>
    <col min="4" max="4" width="24.7109375" style="22" customWidth="1"/>
    <col min="5" max="5" width="9.140625" style="22" customWidth="1"/>
    <col min="6" max="6" width="15.421875" style="22" customWidth="1"/>
    <col min="7" max="16384" width="9.140625" style="22" customWidth="1"/>
  </cols>
  <sheetData>
    <row r="1" spans="1:7" ht="18.75">
      <c r="A1" s="645"/>
      <c r="B1" s="645"/>
      <c r="C1" s="645"/>
      <c r="D1" s="645"/>
      <c r="E1" s="30"/>
      <c r="F1" s="30"/>
      <c r="G1" s="30"/>
    </row>
    <row r="2" spans="1:9" s="14" customFormat="1" ht="15" customHeight="1">
      <c r="A2" s="646" t="s">
        <v>24</v>
      </c>
      <c r="B2" s="646"/>
      <c r="C2" s="646"/>
      <c r="D2" s="646"/>
      <c r="I2" s="15"/>
    </row>
    <row r="3" spans="1:7" s="14" customFormat="1" ht="13.5" customHeight="1">
      <c r="A3" s="624" t="s">
        <v>719</v>
      </c>
      <c r="B3" s="624"/>
      <c r="C3" s="624"/>
      <c r="D3" s="624"/>
      <c r="E3" s="16"/>
      <c r="F3" s="16"/>
      <c r="G3" s="16"/>
    </row>
    <row r="4" spans="1:4" s="14" customFormat="1" ht="13.5" customHeight="1">
      <c r="A4" s="624" t="s">
        <v>566</v>
      </c>
      <c r="B4" s="624"/>
      <c r="C4" s="624"/>
      <c r="D4" s="624"/>
    </row>
    <row r="5" spans="1:4" s="14" customFormat="1" ht="12.75" customHeight="1">
      <c r="A5" s="624" t="s">
        <v>567</v>
      </c>
      <c r="B5" s="624"/>
      <c r="C5" s="624"/>
      <c r="D5" s="624"/>
    </row>
    <row r="6" spans="1:4" s="14" customFormat="1" ht="12.75" customHeight="1">
      <c r="A6" s="624" t="s">
        <v>563</v>
      </c>
      <c r="B6" s="624"/>
      <c r="C6" s="624"/>
      <c r="D6" s="624"/>
    </row>
    <row r="7" spans="1:4" s="14" customFormat="1" ht="13.5" customHeight="1">
      <c r="A7" s="624" t="s">
        <v>521</v>
      </c>
      <c r="B7" s="624"/>
      <c r="C7" s="624"/>
      <c r="D7" s="624"/>
    </row>
    <row r="8" spans="1:4" s="14" customFormat="1" ht="11.25" customHeight="1">
      <c r="A8" s="624"/>
      <c r="B8" s="624"/>
      <c r="C8" s="624"/>
      <c r="D8" s="624"/>
    </row>
    <row r="9" spans="1:4" s="14" customFormat="1" ht="13.5" customHeight="1">
      <c r="A9" s="13"/>
      <c r="B9" s="13"/>
      <c r="C9" s="13"/>
      <c r="D9" s="13"/>
    </row>
    <row r="10" spans="1:4" s="14" customFormat="1" ht="12.75" customHeight="1">
      <c r="A10" s="13"/>
      <c r="B10" s="13"/>
      <c r="C10" s="13"/>
      <c r="D10" s="13"/>
    </row>
    <row r="11" spans="1:7" ht="18.75">
      <c r="A11" s="640" t="s">
        <v>588</v>
      </c>
      <c r="B11" s="640"/>
      <c r="C11" s="640"/>
      <c r="D11" s="640"/>
      <c r="E11" s="30"/>
      <c r="F11" s="30"/>
      <c r="G11" s="30"/>
    </row>
    <row r="12" spans="1:4" ht="13.5" customHeight="1">
      <c r="A12" s="21"/>
      <c r="B12" s="21"/>
      <c r="C12" s="21"/>
      <c r="D12" s="21"/>
    </row>
    <row r="13" spans="1:8" ht="44.25" customHeight="1">
      <c r="A13" s="641" t="s">
        <v>25</v>
      </c>
      <c r="B13" s="641"/>
      <c r="C13" s="642" t="s">
        <v>16</v>
      </c>
      <c r="D13" s="644" t="s">
        <v>26</v>
      </c>
      <c r="E13" s="31"/>
      <c r="F13" s="31"/>
      <c r="G13" s="31"/>
      <c r="H13" s="31"/>
    </row>
    <row r="14" spans="1:8" ht="150.75" customHeight="1">
      <c r="A14" s="332" t="s">
        <v>27</v>
      </c>
      <c r="B14" s="332" t="s">
        <v>18</v>
      </c>
      <c r="C14" s="643"/>
      <c r="D14" s="644"/>
      <c r="E14" s="31"/>
      <c r="F14" s="31"/>
      <c r="G14" s="31"/>
      <c r="H14" s="31"/>
    </row>
    <row r="15" spans="1:8" ht="18.75">
      <c r="A15" s="333">
        <v>1</v>
      </c>
      <c r="B15" s="333">
        <v>2</v>
      </c>
      <c r="C15" s="334">
        <v>3</v>
      </c>
      <c r="D15" s="334">
        <v>4</v>
      </c>
      <c r="E15" s="31"/>
      <c r="F15" s="31"/>
      <c r="G15" s="31"/>
      <c r="H15" s="31"/>
    </row>
    <row r="16" spans="1:8" ht="32.25">
      <c r="A16" s="333"/>
      <c r="B16" s="333"/>
      <c r="C16" s="335" t="s">
        <v>28</v>
      </c>
      <c r="D16" s="336">
        <f>D17</f>
        <v>0</v>
      </c>
      <c r="E16" s="31"/>
      <c r="F16" s="31"/>
      <c r="G16" s="31"/>
      <c r="H16" s="31"/>
    </row>
    <row r="17" spans="1:8" ht="32.25">
      <c r="A17" s="337">
        <v>802</v>
      </c>
      <c r="B17" s="337" t="s">
        <v>29</v>
      </c>
      <c r="C17" s="335" t="s">
        <v>30</v>
      </c>
      <c r="D17" s="336">
        <f>D18+D22</f>
        <v>0</v>
      </c>
      <c r="E17" s="31"/>
      <c r="F17" s="31"/>
      <c r="G17" s="31"/>
      <c r="H17" s="31"/>
    </row>
    <row r="18" spans="1:8" ht="18.75">
      <c r="A18" s="333">
        <v>802</v>
      </c>
      <c r="B18" s="333" t="s">
        <v>31</v>
      </c>
      <c r="C18" s="338" t="s">
        <v>32</v>
      </c>
      <c r="D18" s="530">
        <f>-D22</f>
        <v>-18922.399999999998</v>
      </c>
      <c r="E18" s="31"/>
      <c r="F18" s="31"/>
      <c r="G18" s="31"/>
      <c r="H18" s="31"/>
    </row>
    <row r="19" spans="1:8" ht="18.75" customHeight="1">
      <c r="A19" s="333">
        <v>802</v>
      </c>
      <c r="B19" s="340" t="s">
        <v>33</v>
      </c>
      <c r="C19" s="338" t="s">
        <v>34</v>
      </c>
      <c r="D19" s="530">
        <v>-18922.4</v>
      </c>
      <c r="E19" s="31"/>
      <c r="F19" s="31"/>
      <c r="G19" s="31"/>
      <c r="H19" s="31"/>
    </row>
    <row r="20" spans="1:8" ht="18.75">
      <c r="A20" s="333">
        <v>802</v>
      </c>
      <c r="B20" s="333" t="s">
        <v>35</v>
      </c>
      <c r="C20" s="341" t="s">
        <v>36</v>
      </c>
      <c r="D20" s="530">
        <v>-18922.4</v>
      </c>
      <c r="E20" s="31"/>
      <c r="F20" s="31"/>
      <c r="G20" s="31"/>
      <c r="H20" s="31"/>
    </row>
    <row r="21" spans="1:8" ht="32.25">
      <c r="A21" s="333">
        <v>802</v>
      </c>
      <c r="B21" s="333" t="s">
        <v>19</v>
      </c>
      <c r="C21" s="338" t="s">
        <v>711</v>
      </c>
      <c r="D21" s="530">
        <v>-18922.4</v>
      </c>
      <c r="E21" s="31"/>
      <c r="F21" s="31"/>
      <c r="G21" s="31"/>
      <c r="H21" s="31"/>
    </row>
    <row r="22" spans="1:8" ht="18.75">
      <c r="A22" s="334">
        <v>802</v>
      </c>
      <c r="B22" s="431" t="s">
        <v>37</v>
      </c>
      <c r="C22" s="338" t="s">
        <v>38</v>
      </c>
      <c r="D22" s="530">
        <f>'прил 13'!H8</f>
        <v>18922.399999999998</v>
      </c>
      <c r="E22" s="31"/>
      <c r="F22" s="31"/>
      <c r="G22" s="31"/>
      <c r="H22" s="31"/>
    </row>
    <row r="23" spans="1:4" ht="18.75">
      <c r="A23" s="432">
        <v>802</v>
      </c>
      <c r="B23" s="447" t="s">
        <v>40</v>
      </c>
      <c r="C23" s="433" t="s">
        <v>41</v>
      </c>
      <c r="D23" s="531">
        <v>18922.4</v>
      </c>
    </row>
    <row r="24" spans="1:4" ht="18.75">
      <c r="A24" s="432">
        <v>802</v>
      </c>
      <c r="B24" s="448" t="s">
        <v>539</v>
      </c>
      <c r="C24" s="435" t="s">
        <v>540</v>
      </c>
      <c r="D24" s="532">
        <v>18922.4</v>
      </c>
    </row>
    <row r="25" spans="1:4" ht="32.25">
      <c r="A25" s="434">
        <v>802</v>
      </c>
      <c r="B25" s="449" t="s">
        <v>21</v>
      </c>
      <c r="C25" s="470" t="s">
        <v>712</v>
      </c>
      <c r="D25" s="533">
        <v>18922.4</v>
      </c>
    </row>
  </sheetData>
  <sheetProtection/>
  <mergeCells count="12">
    <mergeCell ref="A6:D6"/>
    <mergeCell ref="A1:D1"/>
    <mergeCell ref="A2:D2"/>
    <mergeCell ref="A3:D3"/>
    <mergeCell ref="A4:D4"/>
    <mergeCell ref="A5:D5"/>
    <mergeCell ref="A7:D7"/>
    <mergeCell ref="A8:D8"/>
    <mergeCell ref="A11:D11"/>
    <mergeCell ref="A13:B13"/>
    <mergeCell ref="C13:C14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8.421875" style="32" customWidth="1"/>
    <col min="2" max="2" width="29.57421875" style="32" customWidth="1"/>
    <col min="3" max="3" width="63.8515625" style="32" customWidth="1"/>
    <col min="4" max="5" width="17.00390625" style="32" customWidth="1"/>
    <col min="6" max="6" width="9.140625" style="32" customWidth="1"/>
    <col min="7" max="7" width="15.421875" style="32" customWidth="1"/>
    <col min="8" max="16384" width="9.140625" style="32" customWidth="1"/>
  </cols>
  <sheetData>
    <row r="1" spans="1:8" ht="12" customHeight="1">
      <c r="A1" s="645"/>
      <c r="B1" s="645"/>
      <c r="C1" s="645"/>
      <c r="D1" s="645"/>
      <c r="E1" s="645"/>
      <c r="F1" s="30"/>
      <c r="G1" s="30"/>
      <c r="H1" s="30"/>
    </row>
    <row r="2" spans="1:8" ht="15" customHeight="1">
      <c r="A2" s="649" t="s">
        <v>39</v>
      </c>
      <c r="B2" s="649"/>
      <c r="C2" s="649"/>
      <c r="D2" s="649"/>
      <c r="E2" s="649"/>
      <c r="F2" s="30"/>
      <c r="G2" s="30"/>
      <c r="H2" s="30"/>
    </row>
    <row r="3" spans="1:5" s="33" customFormat="1" ht="15" customHeight="1">
      <c r="A3" s="624" t="s">
        <v>719</v>
      </c>
      <c r="B3" s="624"/>
      <c r="C3" s="624"/>
      <c r="D3" s="624"/>
      <c r="E3" s="624"/>
    </row>
    <row r="4" spans="1:8" ht="14.25" customHeight="1">
      <c r="A4" s="645" t="s">
        <v>589</v>
      </c>
      <c r="B4" s="645"/>
      <c r="C4" s="645"/>
      <c r="D4" s="645"/>
      <c r="E4" s="645"/>
      <c r="F4" s="34"/>
      <c r="G4" s="34"/>
      <c r="H4" s="34"/>
    </row>
    <row r="5" spans="1:5" ht="14.25" customHeight="1">
      <c r="A5" s="645" t="s">
        <v>590</v>
      </c>
      <c r="B5" s="645"/>
      <c r="C5" s="645"/>
      <c r="D5" s="645"/>
      <c r="E5" s="645"/>
    </row>
    <row r="6" spans="1:5" ht="15.75" customHeight="1">
      <c r="A6" s="645" t="s">
        <v>563</v>
      </c>
      <c r="B6" s="645"/>
      <c r="C6" s="645"/>
      <c r="D6" s="645"/>
      <c r="E6" s="645"/>
    </row>
    <row r="7" spans="1:5" ht="15" customHeight="1">
      <c r="A7" s="645" t="s">
        <v>520</v>
      </c>
      <c r="B7" s="645"/>
      <c r="C7" s="645"/>
      <c r="D7" s="645"/>
      <c r="E7" s="645"/>
    </row>
    <row r="8" spans="1:5" ht="14.25" customHeight="1">
      <c r="A8" s="645"/>
      <c r="B8" s="645"/>
      <c r="C8" s="645"/>
      <c r="D8" s="645"/>
      <c r="E8" s="645"/>
    </row>
    <row r="9" spans="1:5" ht="13.5" customHeight="1">
      <c r="A9" s="28"/>
      <c r="B9" s="28"/>
      <c r="C9" s="28"/>
      <c r="D9" s="647"/>
      <c r="E9" s="647"/>
    </row>
    <row r="10" spans="1:5" ht="14.25" customHeight="1">
      <c r="A10" s="21"/>
      <c r="B10" s="21"/>
      <c r="C10" s="21"/>
      <c r="D10" s="21"/>
      <c r="E10" s="21"/>
    </row>
    <row r="11" spans="1:8" ht="18.75">
      <c r="A11" s="648" t="s">
        <v>527</v>
      </c>
      <c r="B11" s="648"/>
      <c r="C11" s="648"/>
      <c r="D11" s="648"/>
      <c r="E11" s="648"/>
      <c r="F11" s="34"/>
      <c r="G11" s="34"/>
      <c r="H11" s="34"/>
    </row>
    <row r="12" spans="1:8" ht="18.75">
      <c r="A12" s="648" t="s">
        <v>591</v>
      </c>
      <c r="B12" s="648"/>
      <c r="C12" s="648"/>
      <c r="D12" s="648"/>
      <c r="E12" s="648"/>
      <c r="F12" s="34"/>
      <c r="G12" s="34"/>
      <c r="H12" s="34"/>
    </row>
    <row r="13" spans="1:5" ht="12" customHeight="1">
      <c r="A13" s="21"/>
      <c r="B13" s="21"/>
      <c r="C13" s="21"/>
      <c r="D13" s="21"/>
      <c r="E13" s="21"/>
    </row>
    <row r="14" spans="1:9" ht="44.25" customHeight="1">
      <c r="A14" s="641" t="s">
        <v>25</v>
      </c>
      <c r="B14" s="641"/>
      <c r="C14" s="642" t="s">
        <v>16</v>
      </c>
      <c r="D14" s="644" t="s">
        <v>26</v>
      </c>
      <c r="E14" s="644"/>
      <c r="F14" s="35"/>
      <c r="G14" s="35"/>
      <c r="H14" s="35"/>
      <c r="I14" s="35"/>
    </row>
    <row r="15" spans="1:9" ht="149.25" customHeight="1">
      <c r="A15" s="332" t="s">
        <v>27</v>
      </c>
      <c r="B15" s="332" t="s">
        <v>18</v>
      </c>
      <c r="C15" s="643"/>
      <c r="D15" s="332">
        <v>2025</v>
      </c>
      <c r="E15" s="332">
        <v>2026</v>
      </c>
      <c r="F15" s="35"/>
      <c r="G15" s="35"/>
      <c r="H15" s="35"/>
      <c r="I15" s="35"/>
    </row>
    <row r="16" spans="1:9" ht="18.75">
      <c r="A16" s="333">
        <v>1</v>
      </c>
      <c r="B16" s="333">
        <v>2</v>
      </c>
      <c r="C16" s="334">
        <v>3</v>
      </c>
      <c r="D16" s="334">
        <v>4</v>
      </c>
      <c r="E16" s="334">
        <v>5</v>
      </c>
      <c r="F16" s="35"/>
      <c r="G16" s="35"/>
      <c r="H16" s="35"/>
      <c r="I16" s="35"/>
    </row>
    <row r="17" spans="1:9" ht="32.25">
      <c r="A17" s="333"/>
      <c r="B17" s="333"/>
      <c r="C17" s="335" t="s">
        <v>28</v>
      </c>
      <c r="D17" s="336">
        <f>D18</f>
        <v>0</v>
      </c>
      <c r="E17" s="534">
        <f>E18</f>
        <v>0</v>
      </c>
      <c r="F17" s="35"/>
      <c r="G17" s="35"/>
      <c r="H17" s="35"/>
      <c r="I17" s="35"/>
    </row>
    <row r="18" spans="1:9" ht="32.25">
      <c r="A18" s="337">
        <v>802</v>
      </c>
      <c r="B18" s="337" t="s">
        <v>29</v>
      </c>
      <c r="C18" s="335" t="s">
        <v>30</v>
      </c>
      <c r="D18" s="336">
        <f>D19+D23</f>
        <v>0</v>
      </c>
      <c r="E18" s="534">
        <f>E19+E23</f>
        <v>0</v>
      </c>
      <c r="F18" s="35"/>
      <c r="G18" s="35"/>
      <c r="H18" s="35"/>
      <c r="I18" s="35"/>
    </row>
    <row r="19" spans="1:9" ht="18.75">
      <c r="A19" s="333">
        <v>802</v>
      </c>
      <c r="B19" s="333" t="s">
        <v>31</v>
      </c>
      <c r="C19" s="338" t="s">
        <v>32</v>
      </c>
      <c r="D19" s="339">
        <v>-19236.6</v>
      </c>
      <c r="E19" s="535">
        <v>-19681.2</v>
      </c>
      <c r="F19" s="35"/>
      <c r="G19" s="35"/>
      <c r="H19" s="35"/>
      <c r="I19" s="35"/>
    </row>
    <row r="20" spans="1:9" ht="18.75">
      <c r="A20" s="333">
        <v>802</v>
      </c>
      <c r="B20" s="340" t="s">
        <v>33</v>
      </c>
      <c r="C20" s="338" t="s">
        <v>34</v>
      </c>
      <c r="D20" s="339">
        <v>-19236.6</v>
      </c>
      <c r="E20" s="535">
        <v>-19681.2</v>
      </c>
      <c r="F20" s="35"/>
      <c r="G20" s="35"/>
      <c r="H20" s="35"/>
      <c r="I20" s="35"/>
    </row>
    <row r="21" spans="1:9" ht="18.75">
      <c r="A21" s="333">
        <v>802</v>
      </c>
      <c r="B21" s="333" t="s">
        <v>35</v>
      </c>
      <c r="C21" s="341" t="s">
        <v>36</v>
      </c>
      <c r="D21" s="339">
        <v>-19236.6</v>
      </c>
      <c r="E21" s="535">
        <v>-19681.2</v>
      </c>
      <c r="F21" s="35"/>
      <c r="G21" s="35"/>
      <c r="H21" s="35"/>
      <c r="I21" s="35"/>
    </row>
    <row r="22" spans="1:5" ht="32.25">
      <c r="A22" s="333">
        <v>802</v>
      </c>
      <c r="B22" s="333" t="s">
        <v>19</v>
      </c>
      <c r="C22" s="338" t="s">
        <v>711</v>
      </c>
      <c r="D22" s="339">
        <v>-19236.6</v>
      </c>
      <c r="E22" s="535">
        <v>-19681.2</v>
      </c>
    </row>
    <row r="23" spans="1:5" ht="18.75">
      <c r="A23" s="334">
        <v>802</v>
      </c>
      <c r="B23" s="431" t="s">
        <v>37</v>
      </c>
      <c r="C23" s="338" t="s">
        <v>38</v>
      </c>
      <c r="D23" s="530">
        <v>19236.6</v>
      </c>
      <c r="E23" s="535">
        <v>19681.2</v>
      </c>
    </row>
    <row r="24" spans="1:5" ht="18.75">
      <c r="A24" s="432">
        <v>802</v>
      </c>
      <c r="B24" s="447" t="s">
        <v>40</v>
      </c>
      <c r="C24" s="433" t="s">
        <v>41</v>
      </c>
      <c r="D24" s="531">
        <v>19236.6</v>
      </c>
      <c r="E24" s="535">
        <v>19681.2</v>
      </c>
    </row>
    <row r="25" spans="1:5" ht="18.75">
      <c r="A25" s="432">
        <v>802</v>
      </c>
      <c r="B25" s="448" t="s">
        <v>539</v>
      </c>
      <c r="C25" s="435" t="s">
        <v>540</v>
      </c>
      <c r="D25" s="532">
        <v>19236.6</v>
      </c>
      <c r="E25" s="535">
        <v>19681.2</v>
      </c>
    </row>
    <row r="26" spans="1:5" ht="32.25">
      <c r="A26" s="434">
        <v>802</v>
      </c>
      <c r="B26" s="449" t="s">
        <v>21</v>
      </c>
      <c r="C26" s="470" t="s">
        <v>713</v>
      </c>
      <c r="D26" s="533">
        <v>19236.6</v>
      </c>
      <c r="E26" s="535">
        <v>19681.2</v>
      </c>
    </row>
  </sheetData>
  <sheetProtection/>
  <mergeCells count="14">
    <mergeCell ref="A7:E7"/>
    <mergeCell ref="A1:E1"/>
    <mergeCell ref="A2:E2"/>
    <mergeCell ref="A3:E3"/>
    <mergeCell ref="A4:E4"/>
    <mergeCell ref="A5:E5"/>
    <mergeCell ref="A6:E6"/>
    <mergeCell ref="A8:E8"/>
    <mergeCell ref="D9:E9"/>
    <mergeCell ref="A11:E11"/>
    <mergeCell ref="A12:E12"/>
    <mergeCell ref="A14:B14"/>
    <mergeCell ref="C14:C15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30.140625" style="39" customWidth="1"/>
    <col min="2" max="2" width="73.7109375" style="39" customWidth="1"/>
    <col min="3" max="3" width="24.28125" style="39" customWidth="1"/>
    <col min="4" max="5" width="34.28125" style="36" customWidth="1"/>
    <col min="6" max="16384" width="9.140625" style="36" customWidth="1"/>
  </cols>
  <sheetData>
    <row r="1" spans="1:3" ht="15.75">
      <c r="A1" s="646" t="s">
        <v>42</v>
      </c>
      <c r="B1" s="646"/>
      <c r="C1" s="646"/>
    </row>
    <row r="2" spans="1:5" s="33" customFormat="1" ht="18" customHeight="1">
      <c r="A2" s="624" t="s">
        <v>720</v>
      </c>
      <c r="B2" s="624"/>
      <c r="C2" s="624"/>
      <c r="D2" s="16"/>
      <c r="E2" s="16"/>
    </row>
    <row r="3" spans="1:8" s="32" customFormat="1" ht="15.75" customHeight="1">
      <c r="A3" s="624" t="s">
        <v>589</v>
      </c>
      <c r="B3" s="624"/>
      <c r="C3" s="624"/>
      <c r="D3" s="37"/>
      <c r="E3" s="37"/>
      <c r="F3" s="34"/>
      <c r="G3" s="34"/>
      <c r="H3" s="34"/>
    </row>
    <row r="4" spans="1:5" s="32" customFormat="1" ht="16.5" customHeight="1">
      <c r="A4" s="624" t="s">
        <v>592</v>
      </c>
      <c r="B4" s="624"/>
      <c r="C4" s="624"/>
      <c r="D4" s="16"/>
      <c r="E4" s="16"/>
    </row>
    <row r="5" spans="1:3" ht="13.5" customHeight="1">
      <c r="A5" s="16"/>
      <c r="B5" s="624" t="s">
        <v>593</v>
      </c>
      <c r="C5" s="624"/>
    </row>
    <row r="6" spans="1:3" ht="15.75">
      <c r="A6" s="38"/>
      <c r="B6" s="650" t="s">
        <v>522</v>
      </c>
      <c r="C6" s="650"/>
    </row>
    <row r="7" spans="1:3" ht="15.75">
      <c r="A7" s="38"/>
      <c r="B7" s="650"/>
      <c r="C7" s="650"/>
    </row>
    <row r="8" spans="2:3" ht="15.75">
      <c r="B8" s="651"/>
      <c r="C8" s="651"/>
    </row>
    <row r="9" spans="1:3" ht="15.75">
      <c r="A9" s="652" t="s">
        <v>528</v>
      </c>
      <c r="B9" s="652"/>
      <c r="C9" s="652"/>
    </row>
    <row r="10" spans="1:3" ht="15.75">
      <c r="A10" s="653"/>
      <c r="B10" s="653"/>
      <c r="C10" s="653"/>
    </row>
    <row r="11" spans="1:3" ht="31.5">
      <c r="A11" s="8" t="s">
        <v>43</v>
      </c>
      <c r="B11" s="9" t="s">
        <v>44</v>
      </c>
      <c r="C11" s="9" t="s">
        <v>45</v>
      </c>
    </row>
    <row r="12" spans="1:3" ht="15.75">
      <c r="A12" s="10">
        <v>1</v>
      </c>
      <c r="B12" s="10">
        <v>2</v>
      </c>
      <c r="C12" s="10">
        <v>3</v>
      </c>
    </row>
    <row r="13" spans="1:3" ht="18.75">
      <c r="A13" s="10" t="s">
        <v>46</v>
      </c>
      <c r="B13" s="40" t="s">
        <v>47</v>
      </c>
      <c r="C13" s="474">
        <f>C14+C17+C20+C25+C27+C29</f>
        <v>3866</v>
      </c>
    </row>
    <row r="14" spans="1:3" ht="18.75">
      <c r="A14" s="10" t="s">
        <v>48</v>
      </c>
      <c r="B14" s="40" t="s">
        <v>49</v>
      </c>
      <c r="C14" s="474">
        <f>C16</f>
        <v>1185</v>
      </c>
    </row>
    <row r="15" spans="1:3" ht="18.75">
      <c r="A15" s="10"/>
      <c r="B15" s="42" t="s">
        <v>50</v>
      </c>
      <c r="C15" s="474"/>
    </row>
    <row r="16" spans="1:3" ht="32.25" customHeight="1">
      <c r="A16" s="9" t="s">
        <v>51</v>
      </c>
      <c r="B16" s="42" t="s">
        <v>6</v>
      </c>
      <c r="C16" s="475">
        <v>1185</v>
      </c>
    </row>
    <row r="17" spans="1:3" ht="32.25" customHeight="1">
      <c r="A17" s="10" t="s">
        <v>597</v>
      </c>
      <c r="B17" s="40" t="s">
        <v>598</v>
      </c>
      <c r="C17" s="41">
        <f>C19</f>
        <v>23</v>
      </c>
    </row>
    <row r="18" spans="1:3" ht="32.25" customHeight="1">
      <c r="A18" s="542"/>
      <c r="B18" s="543" t="s">
        <v>50</v>
      </c>
      <c r="C18" s="41"/>
    </row>
    <row r="19" spans="1:3" ht="32.25" customHeight="1">
      <c r="A19" s="9" t="s">
        <v>599</v>
      </c>
      <c r="B19" s="42" t="s">
        <v>565</v>
      </c>
      <c r="C19" s="544">
        <v>23</v>
      </c>
    </row>
    <row r="20" spans="1:3" ht="32.25" customHeight="1">
      <c r="A20" s="471" t="s">
        <v>52</v>
      </c>
      <c r="B20" s="40" t="s">
        <v>555</v>
      </c>
      <c r="C20" s="474">
        <f>C21+C22</f>
        <v>2610</v>
      </c>
    </row>
    <row r="21" spans="1:3" ht="18.75">
      <c r="A21" s="540" t="s">
        <v>594</v>
      </c>
      <c r="B21" s="43" t="s">
        <v>8</v>
      </c>
      <c r="C21" s="475">
        <v>720</v>
      </c>
    </row>
    <row r="22" spans="1:3" ht="18.75">
      <c r="A22" s="445" t="s">
        <v>9</v>
      </c>
      <c r="B22" s="43" t="s">
        <v>10</v>
      </c>
      <c r="C22" s="475">
        <f>C23+C24</f>
        <v>1890</v>
      </c>
    </row>
    <row r="23" spans="1:3" ht="18.75">
      <c r="A23" s="476" t="s">
        <v>595</v>
      </c>
      <c r="B23" s="43" t="s">
        <v>53</v>
      </c>
      <c r="C23" s="475">
        <v>890</v>
      </c>
    </row>
    <row r="24" spans="1:3" ht="18.75">
      <c r="A24" s="540" t="s">
        <v>596</v>
      </c>
      <c r="B24" s="43" t="s">
        <v>54</v>
      </c>
      <c r="C24" s="475">
        <v>1000</v>
      </c>
    </row>
    <row r="25" spans="1:3" ht="18.75">
      <c r="A25" s="10" t="s">
        <v>55</v>
      </c>
      <c r="B25" s="40" t="s">
        <v>56</v>
      </c>
      <c r="C25" s="474">
        <f>C26</f>
        <v>16</v>
      </c>
    </row>
    <row r="26" spans="1:3" ht="32.25" customHeight="1">
      <c r="A26" s="472" t="s">
        <v>57</v>
      </c>
      <c r="B26" s="44" t="s">
        <v>554</v>
      </c>
      <c r="C26" s="475">
        <v>16</v>
      </c>
    </row>
    <row r="27" spans="1:3" ht="47.25">
      <c r="A27" s="10" t="s">
        <v>58</v>
      </c>
      <c r="B27" s="45" t="s">
        <v>59</v>
      </c>
      <c r="C27" s="474">
        <f>C28</f>
        <v>25</v>
      </c>
    </row>
    <row r="28" spans="1:3" ht="84.75" customHeight="1">
      <c r="A28" s="9" t="s">
        <v>572</v>
      </c>
      <c r="B28" s="473" t="s">
        <v>541</v>
      </c>
      <c r="C28" s="475">
        <v>25</v>
      </c>
    </row>
    <row r="29" spans="1:3" ht="15.75">
      <c r="A29" s="548" t="s">
        <v>600</v>
      </c>
      <c r="B29" s="545" t="s">
        <v>60</v>
      </c>
      <c r="C29" s="549">
        <f>+C30+C31</f>
        <v>7</v>
      </c>
    </row>
    <row r="30" spans="1:3" ht="48" customHeight="1">
      <c r="A30" s="547" t="s">
        <v>601</v>
      </c>
      <c r="B30" s="546" t="s">
        <v>602</v>
      </c>
      <c r="C30" s="550">
        <v>2</v>
      </c>
    </row>
    <row r="31" spans="1:3" ht="15.75">
      <c r="A31" s="547" t="s">
        <v>603</v>
      </c>
      <c r="B31" s="546" t="s">
        <v>604</v>
      </c>
      <c r="C31" s="550">
        <v>5</v>
      </c>
    </row>
    <row r="32" spans="1:3" ht="30" customHeight="1">
      <c r="A32" s="36"/>
      <c r="B32" s="36"/>
      <c r="C32" s="36"/>
    </row>
    <row r="33" spans="1:3" ht="53.25" customHeight="1">
      <c r="A33" s="36"/>
      <c r="B33" s="36"/>
      <c r="C33" s="36"/>
    </row>
    <row r="34" spans="1:3" ht="15">
      <c r="A34" s="36"/>
      <c r="B34" s="36"/>
      <c r="C34" s="36"/>
    </row>
    <row r="35" spans="1:3" ht="15">
      <c r="A35" s="36"/>
      <c r="B35" s="36"/>
      <c r="C35" s="36"/>
    </row>
    <row r="36" spans="1:4" ht="26.25" customHeight="1">
      <c r="A36" s="46"/>
      <c r="B36" s="46"/>
      <c r="C36" s="46"/>
      <c r="D36" s="46"/>
    </row>
    <row r="37" spans="1:3" ht="15">
      <c r="A37" s="36"/>
      <c r="B37" s="36"/>
      <c r="C37" s="36"/>
    </row>
  </sheetData>
  <sheetProtection/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9.00390625" style="1" customWidth="1"/>
    <col min="2" max="2" width="0.13671875" style="1" hidden="1" customWidth="1"/>
    <col min="3" max="3" width="72.140625" style="1" customWidth="1"/>
    <col min="4" max="4" width="17.421875" style="1" customWidth="1"/>
    <col min="5" max="5" width="16.140625" style="1" customWidth="1"/>
    <col min="6" max="6" width="10.28125" style="1" customWidth="1"/>
    <col min="7" max="16384" width="9.140625" style="1" customWidth="1"/>
  </cols>
  <sheetData>
    <row r="1" spans="1:8" s="48" customFormat="1" ht="15.75">
      <c r="A1" s="649" t="s">
        <v>61</v>
      </c>
      <c r="B1" s="649"/>
      <c r="C1" s="649"/>
      <c r="D1" s="649"/>
      <c r="E1" s="649"/>
      <c r="F1" s="47"/>
      <c r="G1" s="47"/>
      <c r="H1" s="47"/>
    </row>
    <row r="2" spans="1:8" s="48" customFormat="1" ht="15.75">
      <c r="A2" s="624" t="s">
        <v>721</v>
      </c>
      <c r="B2" s="624"/>
      <c r="C2" s="624"/>
      <c r="D2" s="624"/>
      <c r="E2" s="624"/>
      <c r="F2" s="47"/>
      <c r="G2" s="47"/>
      <c r="H2" s="47"/>
    </row>
    <row r="3" spans="1:5" s="33" customFormat="1" ht="21" customHeight="1">
      <c r="A3" s="645" t="s">
        <v>589</v>
      </c>
      <c r="B3" s="645"/>
      <c r="C3" s="645"/>
      <c r="D3" s="645"/>
      <c r="E3" s="645"/>
    </row>
    <row r="4" spans="1:5" s="33" customFormat="1" ht="21" customHeight="1">
      <c r="A4" s="645" t="s">
        <v>605</v>
      </c>
      <c r="B4" s="645"/>
      <c r="C4" s="645"/>
      <c r="D4" s="645"/>
      <c r="E4" s="645"/>
    </row>
    <row r="5" spans="1:5" s="33" customFormat="1" ht="21" customHeight="1">
      <c r="A5" s="645" t="s">
        <v>563</v>
      </c>
      <c r="B5" s="645"/>
      <c r="C5" s="645"/>
      <c r="D5" s="645"/>
      <c r="E5" s="645"/>
    </row>
    <row r="6" spans="1:5" s="33" customFormat="1" ht="21" customHeight="1">
      <c r="A6" s="645" t="s">
        <v>521</v>
      </c>
      <c r="B6" s="645"/>
      <c r="C6" s="645"/>
      <c r="D6" s="645"/>
      <c r="E6" s="645"/>
    </row>
    <row r="7" spans="1:8" ht="18.75">
      <c r="A7" s="658"/>
      <c r="B7" s="658"/>
      <c r="C7" s="658"/>
      <c r="D7" s="658"/>
      <c r="E7" s="658"/>
      <c r="F7" s="37"/>
      <c r="G7" s="37"/>
      <c r="H7" s="37"/>
    </row>
    <row r="8" spans="3:6" ht="15.75">
      <c r="C8" s="624"/>
      <c r="D8" s="624"/>
      <c r="E8" s="624"/>
      <c r="F8" s="13"/>
    </row>
    <row r="9" spans="3:5" ht="15.75">
      <c r="C9" s="38"/>
      <c r="D9" s="650"/>
      <c r="E9" s="650"/>
    </row>
    <row r="10" spans="1:5" ht="15" customHeight="1">
      <c r="A10" s="654" t="s">
        <v>531</v>
      </c>
      <c r="B10" s="654"/>
      <c r="C10" s="654"/>
      <c r="D10" s="654"/>
      <c r="E10" s="654"/>
    </row>
    <row r="11" spans="1:4" ht="12.75">
      <c r="A11" s="655"/>
      <c r="B11" s="655"/>
      <c r="C11" s="655"/>
      <c r="D11" s="655"/>
    </row>
    <row r="12" spans="1:5" ht="29.25" customHeight="1">
      <c r="A12" s="656" t="s">
        <v>43</v>
      </c>
      <c r="B12" s="49"/>
      <c r="C12" s="657" t="s">
        <v>44</v>
      </c>
      <c r="D12" s="657" t="s">
        <v>45</v>
      </c>
      <c r="E12" s="657"/>
    </row>
    <row r="13" spans="1:5" ht="15">
      <c r="A13" s="656"/>
      <c r="B13" s="49"/>
      <c r="C13" s="657"/>
      <c r="D13" s="50" t="s">
        <v>451</v>
      </c>
      <c r="E13" s="50" t="s">
        <v>532</v>
      </c>
    </row>
    <row r="14" spans="1:5" ht="15">
      <c r="A14" s="51">
        <v>1</v>
      </c>
      <c r="B14" s="52"/>
      <c r="C14" s="51">
        <v>2</v>
      </c>
      <c r="D14" s="51">
        <v>3</v>
      </c>
      <c r="E14" s="53">
        <v>4</v>
      </c>
    </row>
    <row r="15" spans="1:5" ht="15.75">
      <c r="A15" s="10" t="s">
        <v>46</v>
      </c>
      <c r="B15" s="54"/>
      <c r="C15" s="40" t="s">
        <v>47</v>
      </c>
      <c r="D15" s="55">
        <f>D18+D19+D22+D27+D29+D31</f>
        <v>3951</v>
      </c>
      <c r="E15" s="55">
        <f>E18+E19+E22+E27+E29+E31</f>
        <v>4161</v>
      </c>
    </row>
    <row r="16" spans="1:5" ht="15.75">
      <c r="A16" s="10" t="s">
        <v>48</v>
      </c>
      <c r="B16" s="54"/>
      <c r="C16" s="40" t="s">
        <v>49</v>
      </c>
      <c r="D16" s="56">
        <f>D18</f>
        <v>1200</v>
      </c>
      <c r="E16" s="56">
        <f>E18</f>
        <v>1250</v>
      </c>
    </row>
    <row r="17" spans="1:5" ht="15.75">
      <c r="A17" s="10"/>
      <c r="B17" s="54"/>
      <c r="C17" s="42" t="s">
        <v>50</v>
      </c>
      <c r="D17" s="57"/>
      <c r="E17" s="58"/>
    </row>
    <row r="18" spans="1:5" ht="26.25" customHeight="1">
      <c r="A18" s="9" t="s">
        <v>51</v>
      </c>
      <c r="B18" s="54"/>
      <c r="C18" s="42" t="s">
        <v>6</v>
      </c>
      <c r="D18" s="55">
        <f>доходы!D14</f>
        <v>1200</v>
      </c>
      <c r="E18" s="55">
        <f>доходы!E14</f>
        <v>1250</v>
      </c>
    </row>
    <row r="19" spans="1:5" ht="26.25" customHeight="1">
      <c r="A19" s="10" t="s">
        <v>597</v>
      </c>
      <c r="B19" s="436" t="s">
        <v>530</v>
      </c>
      <c r="C19" s="40" t="s">
        <v>598</v>
      </c>
      <c r="D19" s="55">
        <f>D21</f>
        <v>23</v>
      </c>
      <c r="E19" s="55">
        <f>E21</f>
        <v>23</v>
      </c>
    </row>
    <row r="20" spans="1:5" ht="26.25" customHeight="1">
      <c r="A20" s="542"/>
      <c r="B20" s="450" t="s">
        <v>537</v>
      </c>
      <c r="C20" s="543" t="s">
        <v>50</v>
      </c>
      <c r="D20" s="59"/>
      <c r="E20" s="59"/>
    </row>
    <row r="21" spans="1:5" ht="26.25" customHeight="1">
      <c r="A21" s="9" t="s">
        <v>599</v>
      </c>
      <c r="B21" s="450" t="s">
        <v>538</v>
      </c>
      <c r="C21" s="42" t="s">
        <v>565</v>
      </c>
      <c r="D21" s="59">
        <v>23</v>
      </c>
      <c r="E21" s="59">
        <v>23</v>
      </c>
    </row>
    <row r="22" spans="1:5" ht="26.25" customHeight="1">
      <c r="A22" s="471" t="s">
        <v>52</v>
      </c>
      <c r="B22" s="54"/>
      <c r="C22" s="40" t="s">
        <v>555</v>
      </c>
      <c r="D22" s="41">
        <f>D23+D24</f>
        <v>2680</v>
      </c>
      <c r="E22" s="41">
        <f>E23+E24</f>
        <v>2840</v>
      </c>
    </row>
    <row r="23" spans="1:5" ht="15.75">
      <c r="A23" s="445" t="s">
        <v>551</v>
      </c>
      <c r="B23" s="54"/>
      <c r="C23" s="43" t="s">
        <v>8</v>
      </c>
      <c r="D23" s="59">
        <v>730</v>
      </c>
      <c r="E23" s="59">
        <v>740</v>
      </c>
    </row>
    <row r="24" spans="1:5" ht="15.75">
      <c r="A24" s="445" t="s">
        <v>9</v>
      </c>
      <c r="B24" s="54"/>
      <c r="C24" s="43" t="s">
        <v>10</v>
      </c>
      <c r="D24" s="55">
        <f>D25+D26</f>
        <v>1950</v>
      </c>
      <c r="E24" s="55">
        <f>E25+E26</f>
        <v>2100</v>
      </c>
    </row>
    <row r="25" spans="1:5" ht="15.75">
      <c r="A25" s="476" t="s">
        <v>553</v>
      </c>
      <c r="B25" s="54"/>
      <c r="C25" s="43" t="s">
        <v>53</v>
      </c>
      <c r="D25" s="59">
        <v>900</v>
      </c>
      <c r="E25" s="59">
        <v>910</v>
      </c>
    </row>
    <row r="26" spans="1:5" ht="15.75">
      <c r="A26" s="445" t="s">
        <v>552</v>
      </c>
      <c r="B26" s="54"/>
      <c r="C26" s="43" t="s">
        <v>54</v>
      </c>
      <c r="D26" s="59">
        <f>доходы!D23</f>
        <v>1050</v>
      </c>
      <c r="E26" s="59">
        <f>доходы!E23</f>
        <v>1190</v>
      </c>
    </row>
    <row r="27" spans="1:5" ht="15.75">
      <c r="A27" s="10" t="s">
        <v>55</v>
      </c>
      <c r="B27" s="54"/>
      <c r="C27" s="40" t="s">
        <v>56</v>
      </c>
      <c r="D27" s="55">
        <f>D28</f>
        <v>16</v>
      </c>
      <c r="E27" s="55">
        <f>E28</f>
        <v>16</v>
      </c>
    </row>
    <row r="28" spans="1:5" ht="47.25">
      <c r="A28" s="472" t="s">
        <v>57</v>
      </c>
      <c r="B28" s="54"/>
      <c r="C28" s="44" t="s">
        <v>554</v>
      </c>
      <c r="D28" s="59">
        <f>доходы!D25</f>
        <v>16</v>
      </c>
      <c r="E28" s="59">
        <f>доходы!E25</f>
        <v>16</v>
      </c>
    </row>
    <row r="29" spans="1:5" ht="47.25">
      <c r="A29" s="10" t="s">
        <v>58</v>
      </c>
      <c r="B29" s="54"/>
      <c r="C29" s="45" t="s">
        <v>59</v>
      </c>
      <c r="D29" s="55">
        <f>D30</f>
        <v>25</v>
      </c>
      <c r="E29" s="55">
        <f>E30</f>
        <v>25</v>
      </c>
    </row>
    <row r="30" spans="1:5" ht="77.25" customHeight="1">
      <c r="A30" s="9" t="s">
        <v>572</v>
      </c>
      <c r="B30" s="54"/>
      <c r="C30" s="473" t="s">
        <v>571</v>
      </c>
      <c r="D30" s="59">
        <v>25</v>
      </c>
      <c r="E30" s="59">
        <v>25</v>
      </c>
    </row>
    <row r="31" spans="1:5" ht="31.5" customHeight="1">
      <c r="A31" s="548" t="s">
        <v>600</v>
      </c>
      <c r="B31" s="54"/>
      <c r="C31" s="545" t="s">
        <v>60</v>
      </c>
      <c r="D31" s="549">
        <f>+D32+D33</f>
        <v>7</v>
      </c>
      <c r="E31" s="55">
        <v>7</v>
      </c>
    </row>
    <row r="32" spans="1:5" ht="48.75" customHeight="1">
      <c r="A32" s="547" t="s">
        <v>601</v>
      </c>
      <c r="B32" s="60"/>
      <c r="C32" s="546" t="s">
        <v>602</v>
      </c>
      <c r="D32" s="550">
        <v>2</v>
      </c>
      <c r="E32" s="437">
        <v>2</v>
      </c>
    </row>
    <row r="33" spans="1:5" ht="31.5" customHeight="1">
      <c r="A33" s="547" t="s">
        <v>603</v>
      </c>
      <c r="C33" s="546" t="s">
        <v>604</v>
      </c>
      <c r="D33" s="550">
        <v>5</v>
      </c>
      <c r="E33" s="437">
        <v>5</v>
      </c>
    </row>
    <row r="34" ht="35.25" customHeight="1"/>
    <row r="35" spans="6:8" ht="26.25" customHeight="1">
      <c r="F35" s="61"/>
      <c r="G35" s="61"/>
      <c r="H35" s="61"/>
    </row>
    <row r="38" ht="12.75">
      <c r="A38" s="451"/>
    </row>
  </sheetData>
  <sheetProtection/>
  <mergeCells count="14">
    <mergeCell ref="A7:E7"/>
    <mergeCell ref="A1:E1"/>
    <mergeCell ref="A2:E2"/>
    <mergeCell ref="A3:E3"/>
    <mergeCell ref="A4:E4"/>
    <mergeCell ref="A5:E5"/>
    <mergeCell ref="A6:E6"/>
    <mergeCell ref="C8:E8"/>
    <mergeCell ref="D9:E9"/>
    <mergeCell ref="A10:E10"/>
    <mergeCell ref="A11:D11"/>
    <mergeCell ref="A12:A13"/>
    <mergeCell ref="C12:C13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421875" style="69" customWidth="1"/>
    <col min="2" max="10" width="9.140625" style="62" customWidth="1"/>
    <col min="11" max="11" width="47.28125" style="62" customWidth="1"/>
    <col min="12" max="12" width="15.8515625" style="62" customWidth="1"/>
    <col min="13" max="16384" width="9.140625" style="62" customWidth="1"/>
  </cols>
  <sheetData>
    <row r="1" spans="1:12" ht="18.75">
      <c r="A1" s="678" t="s">
        <v>62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</row>
    <row r="2" spans="1:12" ht="18.75">
      <c r="A2" s="677" t="s">
        <v>718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</row>
    <row r="3" spans="1:12" ht="18.75">
      <c r="A3" s="677" t="s">
        <v>589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1:12" ht="18.75">
      <c r="A4" s="677" t="s">
        <v>567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</row>
    <row r="5" spans="1:12" ht="18.75">
      <c r="A5" s="677" t="s">
        <v>563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</row>
    <row r="6" spans="1:12" ht="18.75">
      <c r="A6" s="677" t="s">
        <v>521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</row>
    <row r="7" spans="1:12" s="63" customFormat="1" ht="15.75" customHeight="1">
      <c r="A7" s="624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</row>
    <row r="8" spans="1:12" ht="18.75">
      <c r="A8" s="64"/>
      <c r="B8" s="65"/>
      <c r="C8" s="65"/>
      <c r="D8" s="65"/>
      <c r="E8" s="65"/>
      <c r="F8" s="65"/>
      <c r="G8" s="65"/>
      <c r="H8" s="65"/>
      <c r="I8" s="65"/>
      <c r="J8" s="65"/>
      <c r="K8" s="677"/>
      <c r="L8" s="677"/>
    </row>
    <row r="9" spans="1:12" ht="18.7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8.75">
      <c r="A10" s="668" t="s">
        <v>63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</row>
    <row r="11" spans="1:12" ht="18.75">
      <c r="A11" s="668" t="s">
        <v>523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</row>
    <row r="12" spans="1:12" ht="18.75">
      <c r="A12" s="66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35.25" customHeight="1">
      <c r="A13" s="67" t="s">
        <v>64</v>
      </c>
      <c r="B13" s="670" t="s">
        <v>44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" t="s">
        <v>26</v>
      </c>
    </row>
    <row r="14" spans="1:13" ht="18.75">
      <c r="A14" s="68">
        <v>1</v>
      </c>
      <c r="B14" s="671">
        <v>2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8">
        <v>3</v>
      </c>
      <c r="M14" s="69"/>
    </row>
    <row r="15" spans="1:12" ht="18.75">
      <c r="A15" s="70"/>
      <c r="B15" s="672" t="s">
        <v>65</v>
      </c>
      <c r="C15" s="672"/>
      <c r="D15" s="672"/>
      <c r="E15" s="672"/>
      <c r="F15" s="672"/>
      <c r="G15" s="672"/>
      <c r="H15" s="672"/>
      <c r="I15" s="672"/>
      <c r="J15" s="672"/>
      <c r="K15" s="672"/>
      <c r="L15" s="71" t="str">
        <f>L17</f>
        <v>Про</v>
      </c>
    </row>
    <row r="16" spans="1:12" ht="18.75">
      <c r="A16" s="70"/>
      <c r="B16" s="667" t="s">
        <v>66</v>
      </c>
      <c r="C16" s="667"/>
      <c r="D16" s="667"/>
      <c r="E16" s="667"/>
      <c r="F16" s="667"/>
      <c r="G16" s="667"/>
      <c r="H16" s="667"/>
      <c r="I16" s="667"/>
      <c r="J16" s="667"/>
      <c r="K16" s="667"/>
      <c r="L16" s="72"/>
    </row>
    <row r="17" spans="1:12" ht="33.75" customHeight="1">
      <c r="A17" s="70"/>
      <c r="B17" s="676" t="s">
        <v>67</v>
      </c>
      <c r="C17" s="676"/>
      <c r="D17" s="676"/>
      <c r="E17" s="676"/>
      <c r="F17" s="676"/>
      <c r="G17" s="676"/>
      <c r="H17" s="676"/>
      <c r="I17" s="676"/>
      <c r="J17" s="676"/>
      <c r="K17" s="676"/>
      <c r="L17" s="71" t="s">
        <v>714</v>
      </c>
    </row>
    <row r="18" spans="1:12" ht="18.75">
      <c r="A18" s="70"/>
      <c r="B18" s="667" t="s">
        <v>66</v>
      </c>
      <c r="C18" s="667"/>
      <c r="D18" s="667"/>
      <c r="E18" s="667"/>
      <c r="F18" s="667"/>
      <c r="G18" s="667"/>
      <c r="H18" s="667"/>
      <c r="I18" s="667"/>
      <c r="J18" s="667"/>
      <c r="K18" s="667"/>
      <c r="L18" s="72"/>
    </row>
    <row r="19" spans="1:12" ht="18.75">
      <c r="A19" s="73">
        <v>1</v>
      </c>
      <c r="B19" s="672" t="s">
        <v>68</v>
      </c>
      <c r="C19" s="667"/>
      <c r="D19" s="667"/>
      <c r="E19" s="667"/>
      <c r="F19" s="667"/>
      <c r="G19" s="667"/>
      <c r="H19" s="667"/>
      <c r="I19" s="667"/>
      <c r="J19" s="667"/>
      <c r="K19" s="667"/>
      <c r="L19" s="71">
        <f>L21+L22</f>
        <v>7573.8</v>
      </c>
    </row>
    <row r="20" spans="1:12" ht="18.75">
      <c r="A20" s="74"/>
      <c r="B20" s="667" t="s">
        <v>66</v>
      </c>
      <c r="C20" s="667"/>
      <c r="D20" s="667"/>
      <c r="E20" s="667"/>
      <c r="F20" s="667"/>
      <c r="G20" s="667"/>
      <c r="H20" s="667"/>
      <c r="I20" s="667"/>
      <c r="J20" s="667"/>
      <c r="K20" s="667"/>
      <c r="L20" s="72"/>
    </row>
    <row r="21" spans="1:12" ht="18.75">
      <c r="A21" s="478">
        <v>1</v>
      </c>
      <c r="B21" s="660" t="s">
        <v>606</v>
      </c>
      <c r="C21" s="661"/>
      <c r="D21" s="661"/>
      <c r="E21" s="661"/>
      <c r="F21" s="661"/>
      <c r="G21" s="661"/>
      <c r="H21" s="661"/>
      <c r="I21" s="661"/>
      <c r="J21" s="661"/>
      <c r="K21" s="662"/>
      <c r="L21" s="72">
        <v>7007</v>
      </c>
    </row>
    <row r="22" spans="1:12" ht="18.75">
      <c r="A22" s="551">
        <v>2</v>
      </c>
      <c r="B22" s="660" t="s">
        <v>607</v>
      </c>
      <c r="C22" s="661"/>
      <c r="D22" s="661"/>
      <c r="E22" s="661"/>
      <c r="F22" s="661"/>
      <c r="G22" s="661"/>
      <c r="H22" s="661"/>
      <c r="I22" s="661"/>
      <c r="J22" s="661"/>
      <c r="K22" s="662"/>
      <c r="L22" s="552">
        <v>566.8</v>
      </c>
    </row>
    <row r="23" spans="1:12" ht="32.25" customHeight="1">
      <c r="A23" s="463">
        <v>2</v>
      </c>
      <c r="B23" s="663" t="s">
        <v>69</v>
      </c>
      <c r="C23" s="663"/>
      <c r="D23" s="663"/>
      <c r="E23" s="663"/>
      <c r="F23" s="663"/>
      <c r="G23" s="663"/>
      <c r="H23" s="663"/>
      <c r="I23" s="663"/>
      <c r="J23" s="663"/>
      <c r="K23" s="663"/>
      <c r="L23" s="465">
        <f>L24+L25</f>
        <v>459.7</v>
      </c>
    </row>
    <row r="24" spans="1:12" ht="27" customHeight="1">
      <c r="A24" s="478">
        <v>1</v>
      </c>
      <c r="B24" s="466" t="s">
        <v>491</v>
      </c>
      <c r="C24" s="466"/>
      <c r="D24" s="466"/>
      <c r="E24" s="466"/>
      <c r="F24" s="466"/>
      <c r="G24" s="466"/>
      <c r="H24" s="466"/>
      <c r="I24" s="466"/>
      <c r="J24" s="466"/>
      <c r="K24" s="467"/>
      <c r="L24" s="480">
        <v>2.3</v>
      </c>
    </row>
    <row r="25" spans="1:12" ht="18.75">
      <c r="A25" s="477">
        <v>2</v>
      </c>
      <c r="B25" s="664" t="s">
        <v>70</v>
      </c>
      <c r="C25" s="665"/>
      <c r="D25" s="665"/>
      <c r="E25" s="665"/>
      <c r="F25" s="665"/>
      <c r="G25" s="665"/>
      <c r="H25" s="665"/>
      <c r="I25" s="665"/>
      <c r="J25" s="665"/>
      <c r="K25" s="666"/>
      <c r="L25" s="464">
        <v>457.4</v>
      </c>
    </row>
    <row r="26" spans="1:12" ht="25.5" customHeight="1">
      <c r="A26" s="440">
        <v>3</v>
      </c>
      <c r="B26" s="673" t="s">
        <v>71</v>
      </c>
      <c r="C26" s="674"/>
      <c r="D26" s="674"/>
      <c r="E26" s="674"/>
      <c r="F26" s="674"/>
      <c r="G26" s="674"/>
      <c r="H26" s="674"/>
      <c r="I26" s="674"/>
      <c r="J26" s="674"/>
      <c r="K26" s="675"/>
      <c r="L26" s="71">
        <f>L27+L28</f>
        <v>7022.9</v>
      </c>
    </row>
    <row r="27" spans="1:12" ht="31.5" customHeight="1">
      <c r="A27" s="479">
        <v>1</v>
      </c>
      <c r="B27" s="659" t="s">
        <v>581</v>
      </c>
      <c r="C27" s="659"/>
      <c r="D27" s="659"/>
      <c r="E27" s="659"/>
      <c r="F27" s="659"/>
      <c r="G27" s="659"/>
      <c r="H27" s="659"/>
      <c r="I27" s="659"/>
      <c r="J27" s="659"/>
      <c r="K27" s="659"/>
      <c r="L27" s="72">
        <v>5189.9</v>
      </c>
    </row>
    <row r="28" spans="1:12" ht="36.75" customHeight="1">
      <c r="A28" s="479">
        <v>2</v>
      </c>
      <c r="B28" s="659" t="s">
        <v>715</v>
      </c>
      <c r="C28" s="659"/>
      <c r="D28" s="659"/>
      <c r="E28" s="659"/>
      <c r="F28" s="659"/>
      <c r="G28" s="659"/>
      <c r="H28" s="659"/>
      <c r="I28" s="659"/>
      <c r="J28" s="659"/>
      <c r="K28" s="659"/>
      <c r="L28" s="72">
        <v>1833</v>
      </c>
    </row>
    <row r="29" spans="1:12" ht="57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8.75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8.7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8.7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8.7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8.7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8.7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8.7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8.7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8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</sheetData>
  <sheetProtection/>
  <mergeCells count="25">
    <mergeCell ref="A7:L7"/>
    <mergeCell ref="K8:L8"/>
    <mergeCell ref="A10:L10"/>
    <mergeCell ref="A6:L6"/>
    <mergeCell ref="A1:L1"/>
    <mergeCell ref="A2:L2"/>
    <mergeCell ref="A3:L3"/>
    <mergeCell ref="A4:L4"/>
    <mergeCell ref="A5:L5"/>
    <mergeCell ref="A11:L11"/>
    <mergeCell ref="B13:K13"/>
    <mergeCell ref="B14:K14"/>
    <mergeCell ref="B27:K27"/>
    <mergeCell ref="B18:K18"/>
    <mergeCell ref="B19:K19"/>
    <mergeCell ref="B26:K26"/>
    <mergeCell ref="B15:K15"/>
    <mergeCell ref="B16:K16"/>
    <mergeCell ref="B17:K17"/>
    <mergeCell ref="B28:K28"/>
    <mergeCell ref="B21:K21"/>
    <mergeCell ref="B23:K23"/>
    <mergeCell ref="B25:K25"/>
    <mergeCell ref="B22:K22"/>
    <mergeCell ref="B20:K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32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4.140625" style="86" customWidth="1"/>
    <col min="2" max="2" width="60.8515625" style="86" customWidth="1"/>
    <col min="3" max="3" width="8.421875" style="86" customWidth="1"/>
    <col min="4" max="4" width="6.00390625" style="86" customWidth="1"/>
    <col min="5" max="5" width="7.00390625" style="86" customWidth="1"/>
    <col min="6" max="6" width="15.140625" style="86" customWidth="1"/>
    <col min="7" max="8" width="8.28125" style="86" customWidth="1"/>
    <col min="9" max="9" width="10.00390625" style="86" customWidth="1"/>
    <col min="10" max="10" width="11.140625" style="86" customWidth="1"/>
    <col min="11" max="11" width="10.00390625" style="86" customWidth="1"/>
    <col min="12" max="16384" width="9.140625" style="86" customWidth="1"/>
  </cols>
  <sheetData>
    <row r="1" spans="2:11" ht="15.75">
      <c r="B1" s="690" t="s">
        <v>165</v>
      </c>
      <c r="C1" s="690"/>
      <c r="D1" s="690"/>
      <c r="E1" s="690"/>
      <c r="F1" s="690"/>
      <c r="G1" s="690"/>
      <c r="H1" s="690"/>
      <c r="I1" s="690"/>
      <c r="J1" s="690"/>
      <c r="K1" s="690"/>
    </row>
    <row r="2" spans="2:11" ht="15.75">
      <c r="B2" s="682" t="s">
        <v>723</v>
      </c>
      <c r="C2" s="682"/>
      <c r="D2" s="682"/>
      <c r="E2" s="682"/>
      <c r="F2" s="682"/>
      <c r="G2" s="682"/>
      <c r="H2" s="682"/>
      <c r="I2" s="682"/>
      <c r="J2" s="682"/>
      <c r="K2" s="682"/>
    </row>
    <row r="3" spans="2:11" ht="15.75">
      <c r="B3" s="682" t="s">
        <v>589</v>
      </c>
      <c r="C3" s="682"/>
      <c r="D3" s="682"/>
      <c r="E3" s="682"/>
      <c r="F3" s="682"/>
      <c r="G3" s="682"/>
      <c r="H3" s="682"/>
      <c r="I3" s="682"/>
      <c r="J3" s="682"/>
      <c r="K3" s="682"/>
    </row>
    <row r="4" spans="2:11" ht="15.75">
      <c r="B4" s="682" t="s">
        <v>678</v>
      </c>
      <c r="C4" s="682"/>
      <c r="D4" s="682"/>
      <c r="E4" s="682"/>
      <c r="F4" s="682"/>
      <c r="G4" s="682"/>
      <c r="H4" s="682"/>
      <c r="I4" s="682"/>
      <c r="J4" s="682"/>
      <c r="K4" s="682"/>
    </row>
    <row r="5" spans="2:11" ht="15.75">
      <c r="B5" s="682" t="s">
        <v>679</v>
      </c>
      <c r="C5" s="682"/>
      <c r="D5" s="682"/>
      <c r="E5" s="682"/>
      <c r="F5" s="682"/>
      <c r="G5" s="682"/>
      <c r="H5" s="682"/>
      <c r="I5" s="682"/>
      <c r="J5" s="682"/>
      <c r="K5" s="682"/>
    </row>
    <row r="6" spans="2:11" ht="15.75">
      <c r="B6" s="682" t="s">
        <v>525</v>
      </c>
      <c r="C6" s="682"/>
      <c r="D6" s="682"/>
      <c r="E6" s="682"/>
      <c r="F6" s="682"/>
      <c r="G6" s="682"/>
      <c r="H6" s="682"/>
      <c r="I6" s="682"/>
      <c r="J6" s="682"/>
      <c r="K6" s="682"/>
    </row>
    <row r="7" spans="2:11" ht="15.75">
      <c r="B7" s="682"/>
      <c r="C7" s="682"/>
      <c r="D7" s="682"/>
      <c r="E7" s="682"/>
      <c r="F7" s="682"/>
      <c r="G7" s="682"/>
      <c r="H7" s="682"/>
      <c r="I7" s="682"/>
      <c r="J7" s="682"/>
      <c r="K7" s="682"/>
    </row>
    <row r="8" spans="2:11" ht="15.75">
      <c r="B8" s="689"/>
      <c r="C8" s="689"/>
      <c r="D8" s="689"/>
      <c r="E8" s="689"/>
      <c r="F8" s="689"/>
      <c r="G8" s="689"/>
      <c r="H8" s="689"/>
      <c r="I8" s="689"/>
      <c r="J8" s="689"/>
      <c r="K8" s="689"/>
    </row>
    <row r="9" spans="2:11" ht="15.75">
      <c r="B9" s="682"/>
      <c r="C9" s="682"/>
      <c r="D9" s="682"/>
      <c r="E9" s="682"/>
      <c r="F9" s="682"/>
      <c r="G9" s="682"/>
      <c r="H9" s="682"/>
      <c r="I9" s="682"/>
      <c r="J9" s="682"/>
      <c r="K9" s="682"/>
    </row>
    <row r="10" spans="2:11" ht="15.75">
      <c r="B10" s="682"/>
      <c r="C10" s="682"/>
      <c r="D10" s="682"/>
      <c r="E10" s="682"/>
      <c r="F10" s="682"/>
      <c r="G10" s="682"/>
      <c r="H10" s="682"/>
      <c r="I10" s="682"/>
      <c r="J10" s="682"/>
      <c r="K10" s="682"/>
    </row>
    <row r="11" spans="2:11" ht="15.75">
      <c r="B11" s="118"/>
      <c r="C11" s="119"/>
      <c r="D11" s="683"/>
      <c r="E11" s="683"/>
      <c r="F11" s="683"/>
      <c r="G11" s="683"/>
      <c r="H11" s="120"/>
      <c r="I11" s="120"/>
      <c r="J11" s="120"/>
      <c r="K11" s="121"/>
    </row>
    <row r="12" spans="2:11" ht="15.75">
      <c r="B12" s="684" t="s">
        <v>74</v>
      </c>
      <c r="C12" s="684"/>
      <c r="D12" s="684"/>
      <c r="E12" s="684"/>
      <c r="F12" s="684"/>
      <c r="G12" s="684"/>
      <c r="H12" s="684"/>
      <c r="I12" s="684"/>
      <c r="J12" s="684"/>
      <c r="K12" s="121"/>
    </row>
    <row r="13" spans="2:11" ht="15.75">
      <c r="B13" s="684" t="s">
        <v>166</v>
      </c>
      <c r="C13" s="684"/>
      <c r="D13" s="684"/>
      <c r="E13" s="684"/>
      <c r="F13" s="684"/>
      <c r="G13" s="684"/>
      <c r="H13" s="684"/>
      <c r="I13" s="684"/>
      <c r="J13" s="684"/>
      <c r="K13" s="121"/>
    </row>
    <row r="14" spans="2:11" ht="15.75">
      <c r="B14" s="684" t="s">
        <v>529</v>
      </c>
      <c r="C14" s="684"/>
      <c r="D14" s="684"/>
      <c r="E14" s="684"/>
      <c r="F14" s="684"/>
      <c r="G14" s="684"/>
      <c r="H14" s="684"/>
      <c r="I14" s="684"/>
      <c r="J14" s="684"/>
      <c r="K14" s="121"/>
    </row>
    <row r="15" spans="2:11" ht="15.75">
      <c r="B15" s="122"/>
      <c r="C15" s="122"/>
      <c r="D15" s="123"/>
      <c r="E15" s="123"/>
      <c r="F15" s="123"/>
      <c r="G15" s="123"/>
      <c r="H15" s="123"/>
      <c r="I15" s="123"/>
      <c r="J15" s="123"/>
      <c r="K15" s="121"/>
    </row>
    <row r="16" spans="2:11" ht="15.75">
      <c r="B16" s="685" t="s">
        <v>76</v>
      </c>
      <c r="C16" s="681" t="s">
        <v>77</v>
      </c>
      <c r="D16" s="681"/>
      <c r="E16" s="681"/>
      <c r="F16" s="681"/>
      <c r="G16" s="681"/>
      <c r="H16" s="686" t="s">
        <v>167</v>
      </c>
      <c r="I16" s="680" t="s">
        <v>441</v>
      </c>
      <c r="J16" s="680" t="s">
        <v>449</v>
      </c>
      <c r="K16" s="680" t="s">
        <v>545</v>
      </c>
    </row>
    <row r="17" spans="2:11" ht="15.75">
      <c r="B17" s="685"/>
      <c r="C17" s="680" t="s">
        <v>168</v>
      </c>
      <c r="D17" s="681" t="s">
        <v>79</v>
      </c>
      <c r="E17" s="681" t="s">
        <v>80</v>
      </c>
      <c r="F17" s="681" t="s">
        <v>81</v>
      </c>
      <c r="G17" s="681" t="s">
        <v>82</v>
      </c>
      <c r="H17" s="687"/>
      <c r="I17" s="680"/>
      <c r="J17" s="680"/>
      <c r="K17" s="680"/>
    </row>
    <row r="18" spans="2:11" ht="15.75">
      <c r="B18" s="685"/>
      <c r="C18" s="680"/>
      <c r="D18" s="681"/>
      <c r="E18" s="681"/>
      <c r="F18" s="681"/>
      <c r="G18" s="681"/>
      <c r="H18" s="688"/>
      <c r="I18" s="680"/>
      <c r="J18" s="680"/>
      <c r="K18" s="680"/>
    </row>
    <row r="19" spans="2:11" ht="15.75">
      <c r="B19" s="124">
        <v>1</v>
      </c>
      <c r="C19" s="124">
        <v>2</v>
      </c>
      <c r="D19" s="125">
        <v>3</v>
      </c>
      <c r="E19" s="125">
        <v>4</v>
      </c>
      <c r="F19" s="125">
        <v>5</v>
      </c>
      <c r="G19" s="125">
        <v>6</v>
      </c>
      <c r="H19" s="125"/>
      <c r="I19" s="125">
        <v>7</v>
      </c>
      <c r="J19" s="125">
        <v>7</v>
      </c>
      <c r="K19" s="125">
        <v>7</v>
      </c>
    </row>
    <row r="20" spans="2:11" ht="40.5" customHeight="1">
      <c r="B20" s="514" t="s">
        <v>169</v>
      </c>
      <c r="C20" s="486">
        <v>802</v>
      </c>
      <c r="D20" s="484"/>
      <c r="E20" s="484"/>
      <c r="F20" s="484"/>
      <c r="G20" s="484"/>
      <c r="H20" s="484"/>
      <c r="I20" s="487">
        <f>I21+I81+I92+I101+I103+I115+I121</f>
        <v>18922.399999999998</v>
      </c>
      <c r="J20" s="487">
        <f>J21+J81+J92+J101+J103+J115+J121</f>
        <v>19236.6</v>
      </c>
      <c r="K20" s="487">
        <f>K21+K81+K92+K101+K103+K115+K121</f>
        <v>19681.199999999997</v>
      </c>
    </row>
    <row r="21" spans="2:11" ht="15" customHeight="1">
      <c r="B21" s="515" t="s">
        <v>83</v>
      </c>
      <c r="C21" s="127">
        <v>802</v>
      </c>
      <c r="D21" s="98" t="s">
        <v>84</v>
      </c>
      <c r="E21" s="98"/>
      <c r="F21" s="98"/>
      <c r="G21" s="98"/>
      <c r="H21" s="98" t="s">
        <v>170</v>
      </c>
      <c r="I21" s="100">
        <f>I22+I29+I57+I52</f>
        <v>12589</v>
      </c>
      <c r="J21" s="100">
        <f>J22+J29+J57+J52</f>
        <v>12624</v>
      </c>
      <c r="K21" s="100">
        <f>K22+K29+K57+K52</f>
        <v>12784</v>
      </c>
    </row>
    <row r="22" spans="2:11" ht="30.75" customHeight="1">
      <c r="B22" s="515" t="s">
        <v>85</v>
      </c>
      <c r="C22" s="126">
        <v>802</v>
      </c>
      <c r="D22" s="98" t="s">
        <v>84</v>
      </c>
      <c r="E22" s="98" t="s">
        <v>86</v>
      </c>
      <c r="F22" s="99"/>
      <c r="G22" s="99"/>
      <c r="H22" s="99" t="s">
        <v>170</v>
      </c>
      <c r="I22" s="100">
        <f>I23</f>
        <v>891.5</v>
      </c>
      <c r="J22" s="100">
        <f>J23</f>
        <v>930.3</v>
      </c>
      <c r="K22" s="100">
        <f>K23</f>
        <v>930.3</v>
      </c>
    </row>
    <row r="23" spans="2:11" ht="15" customHeight="1">
      <c r="B23" s="516" t="s">
        <v>87</v>
      </c>
      <c r="C23" s="126">
        <v>802</v>
      </c>
      <c r="D23" s="99" t="s">
        <v>84</v>
      </c>
      <c r="E23" s="99" t="s">
        <v>86</v>
      </c>
      <c r="F23" s="99" t="s">
        <v>88</v>
      </c>
      <c r="G23" s="99"/>
      <c r="H23" s="99" t="s">
        <v>170</v>
      </c>
      <c r="I23" s="102">
        <f>I25</f>
        <v>891.5</v>
      </c>
      <c r="J23" s="102">
        <f>J25</f>
        <v>930.3</v>
      </c>
      <c r="K23" s="102">
        <f>K25</f>
        <v>930.3</v>
      </c>
    </row>
    <row r="24" spans="2:11" ht="15" customHeight="1">
      <c r="B24" s="517" t="s">
        <v>89</v>
      </c>
      <c r="C24" s="127">
        <v>802</v>
      </c>
      <c r="D24" s="99" t="s">
        <v>84</v>
      </c>
      <c r="E24" s="99" t="s">
        <v>86</v>
      </c>
      <c r="F24" s="99" t="s">
        <v>88</v>
      </c>
      <c r="G24" s="99" t="s">
        <v>90</v>
      </c>
      <c r="H24" s="99" t="s">
        <v>170</v>
      </c>
      <c r="I24" s="102">
        <f>I25</f>
        <v>891.5</v>
      </c>
      <c r="J24" s="102">
        <f>J25</f>
        <v>930.3</v>
      </c>
      <c r="K24" s="102">
        <f>K25</f>
        <v>930.3</v>
      </c>
    </row>
    <row r="25" spans="2:11" ht="15" customHeight="1">
      <c r="B25" s="518" t="s">
        <v>91</v>
      </c>
      <c r="C25" s="126">
        <v>802</v>
      </c>
      <c r="D25" s="99" t="s">
        <v>84</v>
      </c>
      <c r="E25" s="99" t="s">
        <v>86</v>
      </c>
      <c r="F25" s="99" t="s">
        <v>88</v>
      </c>
      <c r="G25" s="99" t="s">
        <v>92</v>
      </c>
      <c r="H25" s="99" t="s">
        <v>170</v>
      </c>
      <c r="I25" s="102">
        <f>I28+I27+I26</f>
        <v>891.5</v>
      </c>
      <c r="J25" s="102">
        <f>J28+J27+J26</f>
        <v>930.3</v>
      </c>
      <c r="K25" s="102">
        <f>K28+K27+K26</f>
        <v>930.3</v>
      </c>
    </row>
    <row r="26" spans="2:11" ht="15" customHeight="1">
      <c r="B26" s="518" t="s">
        <v>93</v>
      </c>
      <c r="C26" s="127">
        <v>802</v>
      </c>
      <c r="D26" s="99" t="s">
        <v>84</v>
      </c>
      <c r="E26" s="99" t="s">
        <v>86</v>
      </c>
      <c r="F26" s="99" t="s">
        <v>88</v>
      </c>
      <c r="G26" s="99" t="s">
        <v>94</v>
      </c>
      <c r="H26" s="99" t="s">
        <v>171</v>
      </c>
      <c r="I26" s="102">
        <f>'прил 10'!G25</f>
        <v>684.7</v>
      </c>
      <c r="J26" s="102">
        <f>'прил 10'!H25</f>
        <v>714.5</v>
      </c>
      <c r="K26" s="102">
        <f>'прил 13'!J13</f>
        <v>714.5</v>
      </c>
    </row>
    <row r="27" spans="2:11" ht="15" customHeight="1">
      <c r="B27" s="519" t="s">
        <v>95</v>
      </c>
      <c r="C27" s="126">
        <v>802</v>
      </c>
      <c r="D27" s="99" t="s">
        <v>84</v>
      </c>
      <c r="E27" s="99" t="s">
        <v>86</v>
      </c>
      <c r="F27" s="99" t="s">
        <v>88</v>
      </c>
      <c r="G27" s="99" t="s">
        <v>96</v>
      </c>
      <c r="H27" s="99" t="s">
        <v>172</v>
      </c>
      <c r="I27" s="102">
        <f>'прил 13'!H14</f>
        <v>0</v>
      </c>
      <c r="J27" s="102">
        <f>'[1]роспись'!I14</f>
        <v>0</v>
      </c>
      <c r="K27" s="102">
        <v>0</v>
      </c>
    </row>
    <row r="28" spans="2:11" ht="15" customHeight="1">
      <c r="B28" s="519" t="s">
        <v>97</v>
      </c>
      <c r="C28" s="127">
        <v>802</v>
      </c>
      <c r="D28" s="99" t="s">
        <v>84</v>
      </c>
      <c r="E28" s="99" t="s">
        <v>86</v>
      </c>
      <c r="F28" s="99" t="s">
        <v>88</v>
      </c>
      <c r="G28" s="99" t="s">
        <v>98</v>
      </c>
      <c r="H28" s="99" t="s">
        <v>173</v>
      </c>
      <c r="I28" s="102">
        <f>'прил 13'!H15</f>
        <v>206.8</v>
      </c>
      <c r="J28" s="102">
        <f>'прил 13'!I15</f>
        <v>215.8</v>
      </c>
      <c r="K28" s="102">
        <f>'прил 13'!J15</f>
        <v>215.8</v>
      </c>
    </row>
    <row r="29" spans="2:11" ht="26.25" customHeight="1">
      <c r="B29" s="520" t="s">
        <v>99</v>
      </c>
      <c r="C29" s="126">
        <v>802</v>
      </c>
      <c r="D29" s="98" t="s">
        <v>84</v>
      </c>
      <c r="E29" s="98" t="s">
        <v>100</v>
      </c>
      <c r="F29" s="98"/>
      <c r="G29" s="98"/>
      <c r="H29" s="98"/>
      <c r="I29" s="100">
        <f>I30</f>
        <v>2118.2999999999997</v>
      </c>
      <c r="J29" s="100">
        <f>J30</f>
        <v>2086.7999999999997</v>
      </c>
      <c r="K29" s="100">
        <f>K30</f>
        <v>2246.7999999999997</v>
      </c>
    </row>
    <row r="30" spans="2:11" ht="40.5" customHeight="1">
      <c r="B30" s="521" t="s">
        <v>101</v>
      </c>
      <c r="C30" s="126">
        <v>802</v>
      </c>
      <c r="D30" s="99" t="s">
        <v>84</v>
      </c>
      <c r="E30" s="99" t="s">
        <v>100</v>
      </c>
      <c r="F30" s="99" t="s">
        <v>103</v>
      </c>
      <c r="G30" s="99"/>
      <c r="H30" s="99" t="s">
        <v>170</v>
      </c>
      <c r="I30" s="102">
        <f>I31+I37+I46+I48</f>
        <v>2118.2999999999997</v>
      </c>
      <c r="J30" s="102">
        <f>J31+J37+J46+J48+J43</f>
        <v>2086.7999999999997</v>
      </c>
      <c r="K30" s="102">
        <f>K31+K37+K43+K46+K48</f>
        <v>2246.7999999999997</v>
      </c>
    </row>
    <row r="31" spans="2:13" ht="74.25" customHeight="1">
      <c r="B31" s="522" t="s">
        <v>89</v>
      </c>
      <c r="C31" s="127">
        <v>802</v>
      </c>
      <c r="D31" s="99" t="s">
        <v>84</v>
      </c>
      <c r="E31" s="99" t="s">
        <v>100</v>
      </c>
      <c r="F31" s="99" t="s">
        <v>103</v>
      </c>
      <c r="G31" s="99" t="s">
        <v>90</v>
      </c>
      <c r="H31" s="99" t="s">
        <v>170</v>
      </c>
      <c r="I31" s="102">
        <f>I32</f>
        <v>1657.1999999999998</v>
      </c>
      <c r="J31" s="102">
        <f>J32</f>
        <v>1729.1999999999998</v>
      </c>
      <c r="K31" s="102">
        <f>K32</f>
        <v>1729.1999999999998</v>
      </c>
      <c r="M31" s="128"/>
    </row>
    <row r="32" spans="2:11" ht="37.5" customHeight="1">
      <c r="B32" s="522" t="s">
        <v>104</v>
      </c>
      <c r="C32" s="126">
        <v>802</v>
      </c>
      <c r="D32" s="99" t="s">
        <v>84</v>
      </c>
      <c r="E32" s="99" t="s">
        <v>100</v>
      </c>
      <c r="F32" s="99" t="s">
        <v>103</v>
      </c>
      <c r="G32" s="99" t="s">
        <v>92</v>
      </c>
      <c r="H32" s="99" t="s">
        <v>170</v>
      </c>
      <c r="I32" s="102">
        <f>I33+I34+I35</f>
        <v>1657.1999999999998</v>
      </c>
      <c r="J32" s="102">
        <f>J33+J34+J35</f>
        <v>1729.1999999999998</v>
      </c>
      <c r="K32" s="102">
        <f>K33+K34+K35</f>
        <v>1729.1999999999998</v>
      </c>
    </row>
    <row r="33" spans="2:11" ht="15.75">
      <c r="B33" s="518" t="s">
        <v>93</v>
      </c>
      <c r="C33" s="127">
        <v>802</v>
      </c>
      <c r="D33" s="99" t="s">
        <v>84</v>
      </c>
      <c r="E33" s="99" t="s">
        <v>100</v>
      </c>
      <c r="F33" s="99" t="s">
        <v>103</v>
      </c>
      <c r="G33" s="99" t="s">
        <v>94</v>
      </c>
      <c r="H33" s="99" t="s">
        <v>171</v>
      </c>
      <c r="I33" s="102">
        <f>'прил 13'!H22</f>
        <v>1272.8</v>
      </c>
      <c r="J33" s="102">
        <f>'прил 13'!I22</f>
        <v>1328.1</v>
      </c>
      <c r="K33" s="102">
        <f>'прил 13'!J22</f>
        <v>1328.1</v>
      </c>
    </row>
    <row r="34" spans="2:11" ht="15.75">
      <c r="B34" s="519" t="s">
        <v>95</v>
      </c>
      <c r="C34" s="126">
        <v>802</v>
      </c>
      <c r="D34" s="99" t="s">
        <v>84</v>
      </c>
      <c r="E34" s="99" t="s">
        <v>100</v>
      </c>
      <c r="F34" s="99" t="s">
        <v>103</v>
      </c>
      <c r="G34" s="99" t="s">
        <v>96</v>
      </c>
      <c r="H34" s="99" t="s">
        <v>172</v>
      </c>
      <c r="I34" s="102">
        <f>'прил 13'!H23</f>
        <v>0</v>
      </c>
      <c r="J34" s="102">
        <f>'[1]роспись'!I23</f>
        <v>0</v>
      </c>
      <c r="K34" s="102">
        <v>0</v>
      </c>
    </row>
    <row r="35" spans="2:11" ht="30">
      <c r="B35" s="519" t="s">
        <v>97</v>
      </c>
      <c r="C35" s="127">
        <v>802</v>
      </c>
      <c r="D35" s="99" t="s">
        <v>84</v>
      </c>
      <c r="E35" s="99" t="s">
        <v>100</v>
      </c>
      <c r="F35" s="99" t="s">
        <v>103</v>
      </c>
      <c r="G35" s="99" t="s">
        <v>98</v>
      </c>
      <c r="H35" s="99" t="s">
        <v>173</v>
      </c>
      <c r="I35" s="102">
        <f>'прил 13'!H24</f>
        <v>384.4</v>
      </c>
      <c r="J35" s="102">
        <f>'прил 13'!I24</f>
        <v>401.1</v>
      </c>
      <c r="K35" s="102">
        <f>'прил 13'!J24</f>
        <v>401.1</v>
      </c>
    </row>
    <row r="36" spans="2:11" ht="30">
      <c r="B36" s="517" t="s">
        <v>105</v>
      </c>
      <c r="C36" s="126">
        <v>802</v>
      </c>
      <c r="D36" s="99" t="s">
        <v>84</v>
      </c>
      <c r="E36" s="99" t="s">
        <v>100</v>
      </c>
      <c r="F36" s="99" t="s">
        <v>103</v>
      </c>
      <c r="G36" s="99" t="s">
        <v>106</v>
      </c>
      <c r="H36" s="99" t="s">
        <v>170</v>
      </c>
      <c r="I36" s="102">
        <f>I48+I46+I37</f>
        <v>461.1</v>
      </c>
      <c r="J36" s="102">
        <f>J48+J46+J37</f>
        <v>357.6</v>
      </c>
      <c r="K36" s="102">
        <f>K48+K46+K37</f>
        <v>517.6</v>
      </c>
    </row>
    <row r="37" spans="2:11" ht="30">
      <c r="B37" s="522" t="s">
        <v>107</v>
      </c>
      <c r="C37" s="127">
        <v>802</v>
      </c>
      <c r="D37" s="99" t="s">
        <v>84</v>
      </c>
      <c r="E37" s="99" t="s">
        <v>100</v>
      </c>
      <c r="F37" s="99" t="s">
        <v>103</v>
      </c>
      <c r="G37" s="99" t="s">
        <v>108</v>
      </c>
      <c r="H37" s="99" t="s">
        <v>170</v>
      </c>
      <c r="I37" s="102">
        <f>I38+I41+I42+I45+I39+I40+I43+I44</f>
        <v>235.1</v>
      </c>
      <c r="J37" s="102">
        <f>J38+J41+J42+J45+J39+J40+J43+J44</f>
        <v>201.6</v>
      </c>
      <c r="K37" s="102">
        <f>K38+K41+K42+K45+K39+K40+K43+K44</f>
        <v>361.6</v>
      </c>
    </row>
    <row r="38" spans="2:11" ht="30">
      <c r="B38" s="519" t="s">
        <v>109</v>
      </c>
      <c r="C38" s="126">
        <v>802</v>
      </c>
      <c r="D38" s="99" t="s">
        <v>84</v>
      </c>
      <c r="E38" s="99" t="s">
        <v>100</v>
      </c>
      <c r="F38" s="99" t="s">
        <v>103</v>
      </c>
      <c r="G38" s="99" t="s">
        <v>110</v>
      </c>
      <c r="H38" s="99" t="s">
        <v>174</v>
      </c>
      <c r="I38" s="102">
        <f>'прил 13'!H25</f>
        <v>63.1</v>
      </c>
      <c r="J38" s="102">
        <f>'прил 13'!I25</f>
        <v>64.1</v>
      </c>
      <c r="K38" s="102">
        <f>'прил 13'!J25</f>
        <v>64.1</v>
      </c>
    </row>
    <row r="39" spans="2:11" ht="15.75">
      <c r="B39" s="519" t="s">
        <v>175</v>
      </c>
      <c r="C39" s="126">
        <v>802</v>
      </c>
      <c r="D39" s="99" t="s">
        <v>84</v>
      </c>
      <c r="E39" s="99" t="s">
        <v>100</v>
      </c>
      <c r="F39" s="99" t="s">
        <v>103</v>
      </c>
      <c r="G39" s="99" t="s">
        <v>96</v>
      </c>
      <c r="H39" s="99" t="s">
        <v>138</v>
      </c>
      <c r="I39" s="102">
        <f>'прил 13'!H29</f>
        <v>0</v>
      </c>
      <c r="J39" s="102"/>
      <c r="K39" s="102"/>
    </row>
    <row r="40" spans="2:11" ht="15.75">
      <c r="B40" s="519" t="s">
        <v>182</v>
      </c>
      <c r="C40" s="126">
        <v>802</v>
      </c>
      <c r="D40" s="342" t="s">
        <v>84</v>
      </c>
      <c r="E40" s="342" t="s">
        <v>100</v>
      </c>
      <c r="F40" s="342" t="s">
        <v>103</v>
      </c>
      <c r="G40" s="342" t="s">
        <v>112</v>
      </c>
      <c r="H40" s="342" t="s">
        <v>183</v>
      </c>
      <c r="I40" s="102">
        <f>'прил 13'!H37</f>
        <v>60</v>
      </c>
      <c r="J40" s="102">
        <f>'прил 13'!I37</f>
        <v>62</v>
      </c>
      <c r="K40" s="102">
        <f>'прил 13'!J37</f>
        <v>62</v>
      </c>
    </row>
    <row r="41" spans="2:11" ht="30">
      <c r="B41" s="519" t="s">
        <v>109</v>
      </c>
      <c r="C41" s="127">
        <v>802</v>
      </c>
      <c r="D41" s="99" t="s">
        <v>84</v>
      </c>
      <c r="E41" s="99" t="s">
        <v>100</v>
      </c>
      <c r="F41" s="99" t="s">
        <v>103</v>
      </c>
      <c r="G41" s="99" t="s">
        <v>110</v>
      </c>
      <c r="H41" s="99" t="s">
        <v>176</v>
      </c>
      <c r="I41" s="102">
        <f>'прил 13'!H33</f>
        <v>6</v>
      </c>
      <c r="J41" s="102">
        <f>'прил 13'!I33</f>
        <v>7</v>
      </c>
      <c r="K41" s="102">
        <f>'прил 13'!J33</f>
        <v>7</v>
      </c>
    </row>
    <row r="42" spans="2:11" ht="15.75">
      <c r="B42" s="516" t="s">
        <v>177</v>
      </c>
      <c r="C42" s="127">
        <v>802</v>
      </c>
      <c r="D42" s="129" t="s">
        <v>84</v>
      </c>
      <c r="E42" s="129" t="s">
        <v>100</v>
      </c>
      <c r="F42" s="99" t="s">
        <v>103</v>
      </c>
      <c r="G42" s="130">
        <v>242</v>
      </c>
      <c r="H42" s="131">
        <v>226</v>
      </c>
      <c r="I42" s="102">
        <f>'прил 13'!H39</f>
        <v>34</v>
      </c>
      <c r="J42" s="102">
        <f>'прил 13'!I39</f>
        <v>56.5</v>
      </c>
      <c r="K42" s="102">
        <f>'прил 13'!J39</f>
        <v>36</v>
      </c>
    </row>
    <row r="43" spans="2:11" ht="15.75">
      <c r="B43" s="345" t="s">
        <v>196</v>
      </c>
      <c r="C43" s="127">
        <v>802</v>
      </c>
      <c r="D43" s="129" t="s">
        <v>84</v>
      </c>
      <c r="E43" s="129" t="s">
        <v>100</v>
      </c>
      <c r="F43" s="343" t="s">
        <v>103</v>
      </c>
      <c r="G43" s="130">
        <v>242</v>
      </c>
      <c r="H43" s="131">
        <v>310</v>
      </c>
      <c r="I43" s="102">
        <f>'прил 13'!H67</f>
        <v>0</v>
      </c>
      <c r="J43" s="102"/>
      <c r="K43" s="102"/>
    </row>
    <row r="44" spans="2:11" ht="30">
      <c r="B44" s="518" t="s">
        <v>111</v>
      </c>
      <c r="C44" s="127">
        <v>802</v>
      </c>
      <c r="D44" s="129" t="s">
        <v>84</v>
      </c>
      <c r="E44" s="129" t="s">
        <v>100</v>
      </c>
      <c r="F44" s="343" t="s">
        <v>103</v>
      </c>
      <c r="G44" s="130">
        <v>244</v>
      </c>
      <c r="H44" s="131">
        <v>225</v>
      </c>
      <c r="I44" s="102">
        <f>'прил 13'!H35</f>
        <v>0</v>
      </c>
      <c r="J44" s="102">
        <f>'прил 13'!I35</f>
        <v>0</v>
      </c>
      <c r="K44" s="102">
        <f>'прил 13'!J35</f>
        <v>180.5</v>
      </c>
    </row>
    <row r="45" spans="2:11" ht="15.75">
      <c r="B45" s="516" t="s">
        <v>177</v>
      </c>
      <c r="C45" s="126">
        <v>802</v>
      </c>
      <c r="D45" s="129" t="s">
        <v>84</v>
      </c>
      <c r="E45" s="129" t="s">
        <v>100</v>
      </c>
      <c r="F45" s="99" t="s">
        <v>103</v>
      </c>
      <c r="G45" s="130">
        <v>244</v>
      </c>
      <c r="H45" s="131">
        <v>226</v>
      </c>
      <c r="I45" s="498">
        <f>'прил 13'!H46</f>
        <v>72</v>
      </c>
      <c r="J45" s="498">
        <f>'прил 13'!I46</f>
        <v>12</v>
      </c>
      <c r="K45" s="498">
        <f>'прил 13'!J46</f>
        <v>12</v>
      </c>
    </row>
    <row r="46" spans="2:11" ht="15.75">
      <c r="B46" s="523" t="s">
        <v>178</v>
      </c>
      <c r="C46" s="126">
        <v>803</v>
      </c>
      <c r="D46" s="132" t="s">
        <v>84</v>
      </c>
      <c r="E46" s="132" t="s">
        <v>100</v>
      </c>
      <c r="F46" s="99" t="s">
        <v>103</v>
      </c>
      <c r="G46" s="131">
        <v>0</v>
      </c>
      <c r="H46" s="131">
        <v>300</v>
      </c>
      <c r="I46" s="498">
        <f>I47</f>
        <v>28.8</v>
      </c>
      <c r="J46" s="498">
        <f>J47</f>
        <v>28.8</v>
      </c>
      <c r="K46" s="498">
        <f>K47</f>
        <v>28.8</v>
      </c>
    </row>
    <row r="47" spans="2:11" ht="15.75">
      <c r="B47" s="524" t="s">
        <v>179</v>
      </c>
      <c r="C47" s="131">
        <v>802</v>
      </c>
      <c r="D47" s="132" t="s">
        <v>84</v>
      </c>
      <c r="E47" s="132" t="s">
        <v>100</v>
      </c>
      <c r="F47" s="99" t="s">
        <v>103</v>
      </c>
      <c r="G47" s="131">
        <v>244</v>
      </c>
      <c r="H47" s="131">
        <v>340</v>
      </c>
      <c r="I47" s="499">
        <f>'прил 13'!H70</f>
        <v>28.8</v>
      </c>
      <c r="J47" s="499">
        <f>'прил 13'!I70</f>
        <v>28.8</v>
      </c>
      <c r="K47" s="499">
        <f>'прил 13'!J70</f>
        <v>28.8</v>
      </c>
    </row>
    <row r="48" spans="2:11" ht="15.75">
      <c r="B48" s="525" t="s">
        <v>113</v>
      </c>
      <c r="C48" s="126">
        <v>802</v>
      </c>
      <c r="D48" s="99" t="s">
        <v>84</v>
      </c>
      <c r="E48" s="99" t="s">
        <v>100</v>
      </c>
      <c r="F48" s="99" t="s">
        <v>103</v>
      </c>
      <c r="G48" s="99" t="s">
        <v>114</v>
      </c>
      <c r="H48" s="99" t="s">
        <v>170</v>
      </c>
      <c r="I48" s="102">
        <f>I49+I50+I51</f>
        <v>197.2</v>
      </c>
      <c r="J48" s="102">
        <f>J49+J50+J51</f>
        <v>127.2</v>
      </c>
      <c r="K48" s="102">
        <f>K49+K50+K51</f>
        <v>127.2</v>
      </c>
    </row>
    <row r="49" spans="2:11" ht="15.75">
      <c r="B49" s="519" t="s">
        <v>149</v>
      </c>
      <c r="C49" s="127">
        <v>802</v>
      </c>
      <c r="D49" s="99" t="s">
        <v>84</v>
      </c>
      <c r="E49" s="99" t="s">
        <v>100</v>
      </c>
      <c r="F49" s="99" t="s">
        <v>103</v>
      </c>
      <c r="G49" s="541" t="s">
        <v>293</v>
      </c>
      <c r="H49" s="99" t="s">
        <v>180</v>
      </c>
      <c r="I49" s="102">
        <f>'прил 13'!H60</f>
        <v>45.2</v>
      </c>
      <c r="J49" s="102">
        <f>'прил 13'!I60</f>
        <v>45.2</v>
      </c>
      <c r="K49" s="102">
        <f>'прил 13'!J60</f>
        <v>45.2</v>
      </c>
    </row>
    <row r="50" spans="2:11" ht="15.75">
      <c r="B50" s="519" t="s">
        <v>115</v>
      </c>
      <c r="C50" s="127">
        <v>802</v>
      </c>
      <c r="D50" s="99" t="s">
        <v>84</v>
      </c>
      <c r="E50" s="99" t="s">
        <v>100</v>
      </c>
      <c r="F50" s="99" t="s">
        <v>103</v>
      </c>
      <c r="G50" s="99" t="s">
        <v>116</v>
      </c>
      <c r="H50" s="99" t="s">
        <v>180</v>
      </c>
      <c r="I50" s="102">
        <f>'прил 13'!H61</f>
        <v>7</v>
      </c>
      <c r="J50" s="102">
        <f>'прил 13'!I61</f>
        <v>7</v>
      </c>
      <c r="K50" s="102">
        <f>'прил 13'!J61</f>
        <v>7</v>
      </c>
    </row>
    <row r="51" spans="2:11" ht="15.75">
      <c r="B51" s="519" t="s">
        <v>115</v>
      </c>
      <c r="C51" s="127">
        <v>802</v>
      </c>
      <c r="D51" s="541" t="s">
        <v>84</v>
      </c>
      <c r="E51" s="541" t="s">
        <v>100</v>
      </c>
      <c r="F51" s="541" t="s">
        <v>103</v>
      </c>
      <c r="G51" s="541" t="s">
        <v>132</v>
      </c>
      <c r="H51" s="541" t="s">
        <v>180</v>
      </c>
      <c r="I51" s="102">
        <f>'прил 13'!H65</f>
        <v>145</v>
      </c>
      <c r="J51" s="102">
        <f>'прил 13'!I65</f>
        <v>75</v>
      </c>
      <c r="K51" s="102">
        <f>'прил 13'!J65</f>
        <v>75</v>
      </c>
    </row>
    <row r="52" spans="2:11" ht="15.75">
      <c r="B52" s="515" t="s">
        <v>118</v>
      </c>
      <c r="C52" s="126">
        <v>802</v>
      </c>
      <c r="D52" s="98" t="s">
        <v>84</v>
      </c>
      <c r="E52" s="98" t="s">
        <v>119</v>
      </c>
      <c r="F52" s="98"/>
      <c r="G52" s="98"/>
      <c r="H52" s="98" t="s">
        <v>170</v>
      </c>
      <c r="I52" s="100">
        <f>I53</f>
        <v>10</v>
      </c>
      <c r="J52" s="100">
        <f>J53</f>
        <v>10</v>
      </c>
      <c r="K52" s="100">
        <f>K53</f>
        <v>10</v>
      </c>
    </row>
    <row r="53" spans="2:11" ht="30">
      <c r="B53" s="518" t="s">
        <v>120</v>
      </c>
      <c r="C53" s="126">
        <v>802</v>
      </c>
      <c r="D53" s="99" t="s">
        <v>84</v>
      </c>
      <c r="E53" s="99" t="s">
        <v>119</v>
      </c>
      <c r="F53" s="99" t="s">
        <v>121</v>
      </c>
      <c r="G53" s="99"/>
      <c r="H53" s="99" t="s">
        <v>170</v>
      </c>
      <c r="I53" s="102">
        <f>'прил 13'!H79</f>
        <v>10</v>
      </c>
      <c r="J53" s="102">
        <f>'прил 13'!I79</f>
        <v>10</v>
      </c>
      <c r="K53" s="102">
        <f>'прил 13'!J79</f>
        <v>10</v>
      </c>
    </row>
    <row r="54" spans="2:11" ht="30">
      <c r="B54" s="517" t="s">
        <v>105</v>
      </c>
      <c r="C54" s="127">
        <v>802</v>
      </c>
      <c r="D54" s="99" t="s">
        <v>84</v>
      </c>
      <c r="E54" s="99" t="s">
        <v>119</v>
      </c>
      <c r="F54" s="99" t="s">
        <v>121</v>
      </c>
      <c r="G54" s="99" t="s">
        <v>106</v>
      </c>
      <c r="H54" s="99" t="s">
        <v>170</v>
      </c>
      <c r="I54" s="102">
        <f aca="true" t="shared" si="0" ref="I54:K55">I55</f>
        <v>0</v>
      </c>
      <c r="J54" s="102">
        <f t="shared" si="0"/>
        <v>0</v>
      </c>
      <c r="K54" s="102">
        <f t="shared" si="0"/>
        <v>0</v>
      </c>
    </row>
    <row r="55" spans="2:11" ht="15.75">
      <c r="B55" s="518" t="s">
        <v>117</v>
      </c>
      <c r="C55" s="126">
        <v>802</v>
      </c>
      <c r="D55" s="99" t="s">
        <v>84</v>
      </c>
      <c r="E55" s="99" t="s">
        <v>119</v>
      </c>
      <c r="F55" s="99" t="s">
        <v>121</v>
      </c>
      <c r="G55" s="99" t="s">
        <v>108</v>
      </c>
      <c r="H55" s="99" t="s">
        <v>170</v>
      </c>
      <c r="I55" s="102">
        <f t="shared" si="0"/>
        <v>0</v>
      </c>
      <c r="J55" s="102">
        <f t="shared" si="0"/>
        <v>0</v>
      </c>
      <c r="K55" s="102">
        <f t="shared" si="0"/>
        <v>0</v>
      </c>
    </row>
    <row r="56" spans="2:11" ht="30">
      <c r="B56" s="518" t="s">
        <v>111</v>
      </c>
      <c r="C56" s="127">
        <v>802</v>
      </c>
      <c r="D56" s="99" t="s">
        <v>84</v>
      </c>
      <c r="E56" s="99" t="s">
        <v>119</v>
      </c>
      <c r="F56" s="99" t="s">
        <v>121</v>
      </c>
      <c r="G56" s="99" t="s">
        <v>112</v>
      </c>
      <c r="H56" s="99" t="s">
        <v>180</v>
      </c>
      <c r="I56" s="102">
        <f>'[1]роспись'!H88</f>
        <v>0</v>
      </c>
      <c r="J56" s="102">
        <f>'[1]роспись'!I88</f>
        <v>0</v>
      </c>
      <c r="K56" s="102">
        <f>'[1]роспись'!J88</f>
        <v>0</v>
      </c>
    </row>
    <row r="57" spans="2:11" ht="15.75">
      <c r="B57" s="515" t="s">
        <v>122</v>
      </c>
      <c r="C57" s="126">
        <v>802</v>
      </c>
      <c r="D57" s="98" t="s">
        <v>84</v>
      </c>
      <c r="E57" s="98" t="s">
        <v>123</v>
      </c>
      <c r="F57" s="98"/>
      <c r="G57" s="98"/>
      <c r="H57" s="98" t="s">
        <v>170</v>
      </c>
      <c r="I57" s="100">
        <f>I58+I69+I71+I73+I75+I77+I79</f>
        <v>9569.2</v>
      </c>
      <c r="J57" s="100">
        <f>J58+J69+J71+J73+J75+J77+J79</f>
        <v>9596.9</v>
      </c>
      <c r="K57" s="100">
        <f>K58+K69+K71+K73+K75+K77+K79</f>
        <v>9596.9</v>
      </c>
    </row>
    <row r="58" spans="2:11" ht="60">
      <c r="B58" s="526" t="s">
        <v>89</v>
      </c>
      <c r="C58" s="127">
        <v>802</v>
      </c>
      <c r="D58" s="99" t="s">
        <v>84</v>
      </c>
      <c r="E58" s="99" t="s">
        <v>123</v>
      </c>
      <c r="F58" s="99" t="s">
        <v>124</v>
      </c>
      <c r="G58" s="99" t="s">
        <v>90</v>
      </c>
      <c r="H58" s="99" t="s">
        <v>170</v>
      </c>
      <c r="I58" s="102">
        <f>I59+I63+I68</f>
        <v>9468.7</v>
      </c>
      <c r="J58" s="102">
        <f>J59+J63+J68</f>
        <v>9496.4</v>
      </c>
      <c r="K58" s="102">
        <f>K59+K63+K68</f>
        <v>9496.4</v>
      </c>
    </row>
    <row r="59" spans="2:11" ht="15.75">
      <c r="B59" s="526" t="s">
        <v>125</v>
      </c>
      <c r="C59" s="126">
        <v>802</v>
      </c>
      <c r="D59" s="99" t="s">
        <v>84</v>
      </c>
      <c r="E59" s="99" t="s">
        <v>123</v>
      </c>
      <c r="F59" s="99" t="s">
        <v>124</v>
      </c>
      <c r="G59" s="99" t="s">
        <v>126</v>
      </c>
      <c r="H59" s="99" t="s">
        <v>170</v>
      </c>
      <c r="I59" s="107">
        <f>I60+I62</f>
        <v>7133.1</v>
      </c>
      <c r="J59" s="107">
        <f>J60+J62</f>
        <v>7133.1</v>
      </c>
      <c r="K59" s="107">
        <f>K60+K62</f>
        <v>7133.1</v>
      </c>
    </row>
    <row r="60" spans="2:11" ht="15.75">
      <c r="B60" s="526" t="s">
        <v>127</v>
      </c>
      <c r="C60" s="127">
        <v>802</v>
      </c>
      <c r="D60" s="99" t="s">
        <v>84</v>
      </c>
      <c r="E60" s="99" t="s">
        <v>123</v>
      </c>
      <c r="F60" s="99" t="s">
        <v>124</v>
      </c>
      <c r="G60" s="99" t="s">
        <v>128</v>
      </c>
      <c r="H60" s="99" t="s">
        <v>171</v>
      </c>
      <c r="I60" s="107">
        <f>'прил 13'!H82</f>
        <v>5478.6</v>
      </c>
      <c r="J60" s="107">
        <f>'прил 13'!I82</f>
        <v>5478.6</v>
      </c>
      <c r="K60" s="107">
        <f>'прил 13'!J82</f>
        <v>5478.6</v>
      </c>
    </row>
    <row r="61" spans="2:11" ht="30">
      <c r="B61" s="526" t="s">
        <v>129</v>
      </c>
      <c r="C61" s="126">
        <v>802</v>
      </c>
      <c r="D61" s="99" t="s">
        <v>84</v>
      </c>
      <c r="E61" s="99" t="s">
        <v>123</v>
      </c>
      <c r="F61" s="99" t="s">
        <v>124</v>
      </c>
      <c r="G61" s="99" t="s">
        <v>130</v>
      </c>
      <c r="H61" s="99" t="s">
        <v>172</v>
      </c>
      <c r="I61" s="107"/>
      <c r="J61" s="107"/>
      <c r="K61" s="107"/>
    </row>
    <row r="62" spans="2:11" ht="30">
      <c r="B62" s="526" t="s">
        <v>97</v>
      </c>
      <c r="C62" s="127">
        <v>802</v>
      </c>
      <c r="D62" s="99" t="s">
        <v>84</v>
      </c>
      <c r="E62" s="99" t="s">
        <v>123</v>
      </c>
      <c r="F62" s="99" t="s">
        <v>124</v>
      </c>
      <c r="G62" s="99" t="s">
        <v>131</v>
      </c>
      <c r="H62" s="99" t="s">
        <v>173</v>
      </c>
      <c r="I62" s="107">
        <f>'прил 13'!H83</f>
        <v>1654.5</v>
      </c>
      <c r="J62" s="107">
        <f>'прил 13'!I83</f>
        <v>1654.5</v>
      </c>
      <c r="K62" s="107">
        <f>'прил 13'!J83</f>
        <v>1654.5</v>
      </c>
    </row>
    <row r="63" spans="2:11" ht="30">
      <c r="B63" s="517" t="s">
        <v>105</v>
      </c>
      <c r="C63" s="126">
        <v>802</v>
      </c>
      <c r="D63" s="99" t="s">
        <v>84</v>
      </c>
      <c r="E63" s="99" t="s">
        <v>123</v>
      </c>
      <c r="F63" s="99" t="s">
        <v>124</v>
      </c>
      <c r="G63" s="99" t="s">
        <v>106</v>
      </c>
      <c r="H63" s="99" t="s">
        <v>170</v>
      </c>
      <c r="I63" s="107">
        <f>I64+I67</f>
        <v>1796.2</v>
      </c>
      <c r="J63" s="107">
        <f>J64+J67</f>
        <v>1818.5</v>
      </c>
      <c r="K63" s="107">
        <f>K64+K67</f>
        <v>1818.5</v>
      </c>
    </row>
    <row r="64" spans="2:11" ht="15.75">
      <c r="B64" s="518" t="s">
        <v>117</v>
      </c>
      <c r="C64" s="127">
        <v>802</v>
      </c>
      <c r="D64" s="99" t="s">
        <v>84</v>
      </c>
      <c r="E64" s="99" t="s">
        <v>123</v>
      </c>
      <c r="F64" s="99" t="s">
        <v>124</v>
      </c>
      <c r="G64" s="99" t="s">
        <v>108</v>
      </c>
      <c r="H64" s="99" t="s">
        <v>170</v>
      </c>
      <c r="I64" s="107">
        <f>I65+I66</f>
        <v>1556.2</v>
      </c>
      <c r="J64" s="107">
        <f>J65+J66</f>
        <v>1558.5</v>
      </c>
      <c r="K64" s="107">
        <f>K65+K66</f>
        <v>1558.5</v>
      </c>
    </row>
    <row r="65" spans="2:11" ht="15.75">
      <c r="B65" s="518" t="s">
        <v>182</v>
      </c>
      <c r="C65" s="127">
        <v>802</v>
      </c>
      <c r="D65" s="99" t="s">
        <v>84</v>
      </c>
      <c r="E65" s="99" t="s">
        <v>123</v>
      </c>
      <c r="F65" s="99" t="s">
        <v>124</v>
      </c>
      <c r="G65" s="99" t="s">
        <v>112</v>
      </c>
      <c r="H65" s="99" t="s">
        <v>183</v>
      </c>
      <c r="I65" s="107">
        <f>'прил 13'!H87+'прил 13'!H88</f>
        <v>98.5</v>
      </c>
      <c r="J65" s="107">
        <f>'прил 13'!I87+'прил 13'!I88</f>
        <v>102.5</v>
      </c>
      <c r="K65" s="107">
        <f>'прил 13'!J87+'прил 13'!J88</f>
        <v>102.5</v>
      </c>
    </row>
    <row r="66" spans="2:11" ht="15.75">
      <c r="B66" s="516" t="s">
        <v>177</v>
      </c>
      <c r="C66" s="127">
        <v>802</v>
      </c>
      <c r="D66" s="99" t="s">
        <v>84</v>
      </c>
      <c r="E66" s="99" t="s">
        <v>123</v>
      </c>
      <c r="F66" s="99" t="s">
        <v>124</v>
      </c>
      <c r="G66" s="99" t="s">
        <v>112</v>
      </c>
      <c r="H66" s="541" t="s">
        <v>176</v>
      </c>
      <c r="I66" s="107">
        <f>'прил 13'!H90</f>
        <v>1457.7</v>
      </c>
      <c r="J66" s="107">
        <f>'прил 13'!I90</f>
        <v>1456</v>
      </c>
      <c r="K66" s="107">
        <f>'прил 13'!J90</f>
        <v>1456</v>
      </c>
    </row>
    <row r="67" spans="2:11" ht="15.75">
      <c r="B67" s="524" t="s">
        <v>179</v>
      </c>
      <c r="C67" s="127">
        <v>802</v>
      </c>
      <c r="D67" s="99" t="s">
        <v>84</v>
      </c>
      <c r="E67" s="99" t="s">
        <v>123</v>
      </c>
      <c r="F67" s="99" t="s">
        <v>124</v>
      </c>
      <c r="G67" s="99" t="s">
        <v>112</v>
      </c>
      <c r="H67" s="99" t="s">
        <v>181</v>
      </c>
      <c r="I67" s="107">
        <f>'прил 13'!H97</f>
        <v>240</v>
      </c>
      <c r="J67" s="107">
        <f>'прил 13'!I97</f>
        <v>260</v>
      </c>
      <c r="K67" s="107">
        <f>'прил 13'!J97</f>
        <v>260</v>
      </c>
    </row>
    <row r="68" spans="2:11" ht="15.75">
      <c r="B68" s="524" t="s">
        <v>680</v>
      </c>
      <c r="C68" s="127">
        <v>802</v>
      </c>
      <c r="D68" s="99" t="s">
        <v>84</v>
      </c>
      <c r="E68" s="99" t="s">
        <v>123</v>
      </c>
      <c r="F68" s="99" t="s">
        <v>124</v>
      </c>
      <c r="G68" s="541" t="s">
        <v>456</v>
      </c>
      <c r="H68" s="541" t="s">
        <v>183</v>
      </c>
      <c r="I68" s="107">
        <f>'прил 13'!H86</f>
        <v>539.4</v>
      </c>
      <c r="J68" s="107">
        <f>'прил 13'!I86</f>
        <v>544.8</v>
      </c>
      <c r="K68" s="107">
        <f>'прил 13'!J86</f>
        <v>544.8</v>
      </c>
    </row>
    <row r="69" spans="2:11" ht="29.25">
      <c r="B69" s="596" t="s">
        <v>631</v>
      </c>
      <c r="C69" s="98" t="s">
        <v>263</v>
      </c>
      <c r="D69" s="98" t="s">
        <v>84</v>
      </c>
      <c r="E69" s="98" t="s">
        <v>123</v>
      </c>
      <c r="F69" s="98" t="s">
        <v>681</v>
      </c>
      <c r="G69" s="98" t="s">
        <v>170</v>
      </c>
      <c r="H69" s="98" t="s">
        <v>170</v>
      </c>
      <c r="I69" s="100">
        <f>I70</f>
        <v>1.5</v>
      </c>
      <c r="J69" s="100">
        <f>J70</f>
        <v>1.5</v>
      </c>
      <c r="K69" s="100">
        <f>K70</f>
        <v>1.5</v>
      </c>
    </row>
    <row r="70" spans="2:11" ht="15.75">
      <c r="B70" s="524" t="s">
        <v>179</v>
      </c>
      <c r="C70" s="127">
        <v>802</v>
      </c>
      <c r="D70" s="611" t="s">
        <v>84</v>
      </c>
      <c r="E70" s="611" t="s">
        <v>123</v>
      </c>
      <c r="F70" s="611" t="s">
        <v>670</v>
      </c>
      <c r="G70" s="611" t="s">
        <v>112</v>
      </c>
      <c r="H70" s="611" t="s">
        <v>181</v>
      </c>
      <c r="I70" s="102">
        <v>1.5</v>
      </c>
      <c r="J70" s="102">
        <v>1.5</v>
      </c>
      <c r="K70" s="102">
        <v>1.5</v>
      </c>
    </row>
    <row r="71" spans="2:11" ht="29.25">
      <c r="B71" s="596" t="s">
        <v>641</v>
      </c>
      <c r="C71" s="127">
        <v>802</v>
      </c>
      <c r="D71" s="98" t="s">
        <v>84</v>
      </c>
      <c r="E71" s="98" t="s">
        <v>123</v>
      </c>
      <c r="F71" s="98" t="s">
        <v>682</v>
      </c>
      <c r="G71" s="98" t="s">
        <v>170</v>
      </c>
      <c r="H71" s="98" t="s">
        <v>170</v>
      </c>
      <c r="I71" s="100">
        <f>I72</f>
        <v>12</v>
      </c>
      <c r="J71" s="100">
        <f>J72</f>
        <v>12</v>
      </c>
      <c r="K71" s="100">
        <f>K72</f>
        <v>12</v>
      </c>
    </row>
    <row r="72" spans="2:11" ht="15.75">
      <c r="B72" s="524" t="s">
        <v>179</v>
      </c>
      <c r="C72" s="127">
        <v>802</v>
      </c>
      <c r="D72" s="611" t="s">
        <v>84</v>
      </c>
      <c r="E72" s="611" t="s">
        <v>123</v>
      </c>
      <c r="F72" s="611" t="s">
        <v>672</v>
      </c>
      <c r="G72" s="611" t="s">
        <v>112</v>
      </c>
      <c r="H72" s="611" t="s">
        <v>181</v>
      </c>
      <c r="I72" s="102">
        <v>12</v>
      </c>
      <c r="J72" s="102">
        <v>12</v>
      </c>
      <c r="K72" s="102">
        <v>12</v>
      </c>
    </row>
    <row r="73" spans="2:11" ht="29.25">
      <c r="B73" s="596" t="s">
        <v>645</v>
      </c>
      <c r="C73" s="127">
        <v>802</v>
      </c>
      <c r="D73" s="98" t="s">
        <v>84</v>
      </c>
      <c r="E73" s="98" t="s">
        <v>123</v>
      </c>
      <c r="F73" s="98" t="s">
        <v>683</v>
      </c>
      <c r="G73" s="98" t="s">
        <v>170</v>
      </c>
      <c r="H73" s="98" t="s">
        <v>170</v>
      </c>
      <c r="I73" s="100">
        <f>I74</f>
        <v>15</v>
      </c>
      <c r="J73" s="100">
        <f>J74</f>
        <v>15</v>
      </c>
      <c r="K73" s="100">
        <f>K74</f>
        <v>15</v>
      </c>
    </row>
    <row r="74" spans="2:11" ht="15.75">
      <c r="B74" s="516" t="s">
        <v>177</v>
      </c>
      <c r="C74" s="127">
        <v>802</v>
      </c>
      <c r="D74" s="611" t="s">
        <v>84</v>
      </c>
      <c r="E74" s="611" t="s">
        <v>123</v>
      </c>
      <c r="F74" s="611" t="s">
        <v>673</v>
      </c>
      <c r="G74" s="611" t="s">
        <v>112</v>
      </c>
      <c r="H74" s="611" t="s">
        <v>176</v>
      </c>
      <c r="I74" s="102">
        <v>15</v>
      </c>
      <c r="J74" s="102">
        <v>15</v>
      </c>
      <c r="K74" s="102">
        <v>15</v>
      </c>
    </row>
    <row r="75" spans="2:11" ht="15.75">
      <c r="B75" s="596" t="s">
        <v>651</v>
      </c>
      <c r="C75" s="127">
        <v>802</v>
      </c>
      <c r="D75" s="98" t="s">
        <v>84</v>
      </c>
      <c r="E75" s="98" t="s">
        <v>123</v>
      </c>
      <c r="F75" s="98" t="s">
        <v>685</v>
      </c>
      <c r="G75" s="98" t="s">
        <v>170</v>
      </c>
      <c r="H75" s="98" t="s">
        <v>170</v>
      </c>
      <c r="I75" s="100">
        <f>I76</f>
        <v>40</v>
      </c>
      <c r="J75" s="100">
        <f>J76</f>
        <v>40</v>
      </c>
      <c r="K75" s="100">
        <f>K76</f>
        <v>40</v>
      </c>
    </row>
    <row r="76" spans="2:11" ht="15.75">
      <c r="B76" s="516" t="s">
        <v>177</v>
      </c>
      <c r="C76" s="127">
        <v>802</v>
      </c>
      <c r="D76" s="611" t="s">
        <v>84</v>
      </c>
      <c r="E76" s="611" t="s">
        <v>123</v>
      </c>
      <c r="F76" s="611" t="s">
        <v>674</v>
      </c>
      <c r="G76" s="611" t="s">
        <v>112</v>
      </c>
      <c r="H76" s="611" t="s">
        <v>176</v>
      </c>
      <c r="I76" s="102">
        <v>40</v>
      </c>
      <c r="J76" s="102">
        <v>40</v>
      </c>
      <c r="K76" s="102">
        <v>40</v>
      </c>
    </row>
    <row r="77" spans="2:11" ht="29.25">
      <c r="B77" s="597" t="s">
        <v>654</v>
      </c>
      <c r="C77" s="127">
        <v>802</v>
      </c>
      <c r="D77" s="98" t="s">
        <v>84</v>
      </c>
      <c r="E77" s="98" t="s">
        <v>123</v>
      </c>
      <c r="F77" s="98" t="s">
        <v>684</v>
      </c>
      <c r="G77" s="98" t="s">
        <v>170</v>
      </c>
      <c r="H77" s="98" t="s">
        <v>170</v>
      </c>
      <c r="I77" s="100">
        <f>I78</f>
        <v>30</v>
      </c>
      <c r="J77" s="100">
        <f>J78</f>
        <v>30</v>
      </c>
      <c r="K77" s="100">
        <f>K78</f>
        <v>30</v>
      </c>
    </row>
    <row r="78" spans="2:11" ht="15.75">
      <c r="B78" s="516" t="s">
        <v>177</v>
      </c>
      <c r="C78" s="127">
        <v>802</v>
      </c>
      <c r="D78" s="611" t="s">
        <v>84</v>
      </c>
      <c r="E78" s="611" t="s">
        <v>123</v>
      </c>
      <c r="F78" s="611" t="s">
        <v>675</v>
      </c>
      <c r="G78" s="611" t="s">
        <v>112</v>
      </c>
      <c r="H78" s="611" t="s">
        <v>176</v>
      </c>
      <c r="I78" s="102">
        <v>30</v>
      </c>
      <c r="J78" s="102">
        <v>30</v>
      </c>
      <c r="K78" s="102">
        <v>30</v>
      </c>
    </row>
    <row r="79" spans="2:11" ht="29.25">
      <c r="B79" s="598" t="s">
        <v>662</v>
      </c>
      <c r="C79" s="127">
        <v>802</v>
      </c>
      <c r="D79" s="98" t="s">
        <v>84</v>
      </c>
      <c r="E79" s="98" t="s">
        <v>123</v>
      </c>
      <c r="F79" s="98" t="s">
        <v>686</v>
      </c>
      <c r="G79" s="98" t="s">
        <v>170</v>
      </c>
      <c r="H79" s="98" t="s">
        <v>170</v>
      </c>
      <c r="I79" s="100">
        <f>I80</f>
        <v>2</v>
      </c>
      <c r="J79" s="100">
        <f>J80</f>
        <v>2</v>
      </c>
      <c r="K79" s="100">
        <f>K80</f>
        <v>2</v>
      </c>
    </row>
    <row r="80" spans="2:11" ht="15.75">
      <c r="B80" s="524" t="s">
        <v>179</v>
      </c>
      <c r="C80" s="127">
        <v>802</v>
      </c>
      <c r="D80" s="611" t="s">
        <v>102</v>
      </c>
      <c r="E80" s="611" t="s">
        <v>123</v>
      </c>
      <c r="F80" s="611" t="s">
        <v>676</v>
      </c>
      <c r="G80" s="611" t="s">
        <v>112</v>
      </c>
      <c r="H80" s="611" t="s">
        <v>181</v>
      </c>
      <c r="I80" s="102">
        <v>2</v>
      </c>
      <c r="J80" s="102">
        <v>2</v>
      </c>
      <c r="K80" s="102">
        <v>2</v>
      </c>
    </row>
    <row r="81" spans="2:11" ht="15.75">
      <c r="B81" s="520" t="s">
        <v>186</v>
      </c>
      <c r="C81" s="127">
        <v>802</v>
      </c>
      <c r="D81" s="133" t="s">
        <v>86</v>
      </c>
      <c r="E81" s="133"/>
      <c r="F81" s="133"/>
      <c r="G81" s="133"/>
      <c r="H81" s="133" t="s">
        <v>170</v>
      </c>
      <c r="I81" s="100">
        <f aca="true" t="shared" si="1" ref="I81:K82">I82</f>
        <v>457.4</v>
      </c>
      <c r="J81" s="100">
        <f t="shared" si="1"/>
        <v>457.4</v>
      </c>
      <c r="K81" s="100">
        <f t="shared" si="1"/>
        <v>457.4</v>
      </c>
    </row>
    <row r="82" spans="2:11" ht="15.75">
      <c r="B82" s="522" t="s">
        <v>133</v>
      </c>
      <c r="C82" s="126">
        <v>802</v>
      </c>
      <c r="D82" s="134" t="s">
        <v>86</v>
      </c>
      <c r="E82" s="134" t="s">
        <v>134</v>
      </c>
      <c r="F82" s="134"/>
      <c r="G82" s="133"/>
      <c r="H82" s="133"/>
      <c r="I82" s="100">
        <f t="shared" si="1"/>
        <v>457.4</v>
      </c>
      <c r="J82" s="100">
        <f t="shared" si="1"/>
        <v>457.4</v>
      </c>
      <c r="K82" s="100">
        <f t="shared" si="1"/>
        <v>457.4</v>
      </c>
    </row>
    <row r="83" spans="2:11" ht="30">
      <c r="B83" s="522" t="s">
        <v>135</v>
      </c>
      <c r="C83" s="126">
        <v>802</v>
      </c>
      <c r="D83" s="135" t="s">
        <v>86</v>
      </c>
      <c r="E83" s="135" t="s">
        <v>134</v>
      </c>
      <c r="F83" s="136" t="s">
        <v>136</v>
      </c>
      <c r="G83" s="137"/>
      <c r="H83" s="137"/>
      <c r="I83" s="102">
        <f>I84+I90+I91</f>
        <v>457.4</v>
      </c>
      <c r="J83" s="102">
        <f>J84+J90+J91</f>
        <v>457.4</v>
      </c>
      <c r="K83" s="102">
        <f>K84+K90+K91</f>
        <v>457.4</v>
      </c>
    </row>
    <row r="84" spans="2:11" ht="60">
      <c r="B84" s="522" t="s">
        <v>89</v>
      </c>
      <c r="C84" s="127">
        <v>802</v>
      </c>
      <c r="D84" s="135" t="s">
        <v>86</v>
      </c>
      <c r="E84" s="135" t="s">
        <v>134</v>
      </c>
      <c r="F84" s="136" t="s">
        <v>136</v>
      </c>
      <c r="G84" s="99" t="s">
        <v>90</v>
      </c>
      <c r="H84" s="99" t="s">
        <v>170</v>
      </c>
      <c r="I84" s="102">
        <f>I85</f>
        <v>454.4</v>
      </c>
      <c r="J84" s="102">
        <f>J85</f>
        <v>454.4</v>
      </c>
      <c r="K84" s="102">
        <f>K85</f>
        <v>454.4</v>
      </c>
    </row>
    <row r="85" spans="2:11" ht="30">
      <c r="B85" s="522" t="s">
        <v>104</v>
      </c>
      <c r="C85" s="126">
        <v>802</v>
      </c>
      <c r="D85" s="135" t="s">
        <v>86</v>
      </c>
      <c r="E85" s="135" t="s">
        <v>134</v>
      </c>
      <c r="F85" s="136" t="s">
        <v>136</v>
      </c>
      <c r="G85" s="99" t="s">
        <v>92</v>
      </c>
      <c r="H85" s="99" t="s">
        <v>170</v>
      </c>
      <c r="I85" s="102">
        <f>I86+I87</f>
        <v>454.4</v>
      </c>
      <c r="J85" s="102">
        <f>J86+J87</f>
        <v>454.4</v>
      </c>
      <c r="K85" s="102">
        <f>K86+K87</f>
        <v>454.4</v>
      </c>
    </row>
    <row r="86" spans="2:11" ht="15.75">
      <c r="B86" s="518" t="s">
        <v>93</v>
      </c>
      <c r="C86" s="127">
        <v>802</v>
      </c>
      <c r="D86" s="135" t="s">
        <v>86</v>
      </c>
      <c r="E86" s="135" t="s">
        <v>134</v>
      </c>
      <c r="F86" s="136" t="s">
        <v>136</v>
      </c>
      <c r="G86" s="99" t="s">
        <v>94</v>
      </c>
      <c r="H86" s="99" t="s">
        <v>171</v>
      </c>
      <c r="I86" s="102">
        <f>'прил 13'!H104</f>
        <v>349</v>
      </c>
      <c r="J86" s="102">
        <f>'прил 13'!I104</f>
        <v>349</v>
      </c>
      <c r="K86" s="102">
        <f>'прил 13'!J104</f>
        <v>349</v>
      </c>
    </row>
    <row r="87" spans="2:11" ht="30">
      <c r="B87" s="519" t="s">
        <v>97</v>
      </c>
      <c r="C87" s="127">
        <v>802</v>
      </c>
      <c r="D87" s="135" t="s">
        <v>86</v>
      </c>
      <c r="E87" s="135" t="s">
        <v>134</v>
      </c>
      <c r="F87" s="136" t="s">
        <v>136</v>
      </c>
      <c r="G87" s="99" t="s">
        <v>98</v>
      </c>
      <c r="H87" s="99" t="s">
        <v>173</v>
      </c>
      <c r="I87" s="102">
        <f>'прил 13'!H106</f>
        <v>105.4</v>
      </c>
      <c r="J87" s="102">
        <f>'прил 13'!I106</f>
        <v>105.4</v>
      </c>
      <c r="K87" s="102">
        <f>'прил 13'!J106</f>
        <v>105.4</v>
      </c>
    </row>
    <row r="88" spans="2:11" ht="30">
      <c r="B88" s="517" t="s">
        <v>105</v>
      </c>
      <c r="C88" s="126">
        <v>802</v>
      </c>
      <c r="D88" s="135" t="s">
        <v>86</v>
      </c>
      <c r="E88" s="135" t="s">
        <v>134</v>
      </c>
      <c r="F88" s="136" t="s">
        <v>136</v>
      </c>
      <c r="G88" s="99" t="s">
        <v>106</v>
      </c>
      <c r="H88" s="99" t="s">
        <v>170</v>
      </c>
      <c r="I88" s="102">
        <f>I89+I91</f>
        <v>5</v>
      </c>
      <c r="J88" s="102">
        <f>J89+J91</f>
        <v>5</v>
      </c>
      <c r="K88" s="102">
        <f>K89+K91</f>
        <v>5</v>
      </c>
    </row>
    <row r="89" spans="2:11" ht="30">
      <c r="B89" s="522" t="s">
        <v>107</v>
      </c>
      <c r="C89" s="127">
        <v>802</v>
      </c>
      <c r="D89" s="135" t="s">
        <v>86</v>
      </c>
      <c r="E89" s="135" t="s">
        <v>134</v>
      </c>
      <c r="F89" s="136" t="s">
        <v>136</v>
      </c>
      <c r="G89" s="99" t="s">
        <v>108</v>
      </c>
      <c r="H89" s="99" t="s">
        <v>170</v>
      </c>
      <c r="I89" s="102">
        <f>I90+I91</f>
        <v>3</v>
      </c>
      <c r="J89" s="102">
        <f>J90+J91</f>
        <v>3</v>
      </c>
      <c r="K89" s="102">
        <f>K90+K91</f>
        <v>3</v>
      </c>
    </row>
    <row r="90" spans="2:11" ht="15.75">
      <c r="B90" s="518" t="s">
        <v>175</v>
      </c>
      <c r="C90" s="126">
        <v>802</v>
      </c>
      <c r="D90" s="135" t="s">
        <v>86</v>
      </c>
      <c r="E90" s="135" t="s">
        <v>134</v>
      </c>
      <c r="F90" s="136" t="s">
        <v>187</v>
      </c>
      <c r="G90" s="99" t="s">
        <v>112</v>
      </c>
      <c r="H90" s="99" t="s">
        <v>138</v>
      </c>
      <c r="I90" s="102">
        <f>'прил 13'!H109</f>
        <v>1</v>
      </c>
      <c r="J90" s="102">
        <f>'прил 13'!I109</f>
        <v>1</v>
      </c>
      <c r="K90" s="102">
        <f>'прил 13'!J109</f>
        <v>1</v>
      </c>
    </row>
    <row r="91" spans="2:11" ht="15.75">
      <c r="B91" s="524" t="s">
        <v>179</v>
      </c>
      <c r="C91" s="126">
        <v>802</v>
      </c>
      <c r="D91" s="135" t="s">
        <v>86</v>
      </c>
      <c r="E91" s="135" t="s">
        <v>134</v>
      </c>
      <c r="F91" s="136" t="s">
        <v>187</v>
      </c>
      <c r="G91" s="99" t="s">
        <v>112</v>
      </c>
      <c r="H91" s="99" t="s">
        <v>181</v>
      </c>
      <c r="I91" s="102">
        <f>'прил 13'!H112</f>
        <v>2</v>
      </c>
      <c r="J91" s="102">
        <f>'прил 13'!I112</f>
        <v>2</v>
      </c>
      <c r="K91" s="102">
        <f>'прил 13'!J112</f>
        <v>2</v>
      </c>
    </row>
    <row r="92" spans="2:11" ht="28.5">
      <c r="B92" s="515" t="s">
        <v>188</v>
      </c>
      <c r="C92" s="126">
        <v>802</v>
      </c>
      <c r="D92" s="98" t="s">
        <v>134</v>
      </c>
      <c r="E92" s="98"/>
      <c r="F92" s="98"/>
      <c r="G92" s="98"/>
      <c r="H92" s="98"/>
      <c r="I92" s="100">
        <f aca="true" t="shared" si="2" ref="I92:K95">I93</f>
        <v>360</v>
      </c>
      <c r="J92" s="100">
        <f t="shared" si="2"/>
        <v>410</v>
      </c>
      <c r="K92" s="100">
        <f t="shared" si="2"/>
        <v>460</v>
      </c>
    </row>
    <row r="93" spans="2:11" ht="42.75">
      <c r="B93" s="515" t="s">
        <v>139</v>
      </c>
      <c r="C93" s="126">
        <v>802</v>
      </c>
      <c r="D93" s="98" t="s">
        <v>134</v>
      </c>
      <c r="E93" s="98" t="s">
        <v>140</v>
      </c>
      <c r="F93" s="98" t="s">
        <v>461</v>
      </c>
      <c r="G93" s="98" t="s">
        <v>170</v>
      </c>
      <c r="H93" s="98" t="s">
        <v>170</v>
      </c>
      <c r="I93" s="100">
        <f t="shared" si="2"/>
        <v>360</v>
      </c>
      <c r="J93" s="100">
        <f t="shared" si="2"/>
        <v>410</v>
      </c>
      <c r="K93" s="100">
        <f t="shared" si="2"/>
        <v>460</v>
      </c>
    </row>
    <row r="94" spans="2:11" ht="30">
      <c r="B94" s="518" t="s">
        <v>139</v>
      </c>
      <c r="C94" s="127">
        <v>802</v>
      </c>
      <c r="D94" s="99" t="s">
        <v>134</v>
      </c>
      <c r="E94" s="441" t="s">
        <v>140</v>
      </c>
      <c r="F94" s="99" t="s">
        <v>189</v>
      </c>
      <c r="G94" s="99"/>
      <c r="H94" s="99"/>
      <c r="I94" s="102">
        <f t="shared" si="2"/>
        <v>360</v>
      </c>
      <c r="J94" s="102">
        <f t="shared" si="2"/>
        <v>410</v>
      </c>
      <c r="K94" s="102">
        <f t="shared" si="2"/>
        <v>460</v>
      </c>
    </row>
    <row r="95" spans="2:11" ht="30">
      <c r="B95" s="517" t="s">
        <v>105</v>
      </c>
      <c r="C95" s="127">
        <v>802</v>
      </c>
      <c r="D95" s="99" t="s">
        <v>134</v>
      </c>
      <c r="E95" s="441" t="s">
        <v>140</v>
      </c>
      <c r="F95" s="541" t="s">
        <v>324</v>
      </c>
      <c r="G95" s="99" t="s">
        <v>106</v>
      </c>
      <c r="H95" s="99" t="s">
        <v>170</v>
      </c>
      <c r="I95" s="102">
        <f t="shared" si="2"/>
        <v>360</v>
      </c>
      <c r="J95" s="102">
        <f t="shared" si="2"/>
        <v>410</v>
      </c>
      <c r="K95" s="102">
        <f t="shared" si="2"/>
        <v>460</v>
      </c>
    </row>
    <row r="96" spans="2:11" ht="15.75">
      <c r="B96" s="518" t="s">
        <v>117</v>
      </c>
      <c r="C96" s="126">
        <v>802</v>
      </c>
      <c r="D96" s="99" t="s">
        <v>134</v>
      </c>
      <c r="E96" s="441" t="s">
        <v>140</v>
      </c>
      <c r="F96" s="541" t="s">
        <v>324</v>
      </c>
      <c r="G96" s="99" t="s">
        <v>108</v>
      </c>
      <c r="H96" s="99" t="s">
        <v>170</v>
      </c>
      <c r="I96" s="102">
        <f>I97+I98+I99</f>
        <v>360</v>
      </c>
      <c r="J96" s="102">
        <f>J97+J98+J99</f>
        <v>410</v>
      </c>
      <c r="K96" s="102">
        <f>K97+K98+K99</f>
        <v>460</v>
      </c>
    </row>
    <row r="97" spans="2:11" ht="30">
      <c r="B97" s="518" t="s">
        <v>111</v>
      </c>
      <c r="C97" s="127">
        <v>802</v>
      </c>
      <c r="D97" s="99" t="s">
        <v>134</v>
      </c>
      <c r="E97" s="441" t="s">
        <v>140</v>
      </c>
      <c r="F97" s="541" t="s">
        <v>324</v>
      </c>
      <c r="G97" s="99" t="s">
        <v>112</v>
      </c>
      <c r="H97" s="99" t="s">
        <v>176</v>
      </c>
      <c r="I97" s="102"/>
      <c r="J97" s="102"/>
      <c r="K97" s="102"/>
    </row>
    <row r="98" spans="2:11" ht="30">
      <c r="B98" s="518" t="s">
        <v>111</v>
      </c>
      <c r="C98" s="127">
        <v>802</v>
      </c>
      <c r="D98" s="99" t="s">
        <v>134</v>
      </c>
      <c r="E98" s="441" t="s">
        <v>140</v>
      </c>
      <c r="F98" s="541" t="s">
        <v>324</v>
      </c>
      <c r="G98" s="99" t="s">
        <v>112</v>
      </c>
      <c r="H98" s="99" t="s">
        <v>184</v>
      </c>
      <c r="I98" s="102">
        <f>'прил 13'!H115</f>
        <v>350</v>
      </c>
      <c r="J98" s="102">
        <f>'прил 13'!I115</f>
        <v>400</v>
      </c>
      <c r="K98" s="102">
        <f>'прил 13'!J115</f>
        <v>450</v>
      </c>
    </row>
    <row r="99" spans="2:11" ht="26.25">
      <c r="B99" s="613" t="s">
        <v>634</v>
      </c>
      <c r="C99" s="611" t="s">
        <v>263</v>
      </c>
      <c r="D99" s="611" t="s">
        <v>134</v>
      </c>
      <c r="E99" s="611" t="s">
        <v>140</v>
      </c>
      <c r="F99" s="611" t="s">
        <v>632</v>
      </c>
      <c r="G99" s="615">
        <v>244</v>
      </c>
      <c r="H99" s="615">
        <v>340</v>
      </c>
      <c r="I99" s="100">
        <f>I100</f>
        <v>10</v>
      </c>
      <c r="J99" s="100">
        <v>10</v>
      </c>
      <c r="K99" s="100">
        <v>10</v>
      </c>
    </row>
    <row r="100" spans="2:11" ht="15.75">
      <c r="B100" s="504" t="s">
        <v>111</v>
      </c>
      <c r="C100" s="611" t="s">
        <v>263</v>
      </c>
      <c r="D100" s="611" t="s">
        <v>134</v>
      </c>
      <c r="E100" s="611" t="s">
        <v>140</v>
      </c>
      <c r="F100" s="611" t="s">
        <v>632</v>
      </c>
      <c r="G100" s="614">
        <v>244</v>
      </c>
      <c r="H100" s="614">
        <v>340</v>
      </c>
      <c r="I100" s="102">
        <v>10</v>
      </c>
      <c r="J100" s="102">
        <v>10</v>
      </c>
      <c r="K100" s="102">
        <v>10</v>
      </c>
    </row>
    <row r="101" spans="2:11" ht="15.75">
      <c r="B101" s="515" t="s">
        <v>141</v>
      </c>
      <c r="C101" s="127">
        <v>802</v>
      </c>
      <c r="D101" s="98" t="s">
        <v>100</v>
      </c>
      <c r="E101" s="98" t="s">
        <v>142</v>
      </c>
      <c r="F101" s="98"/>
      <c r="G101" s="98"/>
      <c r="H101" s="98"/>
      <c r="I101" s="100">
        <f>I102</f>
        <v>3810.4</v>
      </c>
      <c r="J101" s="100">
        <f>J102</f>
        <v>4039.6</v>
      </c>
      <c r="K101" s="100">
        <f>K102</f>
        <v>4274.2</v>
      </c>
    </row>
    <row r="102" spans="2:11" ht="75">
      <c r="B102" s="527" t="s">
        <v>191</v>
      </c>
      <c r="C102" s="126">
        <v>802</v>
      </c>
      <c r="D102" s="99" t="s">
        <v>192</v>
      </c>
      <c r="E102" s="99" t="s">
        <v>142</v>
      </c>
      <c r="F102" s="99" t="s">
        <v>144</v>
      </c>
      <c r="G102" s="99" t="s">
        <v>112</v>
      </c>
      <c r="H102" s="99" t="s">
        <v>176</v>
      </c>
      <c r="I102" s="102">
        <f>'прил 13'!H121</f>
        <v>3810.4</v>
      </c>
      <c r="J102" s="102">
        <f>'прил 13'!I121</f>
        <v>4039.6</v>
      </c>
      <c r="K102" s="102">
        <f>'прил 13'!J121</f>
        <v>4274.2</v>
      </c>
    </row>
    <row r="103" spans="2:11" ht="15.75">
      <c r="B103" s="520" t="s">
        <v>146</v>
      </c>
      <c r="C103" s="126">
        <v>802</v>
      </c>
      <c r="D103" s="98" t="s">
        <v>147</v>
      </c>
      <c r="E103" s="98"/>
      <c r="F103" s="98"/>
      <c r="G103" s="98"/>
      <c r="H103" s="98"/>
      <c r="I103" s="100">
        <f>I104</f>
        <v>1294.9</v>
      </c>
      <c r="J103" s="100">
        <f>J104</f>
        <v>1294.9</v>
      </c>
      <c r="K103" s="100">
        <f>K104</f>
        <v>1294.9</v>
      </c>
    </row>
    <row r="104" spans="2:11" ht="15.75">
      <c r="B104" s="528" t="s">
        <v>557</v>
      </c>
      <c r="C104" s="442">
        <v>802</v>
      </c>
      <c r="D104" s="441" t="s">
        <v>147</v>
      </c>
      <c r="E104" s="482" t="s">
        <v>86</v>
      </c>
      <c r="F104" s="441"/>
      <c r="G104" s="441"/>
      <c r="H104" s="441"/>
      <c r="I104" s="100">
        <f>I105+I110</f>
        <v>1294.9</v>
      </c>
      <c r="J104" s="100">
        <f>J105+J110</f>
        <v>1294.9</v>
      </c>
      <c r="K104" s="100">
        <f>K105+K110</f>
        <v>1294.9</v>
      </c>
    </row>
    <row r="105" spans="2:11" ht="15.75">
      <c r="B105" s="616" t="s">
        <v>620</v>
      </c>
      <c r="C105" s="617" t="s">
        <v>263</v>
      </c>
      <c r="D105" s="568" t="s">
        <v>147</v>
      </c>
      <c r="E105" s="568" t="s">
        <v>86</v>
      </c>
      <c r="F105" s="568" t="s">
        <v>621</v>
      </c>
      <c r="G105" s="568" t="s">
        <v>170</v>
      </c>
      <c r="H105" s="568" t="s">
        <v>170</v>
      </c>
      <c r="I105" s="618">
        <f>I106+I107+I108+I109</f>
        <v>1269</v>
      </c>
      <c r="J105" s="618">
        <f>J106+J107+J108+J109</f>
        <v>1269</v>
      </c>
      <c r="K105" s="618">
        <f>K106+K107+K108+K109</f>
        <v>1269</v>
      </c>
    </row>
    <row r="106" spans="2:11" ht="15.75">
      <c r="B106" s="516" t="s">
        <v>177</v>
      </c>
      <c r="C106" s="619" t="s">
        <v>263</v>
      </c>
      <c r="D106" s="620" t="s">
        <v>147</v>
      </c>
      <c r="E106" s="620" t="s">
        <v>86</v>
      </c>
      <c r="F106" s="620" t="s">
        <v>621</v>
      </c>
      <c r="G106" s="621" t="s">
        <v>112</v>
      </c>
      <c r="H106" s="621" t="s">
        <v>176</v>
      </c>
      <c r="I106" s="570">
        <v>1014</v>
      </c>
      <c r="J106" s="570">
        <v>1014</v>
      </c>
      <c r="K106" s="570">
        <v>1014</v>
      </c>
    </row>
    <row r="107" spans="2:11" ht="15.75">
      <c r="B107" s="516" t="s">
        <v>177</v>
      </c>
      <c r="C107" s="619">
        <v>802</v>
      </c>
      <c r="D107" s="620" t="s">
        <v>147</v>
      </c>
      <c r="E107" s="620" t="s">
        <v>86</v>
      </c>
      <c r="F107" s="620" t="s">
        <v>621</v>
      </c>
      <c r="G107" s="621">
        <v>244</v>
      </c>
      <c r="H107" s="621">
        <v>226</v>
      </c>
      <c r="I107" s="570">
        <v>153</v>
      </c>
      <c r="J107" s="570">
        <v>153</v>
      </c>
      <c r="K107" s="570">
        <v>153</v>
      </c>
    </row>
    <row r="108" spans="2:11" ht="15.75">
      <c r="B108" s="524" t="s">
        <v>179</v>
      </c>
      <c r="C108" s="619">
        <v>802</v>
      </c>
      <c r="D108" s="620" t="s">
        <v>147</v>
      </c>
      <c r="E108" s="620" t="s">
        <v>86</v>
      </c>
      <c r="F108" s="620" t="s">
        <v>621</v>
      </c>
      <c r="G108" s="621">
        <v>244</v>
      </c>
      <c r="H108" s="621">
        <v>340</v>
      </c>
      <c r="I108" s="570">
        <v>6</v>
      </c>
      <c r="J108" s="570">
        <v>6</v>
      </c>
      <c r="K108" s="570">
        <v>6</v>
      </c>
    </row>
    <row r="109" spans="2:11" ht="15.75">
      <c r="B109" s="519" t="s">
        <v>182</v>
      </c>
      <c r="C109" s="621">
        <v>802</v>
      </c>
      <c r="D109" s="620" t="s">
        <v>147</v>
      </c>
      <c r="E109" s="620" t="s">
        <v>86</v>
      </c>
      <c r="F109" s="620" t="s">
        <v>621</v>
      </c>
      <c r="G109" s="621">
        <v>244</v>
      </c>
      <c r="H109" s="621" t="s">
        <v>183</v>
      </c>
      <c r="I109" s="570">
        <v>96</v>
      </c>
      <c r="J109" s="570">
        <v>96</v>
      </c>
      <c r="K109" s="570">
        <v>96</v>
      </c>
    </row>
    <row r="110" spans="2:11" ht="15.75">
      <c r="B110" s="622" t="s">
        <v>151</v>
      </c>
      <c r="C110" s="231">
        <v>802</v>
      </c>
      <c r="D110" s="232" t="s">
        <v>147</v>
      </c>
      <c r="E110" s="232" t="s">
        <v>134</v>
      </c>
      <c r="F110" s="232" t="s">
        <v>254</v>
      </c>
      <c r="G110" s="232" t="s">
        <v>170</v>
      </c>
      <c r="H110" s="232" t="s">
        <v>170</v>
      </c>
      <c r="I110" s="252">
        <f>I111</f>
        <v>25.9</v>
      </c>
      <c r="J110" s="252">
        <f>J111</f>
        <v>25.9</v>
      </c>
      <c r="K110" s="252">
        <f>K111</f>
        <v>25.9</v>
      </c>
    </row>
    <row r="111" spans="2:11" ht="15.75">
      <c r="B111" s="519" t="s">
        <v>332</v>
      </c>
      <c r="C111" s="126">
        <v>802</v>
      </c>
      <c r="D111" s="99" t="s">
        <v>147</v>
      </c>
      <c r="E111" s="99" t="s">
        <v>134</v>
      </c>
      <c r="F111" s="441" t="s">
        <v>152</v>
      </c>
      <c r="G111" s="99" t="s">
        <v>112</v>
      </c>
      <c r="H111" s="342" t="s">
        <v>184</v>
      </c>
      <c r="I111" s="102">
        <f>'прил 13'!H131</f>
        <v>25.9</v>
      </c>
      <c r="J111" s="102">
        <f>'прил 13'!I131</f>
        <v>25.9</v>
      </c>
      <c r="K111" s="102">
        <f>'прил 13'!J131</f>
        <v>25.9</v>
      </c>
    </row>
    <row r="112" spans="2:11" ht="15.75">
      <c r="B112" s="519" t="s">
        <v>195</v>
      </c>
      <c r="C112" s="126">
        <v>802</v>
      </c>
      <c r="D112" s="99" t="s">
        <v>147</v>
      </c>
      <c r="E112" s="99" t="s">
        <v>134</v>
      </c>
      <c r="F112" s="99" t="s">
        <v>194</v>
      </c>
      <c r="G112" s="99" t="s">
        <v>112</v>
      </c>
      <c r="H112" s="343" t="s">
        <v>176</v>
      </c>
      <c r="I112" s="102">
        <f>'прил 13'!H136</f>
        <v>0</v>
      </c>
      <c r="J112" s="100"/>
      <c r="K112" s="100"/>
    </row>
    <row r="113" spans="2:11" ht="30">
      <c r="B113" s="346" t="s">
        <v>337</v>
      </c>
      <c r="C113" s="126">
        <v>802</v>
      </c>
      <c r="D113" s="99" t="s">
        <v>147</v>
      </c>
      <c r="E113" s="99" t="s">
        <v>134</v>
      </c>
      <c r="F113" s="343" t="s">
        <v>194</v>
      </c>
      <c r="G113" s="99" t="s">
        <v>112</v>
      </c>
      <c r="H113" s="342" t="s">
        <v>176</v>
      </c>
      <c r="I113" s="102">
        <f>'прил 13'!H134</f>
        <v>0</v>
      </c>
      <c r="J113" s="102">
        <f>'прил 13'!I134</f>
        <v>0</v>
      </c>
      <c r="K113" s="102">
        <f>'прил 13'!J134</f>
        <v>0</v>
      </c>
    </row>
    <row r="114" spans="2:11" ht="30">
      <c r="B114" s="346" t="s">
        <v>446</v>
      </c>
      <c r="C114" s="126">
        <v>802</v>
      </c>
      <c r="D114" s="343" t="s">
        <v>147</v>
      </c>
      <c r="E114" s="343" t="s">
        <v>134</v>
      </c>
      <c r="F114" s="441" t="s">
        <v>543</v>
      </c>
      <c r="G114" s="343" t="s">
        <v>112</v>
      </c>
      <c r="H114" s="441" t="s">
        <v>176</v>
      </c>
      <c r="I114" s="102">
        <f>'прил 13'!H135</f>
        <v>0</v>
      </c>
      <c r="J114" s="102"/>
      <c r="K114" s="102"/>
    </row>
    <row r="115" spans="2:11" ht="15.75">
      <c r="B115" s="515" t="s">
        <v>155</v>
      </c>
      <c r="C115" s="126">
        <v>802</v>
      </c>
      <c r="D115" s="98" t="s">
        <v>140</v>
      </c>
      <c r="E115" s="98"/>
      <c r="F115" s="98"/>
      <c r="G115" s="98"/>
      <c r="H115" s="98"/>
      <c r="I115" s="100">
        <f aca="true" t="shared" si="3" ref="I115:K116">I116</f>
        <v>403.6</v>
      </c>
      <c r="J115" s="100">
        <f t="shared" si="3"/>
        <v>403.6</v>
      </c>
      <c r="K115" s="100">
        <f t="shared" si="3"/>
        <v>403.6</v>
      </c>
    </row>
    <row r="116" spans="2:11" ht="15.75">
      <c r="B116" s="515" t="s">
        <v>156</v>
      </c>
      <c r="C116" s="127">
        <v>802</v>
      </c>
      <c r="D116" s="98" t="s">
        <v>140</v>
      </c>
      <c r="E116" s="98" t="s">
        <v>84</v>
      </c>
      <c r="F116" s="98"/>
      <c r="G116" s="98"/>
      <c r="H116" s="98" t="s">
        <v>170</v>
      </c>
      <c r="I116" s="102">
        <f t="shared" si="3"/>
        <v>403.6</v>
      </c>
      <c r="J116" s="102">
        <f t="shared" si="3"/>
        <v>403.6</v>
      </c>
      <c r="K116" s="102">
        <f t="shared" si="3"/>
        <v>403.6</v>
      </c>
    </row>
    <row r="117" spans="2:11" ht="15.75">
      <c r="B117" s="518" t="s">
        <v>157</v>
      </c>
      <c r="C117" s="127">
        <v>802</v>
      </c>
      <c r="D117" s="99" t="s">
        <v>140</v>
      </c>
      <c r="E117" s="99" t="s">
        <v>84</v>
      </c>
      <c r="F117" s="99" t="s">
        <v>158</v>
      </c>
      <c r="G117" s="482" t="s">
        <v>159</v>
      </c>
      <c r="H117" s="99" t="s">
        <v>170</v>
      </c>
      <c r="I117" s="102">
        <f>'прил 13'!H203</f>
        <v>403.6</v>
      </c>
      <c r="J117" s="102">
        <f>'прил 13'!I203</f>
        <v>403.6</v>
      </c>
      <c r="K117" s="102">
        <f>'прил 13'!J203</f>
        <v>403.6</v>
      </c>
    </row>
    <row r="118" spans="2:11" ht="15.75">
      <c r="B118" s="515" t="s">
        <v>561</v>
      </c>
      <c r="C118" s="127">
        <v>802</v>
      </c>
      <c r="D118" s="98" t="s">
        <v>123</v>
      </c>
      <c r="E118" s="98" t="s">
        <v>84</v>
      </c>
      <c r="F118" s="98" t="s">
        <v>470</v>
      </c>
      <c r="G118" s="98"/>
      <c r="H118" s="98" t="s">
        <v>170</v>
      </c>
      <c r="I118" s="100">
        <f aca="true" t="shared" si="4" ref="I118:K119">I119</f>
        <v>0</v>
      </c>
      <c r="J118" s="100">
        <f t="shared" si="4"/>
        <v>0</v>
      </c>
      <c r="K118" s="100">
        <f t="shared" si="4"/>
        <v>0</v>
      </c>
    </row>
    <row r="119" spans="2:11" ht="31.5">
      <c r="B119" s="338" t="s">
        <v>562</v>
      </c>
      <c r="C119" s="127">
        <v>802</v>
      </c>
      <c r="D119" s="529" t="s">
        <v>123</v>
      </c>
      <c r="E119" s="529" t="s">
        <v>84</v>
      </c>
      <c r="F119" s="529" t="s">
        <v>560</v>
      </c>
      <c r="G119" s="529" t="s">
        <v>544</v>
      </c>
      <c r="H119" s="529" t="s">
        <v>170</v>
      </c>
      <c r="I119" s="102">
        <f t="shared" si="4"/>
        <v>0</v>
      </c>
      <c r="J119" s="102">
        <f t="shared" si="4"/>
        <v>0</v>
      </c>
      <c r="K119" s="102">
        <f t="shared" si="4"/>
        <v>0</v>
      </c>
    </row>
    <row r="120" spans="2:11" ht="31.5">
      <c r="B120" s="338" t="s">
        <v>562</v>
      </c>
      <c r="C120" s="127">
        <v>802</v>
      </c>
      <c r="D120" s="529" t="s">
        <v>123</v>
      </c>
      <c r="E120" s="529" t="s">
        <v>84</v>
      </c>
      <c r="F120" s="529" t="s">
        <v>560</v>
      </c>
      <c r="G120" s="138" t="s">
        <v>471</v>
      </c>
      <c r="H120" s="138" t="s">
        <v>472</v>
      </c>
      <c r="I120" s="102"/>
      <c r="J120" s="102"/>
      <c r="K120" s="102"/>
    </row>
    <row r="121" spans="2:11" ht="15.75">
      <c r="B121" s="537" t="s">
        <v>71</v>
      </c>
      <c r="C121" s="126">
        <v>802</v>
      </c>
      <c r="D121" s="98" t="s">
        <v>163</v>
      </c>
      <c r="E121" s="98"/>
      <c r="F121" s="98"/>
      <c r="G121" s="98"/>
      <c r="H121" s="98" t="s">
        <v>170</v>
      </c>
      <c r="I121" s="100">
        <f>I123</f>
        <v>7.1</v>
      </c>
      <c r="J121" s="100">
        <f>J123</f>
        <v>7.1</v>
      </c>
      <c r="K121" s="100">
        <f>K123</f>
        <v>7.1</v>
      </c>
    </row>
    <row r="122" spans="2:11" ht="15.75">
      <c r="B122" s="505" t="s">
        <v>160</v>
      </c>
      <c r="C122" s="126">
        <v>802</v>
      </c>
      <c r="D122" s="529" t="s">
        <v>163</v>
      </c>
      <c r="E122" s="529" t="s">
        <v>134</v>
      </c>
      <c r="F122" s="529" t="s">
        <v>162</v>
      </c>
      <c r="G122" s="529" t="s">
        <v>106</v>
      </c>
      <c r="H122" s="98"/>
      <c r="I122" s="102">
        <f>I123</f>
        <v>7.1</v>
      </c>
      <c r="J122" s="102">
        <f>J123</f>
        <v>7.1</v>
      </c>
      <c r="K122" s="102">
        <f>K123</f>
        <v>7.1</v>
      </c>
    </row>
    <row r="123" spans="2:11" ht="15.75">
      <c r="B123" s="505" t="s">
        <v>160</v>
      </c>
      <c r="C123" s="127">
        <v>802</v>
      </c>
      <c r="D123" s="99" t="s">
        <v>163</v>
      </c>
      <c r="E123" s="99" t="s">
        <v>134</v>
      </c>
      <c r="F123" s="99" t="s">
        <v>200</v>
      </c>
      <c r="G123" s="441" t="s">
        <v>384</v>
      </c>
      <c r="H123" s="441" t="s">
        <v>385</v>
      </c>
      <c r="I123" s="102">
        <f>'прил 13'!H208</f>
        <v>7.1</v>
      </c>
      <c r="J123" s="102">
        <f>'прил 13'!I208</f>
        <v>7.1</v>
      </c>
      <c r="K123" s="102">
        <f>'прил 13'!J208</f>
        <v>7.1</v>
      </c>
    </row>
    <row r="124" spans="2:11" ht="19.5">
      <c r="B124" s="536" t="s">
        <v>169</v>
      </c>
      <c r="C124" s="126"/>
      <c r="D124" s="99"/>
      <c r="E124" s="99"/>
      <c r="F124" s="99"/>
      <c r="G124" s="99"/>
      <c r="H124" s="99"/>
      <c r="I124" s="100">
        <f>I20</f>
        <v>18922.399999999998</v>
      </c>
      <c r="J124" s="100">
        <f>J20</f>
        <v>19236.6</v>
      </c>
      <c r="K124" s="100">
        <f>K20</f>
        <v>19681.199999999997</v>
      </c>
    </row>
    <row r="125" spans="2:11" ht="15.75">
      <c r="B125" s="119"/>
      <c r="C125" s="119"/>
      <c r="D125" s="122"/>
      <c r="E125" s="122"/>
      <c r="F125" s="139"/>
      <c r="G125" s="122"/>
      <c r="H125" s="122"/>
      <c r="I125" s="497">
        <f>I124-'прил 13'!H259</f>
        <v>0</v>
      </c>
      <c r="J125" s="497">
        <f>J124-'прил 13'!I259</f>
        <v>0</v>
      </c>
      <c r="K125" s="497">
        <f>K124-'прил 13'!J259</f>
        <v>0</v>
      </c>
    </row>
    <row r="126" spans="2:11" ht="15.75">
      <c r="B126" s="679"/>
      <c r="C126" s="679"/>
      <c r="D126" s="679"/>
      <c r="E126" s="679"/>
      <c r="F126" s="679"/>
      <c r="G126" s="679"/>
      <c r="H126" s="122"/>
      <c r="I126" s="122"/>
      <c r="J126" s="122"/>
      <c r="K126" s="140"/>
    </row>
    <row r="127" spans="2:11" ht="15.75">
      <c r="B127" s="122"/>
      <c r="C127" s="122"/>
      <c r="D127" s="122"/>
      <c r="E127" s="122"/>
      <c r="F127" s="122"/>
      <c r="G127" s="122"/>
      <c r="H127" s="122"/>
      <c r="I127" s="122"/>
      <c r="J127" s="122"/>
      <c r="K127" s="140"/>
    </row>
    <row r="128" spans="2:11" ht="15.75">
      <c r="B128" s="141"/>
      <c r="C128" s="122"/>
      <c r="D128" s="142"/>
      <c r="E128" s="142"/>
      <c r="F128" s="142"/>
      <c r="G128" s="142"/>
      <c r="H128" s="142"/>
      <c r="I128" s="142"/>
      <c r="J128" s="142"/>
      <c r="K128" s="140"/>
    </row>
    <row r="129" spans="2:11" ht="15.75">
      <c r="B129" s="122"/>
      <c r="C129" s="122"/>
      <c r="D129" s="123"/>
      <c r="E129" s="123"/>
      <c r="F129" s="123"/>
      <c r="G129" s="123"/>
      <c r="H129" s="123"/>
      <c r="I129" s="123"/>
      <c r="J129" s="123"/>
      <c r="K129" s="140"/>
    </row>
    <row r="130" spans="9:11" ht="15.75">
      <c r="I130" s="143"/>
      <c r="J130" s="143"/>
      <c r="K130" s="143"/>
    </row>
    <row r="131" spans="9:11" ht="15.75">
      <c r="I131" s="143"/>
      <c r="J131" s="143"/>
      <c r="K131" s="143"/>
    </row>
    <row r="132" spans="9:11" ht="15.75">
      <c r="I132" s="143"/>
      <c r="J132" s="143"/>
      <c r="K132" s="143"/>
    </row>
  </sheetData>
  <sheetProtection/>
  <mergeCells count="26">
    <mergeCell ref="B7:K7"/>
    <mergeCell ref="B8:K8"/>
    <mergeCell ref="B9:K9"/>
    <mergeCell ref="B1:K1"/>
    <mergeCell ref="B2:K2"/>
    <mergeCell ref="B3:K3"/>
    <mergeCell ref="B4:K4"/>
    <mergeCell ref="B5:K5"/>
    <mergeCell ref="B6:K6"/>
    <mergeCell ref="B10:K10"/>
    <mergeCell ref="D11:G11"/>
    <mergeCell ref="B13:J13"/>
    <mergeCell ref="B14:J14"/>
    <mergeCell ref="B16:B18"/>
    <mergeCell ref="C16:G16"/>
    <mergeCell ref="H16:H18"/>
    <mergeCell ref="I16:I18"/>
    <mergeCell ref="J16:J18"/>
    <mergeCell ref="B12:J12"/>
    <mergeCell ref="B126:G126"/>
    <mergeCell ref="K16:K18"/>
    <mergeCell ref="C17:C18"/>
    <mergeCell ref="D17:D18"/>
    <mergeCell ref="E17:E18"/>
    <mergeCell ref="F17:F18"/>
    <mergeCell ref="G17:G18"/>
  </mergeCells>
  <printOptions/>
  <pageMargins left="0.31496062992125984" right="0.5118110236220472" top="0.35433070866141736" bottom="0.551181102362204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User Windows</cp:lastModifiedBy>
  <cp:lastPrinted>2024-01-22T01:25:46Z</cp:lastPrinted>
  <dcterms:created xsi:type="dcterms:W3CDTF">2012-12-19T23:50:59Z</dcterms:created>
  <dcterms:modified xsi:type="dcterms:W3CDTF">2024-01-22T01:26:21Z</dcterms:modified>
  <cp:category/>
  <cp:version/>
  <cp:contentType/>
  <cp:contentStatus/>
</cp:coreProperties>
</file>