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195" tabRatio="653" activeTab="11"/>
  </bookViews>
  <sheets>
    <sheet name="прил 1" sheetId="4" r:id="rId1"/>
    <sheet name="прил 2" sheetId="5" r:id="rId2"/>
    <sheet name="прил 3" sheetId="6" r:id="rId3"/>
    <sheet name="прил 4" sheetId="7" r:id="rId4"/>
    <sheet name="прил 5" sheetId="8" r:id="rId5"/>
    <sheet name="прил 6" sheetId="9" r:id="rId6"/>
    <sheet name="прил 7" sheetId="10" r:id="rId7"/>
    <sheet name="прил 8" sheetId="11" r:id="rId8"/>
    <sheet name="прил 9" sheetId="12" r:id="rId9"/>
    <sheet name="прил 10" sheetId="13" r:id="rId10"/>
    <sheet name="прил 11" sheetId="14" r:id="rId11"/>
    <sheet name="прил 12" sheetId="15" r:id="rId12"/>
    <sheet name="прил 13" sheetId="16" r:id="rId13"/>
    <sheet name="доходы" sheetId="17" r:id="rId14"/>
    <sheet name="Лист1" sheetId="18" r:id="rId15"/>
  </sheets>
  <externalReferences>
    <externalReference r:id="rId16"/>
  </externalReferences>
  <definedNames>
    <definedName name="_xlnm._FilterDatabase" localSheetId="12" hidden="1">'прил 13'!$A$286:$B$289</definedName>
    <definedName name="_xlnm.Print_Area" localSheetId="12">'прил 13'!$A$1:$K$402</definedName>
    <definedName name="_xlnm.Print_Area" localSheetId="3">'прил 4'!$A$1:$D$25</definedName>
  </definedNames>
  <calcPr calcId="125725"/>
</workbook>
</file>

<file path=xl/calcChain.xml><?xml version="1.0" encoding="utf-8"?>
<calcChain xmlns="http://schemas.openxmlformats.org/spreadsheetml/2006/main">
  <c r="H67" i="15"/>
  <c r="G137" i="13"/>
  <c r="G136" s="1"/>
  <c r="G135" s="1"/>
  <c r="H137"/>
  <c r="H136" s="1"/>
  <c r="H135" s="1"/>
  <c r="I137"/>
  <c r="I136" s="1"/>
  <c r="I135" s="1"/>
  <c r="G140"/>
  <c r="G139" s="1"/>
  <c r="H140"/>
  <c r="H139" s="1"/>
  <c r="H138" s="1"/>
  <c r="I140"/>
  <c r="I139" s="1"/>
  <c r="I138" s="1"/>
  <c r="M29" i="12"/>
  <c r="L29"/>
  <c r="E31" i="10"/>
  <c r="D31"/>
  <c r="E30"/>
  <c r="D30"/>
  <c r="E29"/>
  <c r="E28" s="1"/>
  <c r="D29"/>
  <c r="C29" i="9"/>
  <c r="C28"/>
  <c r="C27"/>
  <c r="E29" i="17"/>
  <c r="D29"/>
  <c r="C29"/>
  <c r="C24"/>
  <c r="D24"/>
  <c r="E24"/>
  <c r="J277" i="16"/>
  <c r="I155" i="13" s="1"/>
  <c r="I154" s="1"/>
  <c r="I153" s="1"/>
  <c r="I277" i="16"/>
  <c r="H155" i="13" s="1"/>
  <c r="H154" s="1"/>
  <c r="H153" s="1"/>
  <c r="J269" i="16"/>
  <c r="I152" i="13" s="1"/>
  <c r="I151" s="1"/>
  <c r="I150" s="1"/>
  <c r="I269" i="16"/>
  <c r="H152" i="13" s="1"/>
  <c r="H151" s="1"/>
  <c r="H150" s="1"/>
  <c r="J265" i="16"/>
  <c r="I149" i="13" s="1"/>
  <c r="I148" s="1"/>
  <c r="I147" s="1"/>
  <c r="I265" i="16"/>
  <c r="H149" i="13" s="1"/>
  <c r="H148" s="1"/>
  <c r="H147" s="1"/>
  <c r="J259" i="16"/>
  <c r="I146" i="13" s="1"/>
  <c r="I145" s="1"/>
  <c r="I144" s="1"/>
  <c r="I259" i="16"/>
  <c r="H146" i="13" s="1"/>
  <c r="H145" s="1"/>
  <c r="H144" s="1"/>
  <c r="J255" i="16"/>
  <c r="I143" i="13" s="1"/>
  <c r="I142" s="1"/>
  <c r="I141" s="1"/>
  <c r="I255" i="16"/>
  <c r="H143" i="13" s="1"/>
  <c r="H142" s="1"/>
  <c r="H141" s="1"/>
  <c r="J249" i="16"/>
  <c r="I249"/>
  <c r="J247"/>
  <c r="I247"/>
  <c r="J234"/>
  <c r="I234"/>
  <c r="J229"/>
  <c r="I229"/>
  <c r="J225"/>
  <c r="I225"/>
  <c r="J218"/>
  <c r="I218"/>
  <c r="J216"/>
  <c r="I216"/>
  <c r="J211"/>
  <c r="I211"/>
  <c r="J208"/>
  <c r="I208"/>
  <c r="J204"/>
  <c r="I204"/>
  <c r="J194"/>
  <c r="I194"/>
  <c r="J189"/>
  <c r="I189"/>
  <c r="J185"/>
  <c r="I185"/>
  <c r="J179"/>
  <c r="I179"/>
  <c r="J174"/>
  <c r="I174"/>
  <c r="J172"/>
  <c r="I172"/>
  <c r="J169"/>
  <c r="I169"/>
  <c r="J166"/>
  <c r="I166"/>
  <c r="J162"/>
  <c r="I162"/>
  <c r="J149"/>
  <c r="I149"/>
  <c r="J141"/>
  <c r="J140" s="1"/>
  <c r="I141"/>
  <c r="I140" s="1"/>
  <c r="J137"/>
  <c r="I137"/>
  <c r="J130"/>
  <c r="J129" s="1"/>
  <c r="I130"/>
  <c r="I129" s="1"/>
  <c r="J119"/>
  <c r="J118" s="1"/>
  <c r="I119"/>
  <c r="I118" s="1"/>
  <c r="J113"/>
  <c r="I113"/>
  <c r="J110"/>
  <c r="I110"/>
  <c r="J103"/>
  <c r="I103"/>
  <c r="J101"/>
  <c r="I101"/>
  <c r="J98"/>
  <c r="I98"/>
  <c r="J94"/>
  <c r="I94"/>
  <c r="J91"/>
  <c r="I91"/>
  <c r="J80"/>
  <c r="J79" s="1"/>
  <c r="I80"/>
  <c r="I79" s="1"/>
  <c r="J71"/>
  <c r="I71"/>
  <c r="J67"/>
  <c r="I67"/>
  <c r="J59"/>
  <c r="I59"/>
  <c r="J47"/>
  <c r="I47"/>
  <c r="J40"/>
  <c r="J39" s="1"/>
  <c r="I40"/>
  <c r="J35"/>
  <c r="I35"/>
  <c r="J33"/>
  <c r="I33"/>
  <c r="J31"/>
  <c r="I31"/>
  <c r="J27"/>
  <c r="I27"/>
  <c r="J21"/>
  <c r="I21"/>
  <c r="J12"/>
  <c r="J11" s="1"/>
  <c r="J10" s="1"/>
  <c r="I12"/>
  <c r="I11" s="1"/>
  <c r="I10" s="1"/>
  <c r="H179"/>
  <c r="H113"/>
  <c r="H269"/>
  <c r="G152" i="13" s="1"/>
  <c r="G151" s="1"/>
  <c r="G150" s="1"/>
  <c r="H265" i="16"/>
  <c r="G149" i="13" s="1"/>
  <c r="G148" s="1"/>
  <c r="G147" s="1"/>
  <c r="H259" i="16"/>
  <c r="G146" i="13" s="1"/>
  <c r="G145" s="1"/>
  <c r="G144" s="1"/>
  <c r="H211" i="16"/>
  <c r="H218"/>
  <c r="H185"/>
  <c r="H101"/>
  <c r="H33"/>
  <c r="H234"/>
  <c r="H169"/>
  <c r="J32" i="15"/>
  <c r="I32"/>
  <c r="C26" i="9" l="1"/>
  <c r="D28" i="10"/>
  <c r="J233" i="16"/>
  <c r="I233"/>
  <c r="I93"/>
  <c r="I193"/>
  <c r="J20"/>
  <c r="J19" s="1"/>
  <c r="J18" s="1"/>
  <c r="J93"/>
  <c r="J161"/>
  <c r="J193"/>
  <c r="I161"/>
  <c r="I39"/>
  <c r="I20" s="1"/>
  <c r="I19" s="1"/>
  <c r="I18" s="1"/>
  <c r="H46" i="13"/>
  <c r="I46"/>
  <c r="G46"/>
  <c r="J50" i="14"/>
  <c r="K50"/>
  <c r="I50"/>
  <c r="I71" i="15"/>
  <c r="J71"/>
  <c r="I160" i="16" l="1"/>
  <c r="I9"/>
  <c r="I8" s="1"/>
  <c r="I283" s="1"/>
  <c r="J160"/>
  <c r="J9"/>
  <c r="J8" s="1"/>
  <c r="J283" s="1"/>
  <c r="H59"/>
  <c r="I282" l="1"/>
  <c r="J282"/>
  <c r="I104" i="14"/>
  <c r="I102"/>
  <c r="I43"/>
  <c r="H74" i="15"/>
  <c r="H67" i="16"/>
  <c r="J44" i="14"/>
  <c r="K44"/>
  <c r="I44"/>
  <c r="H37" i="15"/>
  <c r="H35" i="16"/>
  <c r="H103" l="1"/>
  <c r="H47"/>
  <c r="H149"/>
  <c r="J125" i="14"/>
  <c r="K125"/>
  <c r="J124"/>
  <c r="K124"/>
  <c r="I124"/>
  <c r="J126"/>
  <c r="K126"/>
  <c r="I126"/>
  <c r="J123"/>
  <c r="K123"/>
  <c r="I123"/>
  <c r="J122"/>
  <c r="K122"/>
  <c r="I122"/>
  <c r="J120"/>
  <c r="K120"/>
  <c r="I120"/>
  <c r="I111"/>
  <c r="J110"/>
  <c r="K110"/>
  <c r="J108"/>
  <c r="K108"/>
  <c r="I110"/>
  <c r="I108"/>
  <c r="I53" i="15"/>
  <c r="J53"/>
  <c r="H53"/>
  <c r="C25" i="9" l="1"/>
  <c r="C23"/>
  <c r="C21"/>
  <c r="C20"/>
  <c r="C18"/>
  <c r="C16"/>
  <c r="E27" i="10"/>
  <c r="D27"/>
  <c r="E25"/>
  <c r="D25"/>
  <c r="E23"/>
  <c r="E22"/>
  <c r="D22"/>
  <c r="D23"/>
  <c r="E20"/>
  <c r="D20"/>
  <c r="E18"/>
  <c r="D18"/>
  <c r="L21" i="11"/>
  <c r="M23" i="12"/>
  <c r="L23"/>
  <c r="M25"/>
  <c r="L25"/>
  <c r="M22"/>
  <c r="L22"/>
  <c r="H130" i="13" l="1"/>
  <c r="I130"/>
  <c r="H90"/>
  <c r="I90"/>
  <c r="H87"/>
  <c r="I87"/>
  <c r="H86"/>
  <c r="I86"/>
  <c r="H85"/>
  <c r="I85"/>
  <c r="H64"/>
  <c r="I64"/>
  <c r="H62"/>
  <c r="I62"/>
  <c r="H53"/>
  <c r="I53"/>
  <c r="H52"/>
  <c r="I52"/>
  <c r="G53"/>
  <c r="H32"/>
  <c r="I32"/>
  <c r="G32"/>
  <c r="H33"/>
  <c r="I33"/>
  <c r="H31"/>
  <c r="I31"/>
  <c r="H25"/>
  <c r="I25"/>
  <c r="G25"/>
  <c r="J136" i="14"/>
  <c r="K136"/>
  <c r="J159"/>
  <c r="K159"/>
  <c r="J156"/>
  <c r="K156"/>
  <c r="J153"/>
  <c r="K153"/>
  <c r="J150"/>
  <c r="K150"/>
  <c r="J144"/>
  <c r="K144"/>
  <c r="J140"/>
  <c r="K140"/>
  <c r="J139"/>
  <c r="K139"/>
  <c r="J134"/>
  <c r="J133" s="1"/>
  <c r="K134"/>
  <c r="K133" s="1"/>
  <c r="J103"/>
  <c r="K103"/>
  <c r="J101"/>
  <c r="K101"/>
  <c r="J99"/>
  <c r="K99"/>
  <c r="J94"/>
  <c r="K94"/>
  <c r="J92"/>
  <c r="K92"/>
  <c r="J85"/>
  <c r="K85"/>
  <c r="J84"/>
  <c r="K84"/>
  <c r="J81"/>
  <c r="K81"/>
  <c r="J80"/>
  <c r="K80"/>
  <c r="J72"/>
  <c r="K72"/>
  <c r="J71"/>
  <c r="K71"/>
  <c r="J68"/>
  <c r="K68"/>
  <c r="J66"/>
  <c r="K66"/>
  <c r="K40"/>
  <c r="J35"/>
  <c r="K35"/>
  <c r="J33"/>
  <c r="K33"/>
  <c r="J28"/>
  <c r="K28"/>
  <c r="J26"/>
  <c r="K26"/>
  <c r="I159"/>
  <c r="I156"/>
  <c r="I153"/>
  <c r="I150"/>
  <c r="I144"/>
  <c r="I140"/>
  <c r="I139"/>
  <c r="I136"/>
  <c r="I134"/>
  <c r="I101"/>
  <c r="I94"/>
  <c r="I92"/>
  <c r="I103"/>
  <c r="I99"/>
  <c r="I85"/>
  <c r="I84"/>
  <c r="I81"/>
  <c r="I80"/>
  <c r="I72"/>
  <c r="I71"/>
  <c r="I68"/>
  <c r="I66"/>
  <c r="I52"/>
  <c r="I47"/>
  <c r="I40"/>
  <c r="I45"/>
  <c r="I41"/>
  <c r="I35"/>
  <c r="I34"/>
  <c r="I33"/>
  <c r="I28"/>
  <c r="I27"/>
  <c r="I26"/>
  <c r="I82" i="15"/>
  <c r="J82"/>
  <c r="I57"/>
  <c r="J57"/>
  <c r="I52"/>
  <c r="J52"/>
  <c r="I51"/>
  <c r="J51"/>
  <c r="I50"/>
  <c r="J50"/>
  <c r="I45"/>
  <c r="J45"/>
  <c r="I36"/>
  <c r="J36"/>
  <c r="I34"/>
  <c r="J34"/>
  <c r="I31"/>
  <c r="J31"/>
  <c r="I28"/>
  <c r="J28"/>
  <c r="J27"/>
  <c r="I26"/>
  <c r="J26"/>
  <c r="I23"/>
  <c r="I22" s="1"/>
  <c r="J23"/>
  <c r="J22" s="1"/>
  <c r="I18"/>
  <c r="J18"/>
  <c r="I16"/>
  <c r="J16"/>
  <c r="I68"/>
  <c r="J68"/>
  <c r="I66"/>
  <c r="J66"/>
  <c r="H57"/>
  <c r="H52"/>
  <c r="H51"/>
  <c r="H50"/>
  <c r="H41" s="1"/>
  <c r="H31"/>
  <c r="H30" s="1"/>
  <c r="I100" i="14" l="1"/>
  <c r="H25" i="15"/>
  <c r="I32" i="14"/>
  <c r="I31" s="1"/>
  <c r="J25" i="15"/>
  <c r="J30"/>
  <c r="I30"/>
  <c r="H26" i="13"/>
  <c r="I26"/>
  <c r="H24"/>
  <c r="I24"/>
  <c r="E43" i="17"/>
  <c r="D43"/>
  <c r="M28" i="12" s="1"/>
  <c r="C43" i="17"/>
  <c r="E41"/>
  <c r="E40" s="1"/>
  <c r="D41"/>
  <c r="D40" s="1"/>
  <c r="C41"/>
  <c r="C40" s="1"/>
  <c r="E34"/>
  <c r="D34"/>
  <c r="D33" s="1"/>
  <c r="C34"/>
  <c r="C33" s="1"/>
  <c r="E27"/>
  <c r="E26" s="1"/>
  <c r="D27"/>
  <c r="D26" s="1"/>
  <c r="C27"/>
  <c r="C26" s="1"/>
  <c r="E22"/>
  <c r="D22"/>
  <c r="C22"/>
  <c r="E19"/>
  <c r="E18" s="1"/>
  <c r="D19"/>
  <c r="D18" s="1"/>
  <c r="C19"/>
  <c r="C18" s="1"/>
  <c r="E15"/>
  <c r="D15"/>
  <c r="C15"/>
  <c r="E13"/>
  <c r="D13"/>
  <c r="C13"/>
  <c r="H277" i="16"/>
  <c r="G155" i="13" s="1"/>
  <c r="G154" s="1"/>
  <c r="G153" s="1"/>
  <c r="H255" i="16"/>
  <c r="G143" i="13" s="1"/>
  <c r="G142" s="1"/>
  <c r="G141" s="1"/>
  <c r="K147" i="14"/>
  <c r="K146" s="1"/>
  <c r="J147"/>
  <c r="J145" s="1"/>
  <c r="H249" i="16"/>
  <c r="I147" i="14" s="1"/>
  <c r="I146" s="1"/>
  <c r="H247" i="16"/>
  <c r="I134" i="13"/>
  <c r="H134"/>
  <c r="I158"/>
  <c r="H158"/>
  <c r="H229" i="16"/>
  <c r="H225"/>
  <c r="K116" i="14"/>
  <c r="J116"/>
  <c r="I116"/>
  <c r="K115"/>
  <c r="J115"/>
  <c r="H216" i="16"/>
  <c r="I115" i="14" s="1"/>
  <c r="K113"/>
  <c r="J113"/>
  <c r="H208" i="16"/>
  <c r="I113" i="14" s="1"/>
  <c r="K112"/>
  <c r="J112"/>
  <c r="H204" i="16"/>
  <c r="I112" i="14" s="1"/>
  <c r="H194" i="16"/>
  <c r="H189"/>
  <c r="H174"/>
  <c r="H172"/>
  <c r="I125" i="14" s="1"/>
  <c r="H166" i="16"/>
  <c r="H162"/>
  <c r="I123" i="13"/>
  <c r="H123"/>
  <c r="G123"/>
  <c r="I108"/>
  <c r="H141" i="16"/>
  <c r="H137"/>
  <c r="H94" i="13"/>
  <c r="H130" i="16"/>
  <c r="H119"/>
  <c r="H118" s="1"/>
  <c r="K73" i="14"/>
  <c r="J73"/>
  <c r="H110" i="16"/>
  <c r="I73" i="14" s="1"/>
  <c r="I67" i="13"/>
  <c r="H67"/>
  <c r="H98" i="16"/>
  <c r="H94"/>
  <c r="H91"/>
  <c r="H80"/>
  <c r="G52" i="13" s="1"/>
  <c r="H71" i="16"/>
  <c r="H40"/>
  <c r="H39" s="1"/>
  <c r="K39" i="14"/>
  <c r="J39"/>
  <c r="H31" i="16"/>
  <c r="I39" i="14" s="1"/>
  <c r="H21" i="16"/>
  <c r="H12"/>
  <c r="H11" s="1"/>
  <c r="H10" s="1"/>
  <c r="J77" i="15"/>
  <c r="J73" s="1"/>
  <c r="I77"/>
  <c r="I73" s="1"/>
  <c r="J67"/>
  <c r="I67"/>
  <c r="J65"/>
  <c r="H65"/>
  <c r="I65"/>
  <c r="H22"/>
  <c r="J15"/>
  <c r="I15"/>
  <c r="H15"/>
  <c r="K158" i="14"/>
  <c r="K157" s="1"/>
  <c r="I158"/>
  <c r="I157" s="1"/>
  <c r="J158"/>
  <c r="J157" s="1"/>
  <c r="K155"/>
  <c r="K154" s="1"/>
  <c r="J155"/>
  <c r="J154" s="1"/>
  <c r="I155"/>
  <c r="I154" s="1"/>
  <c r="K152"/>
  <c r="K151" s="1"/>
  <c r="I152"/>
  <c r="I151" s="1"/>
  <c r="J152"/>
  <c r="J151" s="1"/>
  <c r="J149"/>
  <c r="K149"/>
  <c r="I149"/>
  <c r="K148"/>
  <c r="I148"/>
  <c r="K143"/>
  <c r="J143"/>
  <c r="I142"/>
  <c r="I143"/>
  <c r="J142"/>
  <c r="I138"/>
  <c r="I137" s="1"/>
  <c r="J138"/>
  <c r="J137" s="1"/>
  <c r="K138"/>
  <c r="K137" s="1"/>
  <c r="K132"/>
  <c r="I133"/>
  <c r="I132" s="1"/>
  <c r="J132"/>
  <c r="I131"/>
  <c r="I130" s="1"/>
  <c r="J127"/>
  <c r="J119" s="1"/>
  <c r="K127"/>
  <c r="K119" s="1"/>
  <c r="I127"/>
  <c r="K118"/>
  <c r="K117" s="1"/>
  <c r="J118"/>
  <c r="J117" s="1"/>
  <c r="I118"/>
  <c r="I117" s="1"/>
  <c r="K100"/>
  <c r="J100"/>
  <c r="K98"/>
  <c r="K97" s="1"/>
  <c r="I98"/>
  <c r="I97" s="1"/>
  <c r="J98"/>
  <c r="J97" s="1"/>
  <c r="K96"/>
  <c r="K95" s="1"/>
  <c r="J96"/>
  <c r="J95" s="1"/>
  <c r="I96"/>
  <c r="I95" s="1"/>
  <c r="J90"/>
  <c r="J89" s="1"/>
  <c r="J88" s="1"/>
  <c r="J87" s="1"/>
  <c r="J86" s="1"/>
  <c r="K83"/>
  <c r="K82" s="1"/>
  <c r="I83"/>
  <c r="I82" s="1"/>
  <c r="K79"/>
  <c r="K78" s="1"/>
  <c r="K77" s="1"/>
  <c r="K76" s="1"/>
  <c r="K75" s="1"/>
  <c r="I79"/>
  <c r="I78" s="1"/>
  <c r="I77" s="1"/>
  <c r="I76" s="1"/>
  <c r="I75" s="1"/>
  <c r="J70"/>
  <c r="K70"/>
  <c r="I70"/>
  <c r="J65"/>
  <c r="K62"/>
  <c r="K61" s="1"/>
  <c r="K60" s="1"/>
  <c r="K59" s="1"/>
  <c r="K58" s="1"/>
  <c r="J62"/>
  <c r="J61" s="1"/>
  <c r="J60" s="1"/>
  <c r="J59" s="1"/>
  <c r="J58" s="1"/>
  <c r="I62"/>
  <c r="I61" s="1"/>
  <c r="I60" s="1"/>
  <c r="I59" s="1"/>
  <c r="I58" s="1"/>
  <c r="K55"/>
  <c r="K54" s="1"/>
  <c r="K53" s="1"/>
  <c r="K52" s="1"/>
  <c r="K51" s="1"/>
  <c r="J55"/>
  <c r="J54" s="1"/>
  <c r="I55"/>
  <c r="I54" s="1"/>
  <c r="I51"/>
  <c r="J52"/>
  <c r="J51" s="1"/>
  <c r="K49"/>
  <c r="K48" s="1"/>
  <c r="J49"/>
  <c r="J48" s="1"/>
  <c r="I49"/>
  <c r="I48" s="1"/>
  <c r="I46"/>
  <c r="K34"/>
  <c r="K32" s="1"/>
  <c r="K31" s="1"/>
  <c r="J34"/>
  <c r="J32" s="1"/>
  <c r="J31" s="1"/>
  <c r="K27"/>
  <c r="K25" s="1"/>
  <c r="K24" s="1"/>
  <c r="J27"/>
  <c r="J25" s="1"/>
  <c r="I25"/>
  <c r="I24" s="1"/>
  <c r="J146" l="1"/>
  <c r="E33" i="17"/>
  <c r="H20" i="16"/>
  <c r="H19" s="1"/>
  <c r="H18" s="1"/>
  <c r="H233"/>
  <c r="D12" i="17"/>
  <c r="D11"/>
  <c r="C12"/>
  <c r="C11"/>
  <c r="E12"/>
  <c r="E11"/>
  <c r="H140" i="16"/>
  <c r="K41" i="14"/>
  <c r="J41"/>
  <c r="H93" i="16"/>
  <c r="J114" i="14"/>
  <c r="J107" s="1"/>
  <c r="K69"/>
  <c r="H79" i="16"/>
  <c r="K114" i="14"/>
  <c r="K107" s="1"/>
  <c r="I119"/>
  <c r="I106" s="1"/>
  <c r="K145"/>
  <c r="I114"/>
  <c r="I107" s="1"/>
  <c r="F31" i="17"/>
  <c r="I69" i="14"/>
  <c r="J69"/>
  <c r="I37" i="13"/>
  <c r="K45" i="14"/>
  <c r="K38"/>
  <c r="J20" i="15"/>
  <c r="J42" i="14"/>
  <c r="H36" i="13"/>
  <c r="I42" i="15"/>
  <c r="I41" s="1"/>
  <c r="K47" i="14"/>
  <c r="K46" s="1"/>
  <c r="J81" i="15"/>
  <c r="J80" s="1"/>
  <c r="J72" s="1"/>
  <c r="K74" i="14"/>
  <c r="I73" i="13"/>
  <c r="I94"/>
  <c r="J47" i="14"/>
  <c r="J46" s="1"/>
  <c r="I81" i="15"/>
  <c r="I80" s="1"/>
  <c r="I72" s="1"/>
  <c r="H108" i="13"/>
  <c r="I145" i="14"/>
  <c r="I135" s="1"/>
  <c r="I36" i="13"/>
  <c r="J42" i="15"/>
  <c r="J41" s="1"/>
  <c r="K42" i="14"/>
  <c r="I127" i="13"/>
  <c r="I38" i="14"/>
  <c r="H37" i="13"/>
  <c r="J45" i="14"/>
  <c r="J40"/>
  <c r="I27" i="15"/>
  <c r="I25" s="1"/>
  <c r="I74" i="14"/>
  <c r="H129" i="16"/>
  <c r="J38" i="14"/>
  <c r="I20" i="15"/>
  <c r="I42" i="14"/>
  <c r="H73" i="13"/>
  <c r="J74" i="14"/>
  <c r="J23"/>
  <c r="J22" s="1"/>
  <c r="J24"/>
  <c r="L28" i="12"/>
  <c r="K23" i="14"/>
  <c r="K22" s="1"/>
  <c r="I65"/>
  <c r="K65"/>
  <c r="J79"/>
  <c r="J78" s="1"/>
  <c r="J77" s="1"/>
  <c r="J76" s="1"/>
  <c r="J75" s="1"/>
  <c r="J83"/>
  <c r="J82" s="1"/>
  <c r="I90"/>
  <c r="I89" s="1"/>
  <c r="I88" s="1"/>
  <c r="I87" s="1"/>
  <c r="I86" s="1"/>
  <c r="K90"/>
  <c r="K89" s="1"/>
  <c r="K88" s="1"/>
  <c r="K87" s="1"/>
  <c r="K86" s="1"/>
  <c r="K106"/>
  <c r="K142"/>
  <c r="J148"/>
  <c r="J135" s="1"/>
  <c r="J106"/>
  <c r="I23"/>
  <c r="I22" s="1"/>
  <c r="I126" i="13"/>
  <c r="H126"/>
  <c r="H127"/>
  <c r="H193" i="16"/>
  <c r="H161"/>
  <c r="K64" i="14" l="1"/>
  <c r="K63" s="1"/>
  <c r="J64"/>
  <c r="J63" s="1"/>
  <c r="I35" i="13"/>
  <c r="I34" s="1"/>
  <c r="K135" i="14"/>
  <c r="J19" i="15"/>
  <c r="D9" i="17"/>
  <c r="E9"/>
  <c r="I19" i="15"/>
  <c r="I64" i="14"/>
  <c r="I63" s="1"/>
  <c r="M31"/>
  <c r="H19" i="15"/>
  <c r="I37" i="14"/>
  <c r="I30" s="1"/>
  <c r="K37"/>
  <c r="K30" s="1"/>
  <c r="J61" i="15"/>
  <c r="J59" s="1"/>
  <c r="J37" i="14"/>
  <c r="H35" i="13"/>
  <c r="H34" s="1"/>
  <c r="H9" i="16"/>
  <c r="J105" i="14"/>
  <c r="H160" i="16"/>
  <c r="C9" i="17"/>
  <c r="K105" i="14"/>
  <c r="I105"/>
  <c r="J86" i="15" l="1"/>
  <c r="J30" i="14"/>
  <c r="J29" s="1"/>
  <c r="J21" s="1"/>
  <c r="K36"/>
  <c r="K29"/>
  <c r="K21" s="1"/>
  <c r="J36"/>
  <c r="I61" i="15"/>
  <c r="I59" s="1"/>
  <c r="I86" s="1"/>
  <c r="I29" i="14"/>
  <c r="I21" s="1"/>
  <c r="I36"/>
  <c r="H8" i="16"/>
  <c r="H59" i="15"/>
  <c r="H86" s="1"/>
  <c r="I157" i="13"/>
  <c r="I156" s="1"/>
  <c r="H157"/>
  <c r="H156" s="1"/>
  <c r="G156"/>
  <c r="G131" s="1"/>
  <c r="G159" s="1"/>
  <c r="H133"/>
  <c r="H132" s="1"/>
  <c r="I133"/>
  <c r="I132" s="1"/>
  <c r="H129"/>
  <c r="H128" s="1"/>
  <c r="I129"/>
  <c r="I128" s="1"/>
  <c r="H125"/>
  <c r="H124" s="1"/>
  <c r="I125"/>
  <c r="I124" s="1"/>
  <c r="I120"/>
  <c r="H120"/>
  <c r="I107"/>
  <c r="I106" s="1"/>
  <c r="H107"/>
  <c r="H106" s="1"/>
  <c r="I102"/>
  <c r="I101" s="1"/>
  <c r="I100" s="1"/>
  <c r="I99" s="1"/>
  <c r="I98" s="1"/>
  <c r="H102"/>
  <c r="H101" s="1"/>
  <c r="H100" s="1"/>
  <c r="H99" s="1"/>
  <c r="H98" s="1"/>
  <c r="I93"/>
  <c r="I92" s="1"/>
  <c r="I91" s="1"/>
  <c r="H93"/>
  <c r="H92" s="1"/>
  <c r="H91" s="1"/>
  <c r="I89"/>
  <c r="I88" s="1"/>
  <c r="H89"/>
  <c r="H88" s="1"/>
  <c r="H84"/>
  <c r="I84"/>
  <c r="H69"/>
  <c r="I69"/>
  <c r="H66"/>
  <c r="H65" s="1"/>
  <c r="I66"/>
  <c r="I65" s="1"/>
  <c r="I61"/>
  <c r="I60" s="1"/>
  <c r="H61"/>
  <c r="H60" s="1"/>
  <c r="I58"/>
  <c r="I57" s="1"/>
  <c r="I56" s="1"/>
  <c r="I55" s="1"/>
  <c r="I54" s="1"/>
  <c r="H58"/>
  <c r="H57" s="1"/>
  <c r="H56" s="1"/>
  <c r="H55" s="1"/>
  <c r="H54" s="1"/>
  <c r="G56"/>
  <c r="G55" s="1"/>
  <c r="G54" s="1"/>
  <c r="I51"/>
  <c r="I50" s="1"/>
  <c r="I49" s="1"/>
  <c r="I48" s="1"/>
  <c r="I47" s="1"/>
  <c r="H51"/>
  <c r="H50" s="1"/>
  <c r="H49" s="1"/>
  <c r="H48" s="1"/>
  <c r="H47" s="1"/>
  <c r="G51"/>
  <c r="G50" s="1"/>
  <c r="G49" s="1"/>
  <c r="G48" s="1"/>
  <c r="G47" s="1"/>
  <c r="I38"/>
  <c r="H38"/>
  <c r="G38"/>
  <c r="I30"/>
  <c r="I29" s="1"/>
  <c r="H30"/>
  <c r="H29" s="1"/>
  <c r="I23"/>
  <c r="I22" s="1"/>
  <c r="I21" s="1"/>
  <c r="I20" s="1"/>
  <c r="H23"/>
  <c r="H22" s="1"/>
  <c r="H21" s="1"/>
  <c r="H20" s="1"/>
  <c r="I28" l="1"/>
  <c r="I27" s="1"/>
  <c r="J160" i="14"/>
  <c r="J20" s="1"/>
  <c r="H28" i="13"/>
  <c r="H27" s="1"/>
  <c r="D20" i="8"/>
  <c r="D19" s="1"/>
  <c r="E20"/>
  <c r="E19" s="1"/>
  <c r="K160" i="14"/>
  <c r="K20" s="1"/>
  <c r="I160"/>
  <c r="I20" s="1"/>
  <c r="I59" i="13"/>
  <c r="H83"/>
  <c r="H82" s="1"/>
  <c r="H131"/>
  <c r="H59"/>
  <c r="I83"/>
  <c r="I82" s="1"/>
  <c r="I131"/>
  <c r="I19" l="1"/>
  <c r="I159" s="1"/>
  <c r="H19"/>
  <c r="H159" s="1"/>
  <c r="M26" i="12"/>
  <c r="L26"/>
  <c r="M24"/>
  <c r="L24"/>
  <c r="M20"/>
  <c r="M18" s="1"/>
  <c r="L20"/>
  <c r="L18" l="1"/>
  <c r="L16" s="1"/>
  <c r="M16"/>
  <c r="L25" i="11"/>
  <c r="L19"/>
  <c r="E26" i="10" l="1"/>
  <c r="D26"/>
  <c r="E24"/>
  <c r="D24"/>
  <c r="E21"/>
  <c r="E19" s="1"/>
  <c r="E15" s="1"/>
  <c r="D21"/>
  <c r="D19" s="1"/>
  <c r="D15" s="1"/>
  <c r="E16"/>
  <c r="D16"/>
  <c r="C24" i="9" l="1"/>
  <c r="C22"/>
  <c r="C19"/>
  <c r="C17" s="1"/>
  <c r="C14"/>
  <c r="C13" l="1"/>
  <c r="E18" i="8"/>
  <c r="E17" s="1"/>
  <c r="D18"/>
  <c r="D17" s="1"/>
  <c r="D17" i="7"/>
  <c r="D16" s="1"/>
</calcChain>
</file>

<file path=xl/comments1.xml><?xml version="1.0" encoding="utf-8"?>
<comments xmlns="http://schemas.openxmlformats.org/spreadsheetml/2006/main">
  <authors>
    <author>бухгалтерия</author>
  </authors>
  <commentList>
    <comment ref="H93" authorId="0">
      <text>
        <r>
          <rPr>
            <b/>
            <sz val="9"/>
            <color indexed="81"/>
            <rFont val="Tahoma"/>
            <charset val="1"/>
          </rPr>
          <t>бухгалтерия: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93" authorId="0">
      <text>
        <r>
          <rPr>
            <b/>
            <sz val="9"/>
            <color indexed="81"/>
            <rFont val="Tahoma"/>
            <charset val="1"/>
          </rPr>
          <t>бухгалтерия: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93" authorId="0">
      <text>
        <r>
          <rPr>
            <b/>
            <sz val="9"/>
            <color indexed="81"/>
            <rFont val="Tahoma"/>
            <charset val="1"/>
          </rPr>
          <t>бухгалтерия: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<sst xmlns="http://schemas.openxmlformats.org/spreadsheetml/2006/main" count="3496" uniqueCount="763">
  <si>
    <t xml:space="preserve">Приложение № 1 </t>
  </si>
  <si>
    <t>Код классификации доходов бюджетов Россиской Федерации</t>
  </si>
  <si>
    <t>код главного администратора доходов</t>
  </si>
  <si>
    <t>код вида доходов, код подвида доходов, код классификации операций сектора государственного управления, относящихся к доходам бюджетов</t>
  </si>
  <si>
    <t>Закрепление источников доходов бюджета поселения за главными администраторами доходов бюджета поселения - исполнительными органами государственной власти Российской Федерации</t>
  </si>
  <si>
    <t>101 02000 01 0000 110</t>
  </si>
  <si>
    <t>Налог на доходы физических лиц</t>
  </si>
  <si>
    <t>106 01000 00 0000 110</t>
  </si>
  <si>
    <t>Налог на имущество физических лиц</t>
  </si>
  <si>
    <t>106 06000 00 0000 110</t>
  </si>
  <si>
    <t>Земельный налог</t>
  </si>
  <si>
    <t>Межрайонная ИФНС России №8 поЗабайкальскому краю</t>
  </si>
  <si>
    <t>* - в части доходов, зачисляемых в бюджет поселения</t>
  </si>
  <si>
    <t>"О бюджете сельского поселения</t>
  </si>
  <si>
    <t>Приложение № 2</t>
  </si>
  <si>
    <t>Код классификации доходов бюджетов Российской федерации</t>
  </si>
  <si>
    <t>Наименование главных администраторов доходов местных бюджетов-органов местного самоуправления</t>
  </si>
  <si>
    <t>код главного администратора доходов бюджета</t>
  </si>
  <si>
    <t>1 08 04000 01 0000 110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</si>
  <si>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РФ)</t>
  </si>
  <si>
    <t>1 11 09045 10 0000 120</t>
  </si>
  <si>
    <t xml:space="preserve">Прочие поступления от использования имущества, находящегося в  собственности </t>
  </si>
  <si>
    <t>1 17 05050 10 0000 150</t>
  </si>
  <si>
    <t>Прочие неналоговые доходы бюджетов сельских поселений</t>
  </si>
  <si>
    <t>117 14000 00 0000 150</t>
  </si>
  <si>
    <t>Средства самообложения граждан</t>
  </si>
  <si>
    <t>202 15001 10 0000 150</t>
  </si>
  <si>
    <t>Дотации бюджетам сельских поселений на выравнивание бюджетной обеспеченности</t>
  </si>
  <si>
    <t>202 15002 10 0000 150</t>
  </si>
  <si>
    <t>Дотации бюджетам сельских поселений на поддержку мер по обеспечению сбалансированности бюджетов</t>
  </si>
  <si>
    <t>202 29999 10 0000 150</t>
  </si>
  <si>
    <t>Прочие субсидии бюджетам сельских поселений</t>
  </si>
  <si>
    <t>202 35118 10 0000 150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</si>
  <si>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</si>
  <si>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</si>
  <si>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месного значения в соответствии с заключенными соглашениями</t>
  </si>
  <si>
    <t>** - в части поступлений в местный бюджет</t>
  </si>
  <si>
    <t xml:space="preserve">Код  классификации источников финансирования дефицита бюджета </t>
  </si>
  <si>
    <t>Наименование  кода группы статьи и вида источника финансирования дефицита бюджетов наименование кода классификации операций сектора государственного управления относящихся к источникам финансирования дефицитов бюджетов</t>
  </si>
  <si>
    <t>Код главного администратора источников финансирования дефицитов</t>
  </si>
  <si>
    <t>Код группы подгруппы статьи и вида источника финансирования дефицита бюджетов код классификации операций сектора государственного управления относящихся к источникам финансирования дефицитов бюджетов</t>
  </si>
  <si>
    <t>01 05 02 01 10 0000 510</t>
  </si>
  <si>
    <t>Увеличение прочих остатков денежных средств бюджета муниципального образования</t>
  </si>
  <si>
    <t>01 05 02 01 10 0000 610</t>
  </si>
  <si>
    <t>Уменьшение прочих остатков денежных средств бюджета муниципального образования</t>
  </si>
  <si>
    <t>Приложение № 3</t>
  </si>
  <si>
    <t>«О бюджете сельского поселения</t>
  </si>
  <si>
    <t>Приложение № 4</t>
  </si>
  <si>
    <t>Код классификации источников финансирования бюджета</t>
  </si>
  <si>
    <t>Сумма (тыс.рублей)</t>
  </si>
  <si>
    <t>Код главного администратора источников финнасирования дефицитов</t>
  </si>
  <si>
    <t>Источники внутреннего финансирования дефицита бюджета, всего в том числе:</t>
  </si>
  <si>
    <t>01 05 00 00 00 0000 000</t>
  </si>
  <si>
    <t>Изменение остатков средств 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</si>
  <si>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</si>
  <si>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</si>
  <si>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</si>
  <si>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</si>
  <si>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</si>
  <si>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</si>
  <si>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01 05 02 01 05 0000 510</t>
  </si>
  <si>
    <t>Увеличение прочих остатков денежных средств бюджетов муниципальных образований</t>
  </si>
  <si>
    <t>01 05 00 00 00 0000 600</t>
  </si>
  <si>
    <t>Уменьшение остатков средств бюджетов</t>
  </si>
  <si>
    <t>Приложение № 5</t>
  </si>
  <si>
    <t>поселения "Хушенгинское"</t>
  </si>
  <si>
    <t xml:space="preserve">"О бюджете сельского поселения </t>
  </si>
  <si>
    <t>Источники финансирования дефицита сельского поселения</t>
  </si>
  <si>
    <t>01 05 02 00 00 0000 600</t>
  </si>
  <si>
    <t>Уменьшение прочих остатков средств бюджетов</t>
  </si>
  <si>
    <t>Приложение № 6</t>
  </si>
  <si>
    <t>Код бюджетной классификации РФ</t>
  </si>
  <si>
    <t>Наименование доходов</t>
  </si>
  <si>
    <t>Сумма (тыс.руб.)</t>
  </si>
  <si>
    <t>1 00 00000 00 0000 000</t>
  </si>
  <si>
    <t>ДОХОДЫ, ВСЕГО</t>
  </si>
  <si>
    <t>1 01 00000 00 0000 000</t>
  </si>
  <si>
    <t>НАЛОГИ НА ПРИБЫЛЬ, ДОХОДЫ</t>
  </si>
  <si>
    <t>в том числе:</t>
  </si>
  <si>
    <t>1 01 02000 01 0000 110</t>
  </si>
  <si>
    <t>106 00000 00 0000 000</t>
  </si>
  <si>
    <t>Налоги на имущество</t>
  </si>
  <si>
    <t> 106 01030 10 0000 110</t>
  </si>
  <si>
    <t>106 06030 00 0000 110</t>
  </si>
  <si>
    <t>Земельный налог с организаций</t>
  </si>
  <si>
    <t>106 06040 00 0000 110</t>
  </si>
  <si>
    <t>Земельный налог с физических лиц</t>
  </si>
  <si>
    <t>1 08 00000 00 0000 000</t>
  </si>
  <si>
    <t>ГОСУДАРСТВЕННАЯ ПОШЛИНА</t>
  </si>
  <si>
    <t xml:space="preserve"> 1 08 04020 01 0000 110</t>
  </si>
  <si>
    <t>1 11 00000 00 0000 000</t>
  </si>
  <si>
    <t>ДОХОДЫ ОТ ИСПОЛЬЗОВАНИЯ ИМУЩЕСТВА, НАХОДЯЩЕГОСЯ В ГОСУДАРСТВЕННОЙ ИЛИ МУНИЦИПАЛЬНОЙ СОБСТВЕННОСТИ</t>
  </si>
  <si>
    <t xml:space="preserve">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</si>
  <si>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</si>
  <si>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117 00000 00 0000 000</t>
  </si>
  <si>
    <t>ПРОЧИЕ НЕНАЛОГОВЫЕ ДОХОДЫ</t>
  </si>
  <si>
    <t>Приложение № 7</t>
  </si>
  <si>
    <t> 106 00000 00 0000 000</t>
  </si>
  <si>
    <t>106 06043 10 0000 110</t>
  </si>
  <si>
    <t>106 06033 10 1000 110</t>
  </si>
  <si>
    <t>106 06043 10 1000 110</t>
  </si>
  <si>
    <t>802 117 00000 00 0000 000</t>
  </si>
  <si>
    <t>Приложение № 8</t>
  </si>
  <si>
    <t>Формы межбюджетных трансфертов, получаемых из других бюджетов</t>
  </si>
  <si>
    <t>№ п/п</t>
  </si>
  <si>
    <t>БЕЗВОЗМЕЗДНЫЕ ПОСТУПЛЕНИЯ - всего</t>
  </si>
  <si>
    <t>В том числе:</t>
  </si>
  <si>
    <t>БЕЗВОЗМЕЗДНЫЕ ПОСТУПЛЕНИЯ ОТ ДРУГИХ  БЮДЖЕТОВ БЮДЖЕТНОЙ СИСТЕМЫ РОССИЙСКОЙ ФЕДЕРАЦИИ</t>
  </si>
  <si>
    <t>Дотации от других бюджетов бюджетной системы Российской Федерации</t>
  </si>
  <si>
    <t>Дотация бюджетам сельских поселений на выравнивание бюджетной обеспеченности</t>
  </si>
  <si>
    <t>Дотация бюджетам сельских поселений на поддержку мер по обеспечению сбалансированности бюджетов</t>
  </si>
  <si>
    <t>Субвенция от других бюджетов бюджетной системы Российской Федерации</t>
  </si>
  <si>
    <t>Субвенция на осуществление полномочий по первичному воинскому учету на территориях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</si>
  <si>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</si>
  <si>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</si>
  <si>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Приложение № 9</t>
  </si>
  <si>
    <t>Иные  межбюджетные трансферты бюджету муниципального района  на комплектование книжных фондов библиотек муниципальных образований</t>
  </si>
  <si>
    <t>ПРИЛОЖЕНИЕ 10</t>
  </si>
  <si>
    <t xml:space="preserve">Распределение  бюджетных ассигнований </t>
  </si>
  <si>
    <t xml:space="preserve"> по разделам, подразделам,  целевым статьям, группам и подгруппам видов расходов</t>
  </si>
  <si>
    <t>Наименование показателя</t>
  </si>
  <si>
    <t xml:space="preserve">Коды </t>
  </si>
  <si>
    <t xml:space="preserve"> на 2023 год</t>
  </si>
  <si>
    <t xml:space="preserve">Рз 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</si>
  <si>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</si>
  <si>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</si>
  <si>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</si>
  <si>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</si>
  <si>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</si>
  <si>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</si>
  <si>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</si>
  <si>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Высшее должностное лицо муниципального образования</t>
  </si>
  <si>
    <t>00 0 00 20300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</si>
  <si>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</si>
  <si>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</si>
  <si>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</si>
  <si>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</si>
  <si>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</si>
  <si>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</si>
  <si>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</si>
  <si>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</si>
  <si>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Взносы по обязательному социальному страхованию на выплаты работникам учреждений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</si>
  <si>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</si>
  <si>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</si>
  <si>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</si>
  <si>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Финансовое обеспечение выполнения функций муниципальных органов власти</t>
  </si>
  <si>
    <t xml:space="preserve">01 </t>
  </si>
  <si>
    <t>00 0 00 20400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</si>
  <si>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</si>
  <si>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</si>
  <si>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</si>
  <si>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</si>
  <si>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</si>
  <si>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 xml:space="preserve">Закупка товаров, работ, услуг в сфере информационно-коммуникационных технологий </t>
  </si>
  <si>
    <t>242</t>
  </si>
  <si>
    <t>Прочая закупка товаров, работ и услуг для государственных нужд</t>
  </si>
  <si>
    <t>244</t>
  </si>
  <si>
    <t>Иные бюджетные ассигнования</t>
  </si>
  <si>
    <t>800</t>
  </si>
  <si>
    <t>Уплата прочих налогов, сборов и иных платежей</t>
  </si>
  <si>
    <t>852</t>
  </si>
  <si>
    <t>Обеспечение проведения выборов и референдумов</t>
  </si>
  <si>
    <t>07</t>
  </si>
  <si>
    <t>Непрограммная деятельность</t>
  </si>
  <si>
    <t>88</t>
  </si>
  <si>
    <t>Проведение выборов в представительные органы муниципального образования</t>
  </si>
  <si>
    <t>00 0 00 02002</t>
  </si>
  <si>
    <t>Иные закупки товаров, работ и услуг для государственных нужд</t>
  </si>
  <si>
    <t>Резервные фонды</t>
  </si>
  <si>
    <t>11</t>
  </si>
  <si>
    <t>Резервные фонды исполнительных органов местного самоуправления</t>
  </si>
  <si>
    <t>00 0 00 07005</t>
  </si>
  <si>
    <t>Другие общегосударственные вопросы</t>
  </si>
  <si>
    <t>13</t>
  </si>
  <si>
    <t>00 0 00 92300</t>
  </si>
  <si>
    <t>Расходы на выплату персоналу казенных учреждений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</si>
  <si>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</si>
  <si>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</si>
  <si>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</si>
  <si>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</si>
  <si>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</si>
  <si>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119</t>
  </si>
  <si>
    <t>853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</si>
  <si>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</si>
  <si>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</si>
  <si>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</si>
  <si>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00 0 00 51180</t>
  </si>
  <si>
    <t>Оплата труда и начисления на выплаты по оплате труда</t>
  </si>
  <si>
    <t>222</t>
  </si>
  <si>
    <t>Защита населения и территории от  чрезвычайных ситуаций природного и техногенного характера, гражданская оборона</t>
  </si>
  <si>
    <t>10</t>
  </si>
  <si>
    <t>00 0 00 24799</t>
  </si>
  <si>
    <t>Дорожное хозяйство (дорожные фонды)</t>
  </si>
  <si>
    <t>09</t>
  </si>
  <si>
    <t>Строительство, модернизация, ремонт и содержание автомобильных дорог местного значения</t>
  </si>
  <si>
    <t>00 0 00 44315</t>
  </si>
  <si>
    <t xml:space="preserve">244 </t>
  </si>
  <si>
    <t>Жилищно-коммунальное хозяйство</t>
  </si>
  <si>
    <t>05</t>
  </si>
  <si>
    <t>Коммунальное хозяйство</t>
  </si>
  <si>
    <t>Уплата налогов, сборов и иных платежей</t>
  </si>
  <si>
    <t>00 0 00 35005</t>
  </si>
  <si>
    <t>Благоустройство</t>
  </si>
  <si>
    <t>00 0 00 60001</t>
  </si>
  <si>
    <t>Культура,  кинематография</t>
  </si>
  <si>
    <t>08</t>
  </si>
  <si>
    <t xml:space="preserve">Культура </t>
  </si>
  <si>
    <t>Библиотеки</t>
  </si>
  <si>
    <t>00 0 00 44299</t>
  </si>
  <si>
    <t>Культурно-досуговые учреждения</t>
  </si>
  <si>
    <t>00 0 00 44099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</si>
  <si>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</si>
  <si>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</si>
  <si>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</si>
  <si>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00 0 00 49101</t>
  </si>
  <si>
    <t>321</t>
  </si>
  <si>
    <t>Прочие межбюджетные трансферты общего характера</t>
  </si>
  <si>
    <t>Организация водоснабжения и водоотведения</t>
  </si>
  <si>
    <t>00 0 00 42161</t>
  </si>
  <si>
    <t>Осуществление передаваемого полномочия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соответсвии с жилищным законодательством</t>
  </si>
  <si>
    <t>00 0 00 42162</t>
  </si>
  <si>
    <t>Осуществление передаваемого полномочия по участию в предупреждении и ликвидации последствий чрезвычайных ситуаций в границах поселения</t>
  </si>
  <si>
    <t>00 0 00 42163</t>
  </si>
  <si>
    <t>Осуществление передаваемого полномочия по сохранению, использованию и популяризации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поселений</t>
  </si>
  <si>
    <t>00 0 00 42165</t>
  </si>
  <si>
    <t>Осуществление передаваемого полномочия по созданию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</si>
  <si>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00 0 00 42166</t>
  </si>
  <si>
    <t>Осуществление передаваемого полномочия по организации сбора и вывоза бытовых отходов и мусора</t>
  </si>
  <si>
    <t>00 0 00 42167</t>
  </si>
  <si>
    <t>Осуществление передаваемого полномочия по организации ритуальных услуг и содержанию мест захоронения</t>
  </si>
  <si>
    <t>00 0 00 42168</t>
  </si>
  <si>
    <r>
      <t>Осуществление передаваемого полномочия по</t>
    </r>
    <r>
      <rPr>
        <sz val="12"/>
        <rFont val="Arial"/>
        <family val="2"/>
        <charset val="204"/>
      </rPr>
      <t xml:space="preserve"> </t>
    </r>
    <r>
      <rPr>
        <sz val="12"/>
        <rFont val="Times New Roman"/>
        <family val="1"/>
        <charset val="204"/>
      </rPr>
      <t>осуществлению мер по противодействию коррупции в границах поселения</t>
    </r>
  </si>
  <si>
    <t>00 0 00 42169</t>
  </si>
  <si>
    <t>Перечисление другим бюджетам (контрольный орган)</t>
  </si>
  <si>
    <t xml:space="preserve">14 </t>
  </si>
  <si>
    <t>00 0 00 42160</t>
  </si>
  <si>
    <t>14</t>
  </si>
  <si>
    <t>Итого расходов</t>
  </si>
  <si>
    <t>ПРИЛОЖЕНИЕ 11</t>
  </si>
  <si>
    <t xml:space="preserve"> по главным распорядителям бюджетных средств по ведомственной</t>
  </si>
  <si>
    <t>ЭКР</t>
  </si>
  <si>
    <t>Код ведомства</t>
  </si>
  <si>
    <t>ИТОГО РАСХОДОВ</t>
  </si>
  <si>
    <t>000</t>
  </si>
  <si>
    <t>211</t>
  </si>
  <si>
    <t>212</t>
  </si>
  <si>
    <t>213</t>
  </si>
  <si>
    <t>221</t>
  </si>
  <si>
    <t>Транспортные услуги</t>
  </si>
  <si>
    <t>225</t>
  </si>
  <si>
    <t>Прочие работы,услуги</t>
  </si>
  <si>
    <t>Поступление нефинасовых активов</t>
  </si>
  <si>
    <t>Увеличение стоимости материальных запасов</t>
  </si>
  <si>
    <t>850</t>
  </si>
  <si>
    <t>290</t>
  </si>
  <si>
    <t>340</t>
  </si>
  <si>
    <t>Коммунальные услуги</t>
  </si>
  <si>
    <t>223</t>
  </si>
  <si>
    <t>226</t>
  </si>
  <si>
    <t>Исполнительный сбор</t>
  </si>
  <si>
    <t>292</t>
  </si>
  <si>
    <t>Национальная оборона</t>
  </si>
  <si>
    <t>0 0 00 51180</t>
  </si>
  <si>
    <t>Национальная безопасность и правоохранительная деятельность</t>
  </si>
  <si>
    <t>00</t>
  </si>
  <si>
    <t>310</t>
  </si>
  <si>
    <t>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</si>
  <si>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 xml:space="preserve">04 </t>
  </si>
  <si>
    <t>Очиска несанкционированных свалок</t>
  </si>
  <si>
    <t>00 0 00 60005</t>
  </si>
  <si>
    <t>Строительство спортплощадки</t>
  </si>
  <si>
    <t>Увеличение стоимости основных средств</t>
  </si>
  <si>
    <t>611</t>
  </si>
  <si>
    <t>Работы,услуги по содержанию имущества</t>
  </si>
  <si>
    <t>Гос. Программа "Развитие культуры в Забайкальском крае"</t>
  </si>
  <si>
    <t xml:space="preserve">00 0 00 L4670 </t>
  </si>
  <si>
    <t>-Софинансирование в гос. Программе "Развитие культуры в Заб. Крае"</t>
  </si>
  <si>
    <t>Прочие межбюджетные трансферты</t>
  </si>
  <si>
    <t>000 00 42160</t>
  </si>
  <si>
    <t>500</t>
  </si>
  <si>
    <t>Осуществление передаваемого полномочия по осуществлению мер по противодействию коррупции в границах поселения</t>
  </si>
  <si>
    <t>ПРИЛОЖЕНИЕ 12</t>
  </si>
  <si>
    <t xml:space="preserve">Экономическая структура расходов бюджета сельского поселения </t>
  </si>
  <si>
    <t>Наименование</t>
  </si>
  <si>
    <t>Код</t>
  </si>
  <si>
    <t>экономической статьи</t>
  </si>
  <si>
    <t>Оплата труда и начисления на оплату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</si>
  <si>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</si>
  <si>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</si>
  <si>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</si>
  <si>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</si>
  <si>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</si>
  <si>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В т.ч. Почтовые расходы</t>
  </si>
  <si>
    <t>Проезд к месту командировки</t>
  </si>
  <si>
    <t>Доставка угля</t>
  </si>
  <si>
    <t>Э/энергия</t>
  </si>
  <si>
    <t>дрова</t>
  </si>
  <si>
    <t>Аренда имущества</t>
  </si>
  <si>
    <t>Услуги по содержанию имуществом</t>
  </si>
  <si>
    <t>Обслуживание оргтехники</t>
  </si>
  <si>
    <t>Тех.обслуживание здания</t>
  </si>
  <si>
    <t>Обслуживание охраны</t>
  </si>
  <si>
    <t xml:space="preserve">Заработная плата по договору </t>
  </si>
  <si>
    <t>Ремонт дорог</t>
  </si>
  <si>
    <t>дератизация</t>
  </si>
  <si>
    <t>Ремонт очистных</t>
  </si>
  <si>
    <t>Прочие услуги</t>
  </si>
  <si>
    <t>Сопровождение программных средств</t>
  </si>
  <si>
    <t>Услуги редакции</t>
  </si>
  <si>
    <t>З/плата по договору</t>
  </si>
  <si>
    <t>Аттестация рабочих мест</t>
  </si>
  <si>
    <t>Строительство спортивной площадки</t>
  </si>
  <si>
    <t>Подписка периодики</t>
  </si>
  <si>
    <t>Минерализация и отжиг</t>
  </si>
  <si>
    <t>автострахование</t>
  </si>
  <si>
    <t>услуги по ГО ЧС</t>
  </si>
  <si>
    <t>Содержание жилого фонда</t>
  </si>
  <si>
    <t>Освещение микрорайона</t>
  </si>
  <si>
    <t>Услуги СЭС и медицины</t>
  </si>
  <si>
    <t>Изготовление техпаспортов</t>
  </si>
  <si>
    <t>Безвозмездные и безвозвратные перечисле-</t>
  </si>
  <si>
    <t>ния организации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</si>
  <si>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</si>
  <si>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иск-</t>
  </si>
  <si>
    <t>лючением государственных и муниципальных</t>
  </si>
  <si>
    <t>организаций</t>
  </si>
  <si>
    <t>Безвозмездные перечисления бюджетам</t>
  </si>
  <si>
    <t>Социальное обеспечение</t>
  </si>
  <si>
    <t xml:space="preserve">Муниципальная Пенсия </t>
  </si>
  <si>
    <t>Пособие по социальной помощи населению</t>
  </si>
  <si>
    <t>Прочие расходы</t>
  </si>
  <si>
    <t>Поступление нефинансовых активов</t>
  </si>
  <si>
    <t>Приобретение оргтехники, мебели</t>
  </si>
  <si>
    <t>Приобретение насосной станции</t>
  </si>
  <si>
    <t>Приобретение автомобиля</t>
  </si>
  <si>
    <t>Городская комфортная среда(софинансирование)</t>
  </si>
  <si>
    <t>приобретение квартир</t>
  </si>
  <si>
    <t>Приобретение спорт и музинвентаря</t>
  </si>
  <si>
    <t>Приобретение ГСМ, з/частей</t>
  </si>
  <si>
    <t>Приобретение канцелярия, хоз.расходов</t>
  </si>
  <si>
    <t>Приобретение РЛО</t>
  </si>
  <si>
    <t>Приобретение стройматериалов</t>
  </si>
  <si>
    <t>Приобретение сувенирной продукции</t>
  </si>
  <si>
    <t>ВСЕГО РАСХОДОВ</t>
  </si>
  <si>
    <t xml:space="preserve"> БЮДЖЕТ</t>
  </si>
  <si>
    <t>расходов  ведомственной классификации  расходов бюджетов Российской Федерации</t>
  </si>
  <si>
    <t>(в тыс. руб.)</t>
  </si>
  <si>
    <t>Р3</t>
  </si>
  <si>
    <t>Эк Ст</t>
  </si>
  <si>
    <t>ОБЩЕГОСУДАРСТВЕННЫЕ ВОПРОСЫ</t>
  </si>
  <si>
    <t>0000000000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</si>
  <si>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</si>
  <si>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</si>
  <si>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0000020300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</si>
  <si>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</si>
  <si>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210</t>
  </si>
  <si>
    <t>Суточные</t>
  </si>
  <si>
    <t>Начисления на выплаты по оплате труда</t>
  </si>
  <si>
    <t>Транспортные расходы</t>
  </si>
  <si>
    <t>802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</si>
  <si>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</si>
  <si>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Центральный аппарат</t>
  </si>
  <si>
    <t>0000020400</t>
  </si>
  <si>
    <t>РАСХОДЫ</t>
  </si>
  <si>
    <t>в том числе интернет</t>
  </si>
  <si>
    <t>- телефон</t>
  </si>
  <si>
    <t>- почтовые расходы</t>
  </si>
  <si>
    <t xml:space="preserve">Транспортные услуги </t>
  </si>
  <si>
    <t>-Проезд при командировке</t>
  </si>
  <si>
    <t>Услуги по содержанию имущества</t>
  </si>
  <si>
    <t xml:space="preserve"> - заправка катриджа </t>
  </si>
  <si>
    <t>услуги по содержанию имушества</t>
  </si>
  <si>
    <t>Прочие работы, услуги</t>
  </si>
  <si>
    <t>- программное обеспечение</t>
  </si>
  <si>
    <t>- СБИС</t>
  </si>
  <si>
    <t>КС</t>
  </si>
  <si>
    <t>-приобретение ЭЦП для нотариальных действий</t>
  </si>
  <si>
    <t>- ремонт оргтехники</t>
  </si>
  <si>
    <t>-сопровожд. Програм. Ср-в</t>
  </si>
  <si>
    <t>прочие расходы</t>
  </si>
  <si>
    <t xml:space="preserve">   - оплата по договорам за расколку, распиловку дров</t>
  </si>
  <si>
    <t>- услуги редакции</t>
  </si>
  <si>
    <t>- тех. Обслуживание, ремонт</t>
  </si>
  <si>
    <t>- автострахование</t>
  </si>
  <si>
    <t>- охрана</t>
  </si>
  <si>
    <t>прохождение мед.комиссии</t>
  </si>
  <si>
    <t xml:space="preserve"> - проживание</t>
  </si>
  <si>
    <t xml:space="preserve"> - </t>
  </si>
  <si>
    <t xml:space="preserve"> - проведение аттестации рабочего места</t>
  </si>
  <si>
    <t xml:space="preserve">- курсы повышения </t>
  </si>
  <si>
    <t>…</t>
  </si>
  <si>
    <t>-проведение мероприятий</t>
  </si>
  <si>
    <t>- Земельный налог, налог на имущество</t>
  </si>
  <si>
    <t>851</t>
  </si>
  <si>
    <t>-Транспортный налог</t>
  </si>
  <si>
    <t>-Госпошлина</t>
  </si>
  <si>
    <t xml:space="preserve">-иные налоги </t>
  </si>
  <si>
    <t>-штрафы, пени</t>
  </si>
  <si>
    <t>- мебель</t>
  </si>
  <si>
    <t>414</t>
  </si>
  <si>
    <t xml:space="preserve"> - дрова </t>
  </si>
  <si>
    <t xml:space="preserve"> - канцелярские расходы</t>
  </si>
  <si>
    <t xml:space="preserve"> - приобретение материалов для ремонта</t>
  </si>
  <si>
    <t>- гсм</t>
  </si>
  <si>
    <t>- з/части</t>
  </si>
  <si>
    <t>- хоз.нужды</t>
  </si>
  <si>
    <t>Административная комиссия</t>
  </si>
  <si>
    <t>0000079207</t>
  </si>
  <si>
    <t xml:space="preserve"> Проведенияе выборов и референдумов</t>
  </si>
  <si>
    <t>0000002002</t>
  </si>
  <si>
    <t>-Оплата по договорам ГПХ(избирательная комиссия)</t>
  </si>
  <si>
    <t>-Услуги редакции (обьявления, биллютени)</t>
  </si>
  <si>
    <t>-Заправка картриджа</t>
  </si>
  <si>
    <t>Проведение выборов главы муниципального образования</t>
  </si>
  <si>
    <t>0000002003</t>
  </si>
  <si>
    <t>Резервные фонды местных администраций</t>
  </si>
  <si>
    <t>0000007005</t>
  </si>
  <si>
    <t>870</t>
  </si>
  <si>
    <t>Расходы на выплаты техническому персоналу в целях обеспечения выполнения функций органами местного самоуправления, казенными учреждениями</t>
  </si>
  <si>
    <t>0000092300</t>
  </si>
  <si>
    <t xml:space="preserve">Заработная плата </t>
  </si>
  <si>
    <t xml:space="preserve"> - электроэнергия</t>
  </si>
  <si>
    <t>Прочие работы и услуги</t>
  </si>
  <si>
    <t>-Оплата по договорам ГПХ(обслуж. Хоккейн коробки)</t>
  </si>
  <si>
    <t>-Постановка дет. Площадок на кадастровый учет</t>
  </si>
  <si>
    <t>-Проведение мероприятия "День села"(сувениры)</t>
  </si>
  <si>
    <t>-Прочие расходы</t>
  </si>
  <si>
    <t>НАЦИОНАЛЬНАЯ ОБОРОНА</t>
  </si>
  <si>
    <t>0000000</t>
  </si>
  <si>
    <t>0000051180</t>
  </si>
  <si>
    <t>заправка картриджа</t>
  </si>
  <si>
    <t>гсм</t>
  </si>
  <si>
    <t>канц. Товары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</si>
  <si>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</si>
  <si>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</si>
  <si>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0000024799</t>
  </si>
  <si>
    <t>- оплата по договорам за тушение пожаров</t>
  </si>
  <si>
    <t>ДОРОЖНЫЙ ФОНД</t>
  </si>
  <si>
    <t>0000044315</t>
  </si>
  <si>
    <t>-оплата по договорам</t>
  </si>
  <si>
    <t>ЖИЛИЩНО-КОММУНАЛЬНОЕ ХОЗЯЙСТВО</t>
  </si>
  <si>
    <t>Жилищное хозяйство</t>
  </si>
  <si>
    <t>Транспортный налог</t>
  </si>
  <si>
    <t>0000035005</t>
  </si>
  <si>
    <t>Уличное освещение</t>
  </si>
  <si>
    <t>0000060001</t>
  </si>
  <si>
    <t>эл.энергия гараж</t>
  </si>
  <si>
    <t>очистка несанкционированных свалок(по решению суда)</t>
  </si>
  <si>
    <t>0000060005</t>
  </si>
  <si>
    <t>Городская комфортная среда (софинансирование реконструкция памятника ВОВ)</t>
  </si>
  <si>
    <t>Молодежная политика и оздоровление детей</t>
  </si>
  <si>
    <t>Проведение мероприятий для детей и молодежи</t>
  </si>
  <si>
    <t>0000043101</t>
  </si>
  <si>
    <t>КУЛЬТУРА</t>
  </si>
  <si>
    <t>Дворцы и дома культуры, другие учреждения культуры и средств массовой информации</t>
  </si>
  <si>
    <t>0000044099</t>
  </si>
  <si>
    <t>241</t>
  </si>
  <si>
    <t>Расходы на выплаты персоналу в целях обеспечения выполнения функций органами местного самоуправления, бюджетными учреждениями</t>
  </si>
  <si>
    <t>- интернет</t>
  </si>
  <si>
    <t>Работы, услуги по содержанию имущества</t>
  </si>
  <si>
    <t>- заправка картриджа</t>
  </si>
  <si>
    <t>капитальный ремонт здания</t>
  </si>
  <si>
    <t xml:space="preserve"> - проведение мероприятий</t>
  </si>
  <si>
    <t>- налог на имущество</t>
  </si>
  <si>
    <t>-пени, штрафы</t>
  </si>
  <si>
    <t>- приобретение мебели(стулья,муз.инструменты)</t>
  </si>
  <si>
    <t>0000044090</t>
  </si>
  <si>
    <t>- дрова, уголь</t>
  </si>
  <si>
    <t>- канцелярские, хозяйственные расходы</t>
  </si>
  <si>
    <t>00000L4670</t>
  </si>
  <si>
    <t>0000044299</t>
  </si>
  <si>
    <t>- отопление, водоснабжение</t>
  </si>
  <si>
    <t>-маркир.конверты</t>
  </si>
  <si>
    <t xml:space="preserve"> -заправка картриджа</t>
  </si>
  <si>
    <t>ремонт здания (электромонтажные работы)</t>
  </si>
  <si>
    <t>монтаж котельного оборудования</t>
  </si>
  <si>
    <t>- аттестация рабочих мест</t>
  </si>
  <si>
    <t xml:space="preserve">  - подписка на периодическую печать</t>
  </si>
  <si>
    <t>- проведение мероприятий</t>
  </si>
  <si>
    <t xml:space="preserve">  - налог на имущество</t>
  </si>
  <si>
    <t>- земельный налог</t>
  </si>
  <si>
    <t xml:space="preserve"> - приобретение книжного фонда</t>
  </si>
  <si>
    <t xml:space="preserve">    - дрова </t>
  </si>
  <si>
    <t xml:space="preserve">    - канцелярские</t>
  </si>
  <si>
    <t xml:space="preserve">    - приобретение материалов для ремонта</t>
  </si>
  <si>
    <t xml:space="preserve">    - хоз. нужды</t>
  </si>
  <si>
    <t>Социальное обеспечение и иные выплаты населению</t>
  </si>
  <si>
    <t>0000049101</t>
  </si>
  <si>
    <t>263</t>
  </si>
  <si>
    <t>Программа Обеспечение жильем молодых семей</t>
  </si>
  <si>
    <t>0000079529</t>
  </si>
  <si>
    <t>322</t>
  </si>
  <si>
    <t>262</t>
  </si>
  <si>
    <t>"Доступная среда"</t>
  </si>
  <si>
    <t>06</t>
  </si>
  <si>
    <t>0000050270</t>
  </si>
  <si>
    <t>Перечисление другим бюджетам</t>
  </si>
  <si>
    <t>0000052160</t>
  </si>
  <si>
    <t>540</t>
  </si>
  <si>
    <t>251</t>
  </si>
  <si>
    <t>- контрольный орган</t>
  </si>
  <si>
    <t xml:space="preserve">Переданные полномочия </t>
  </si>
  <si>
    <t>Иные межбюжентые транферты</t>
  </si>
  <si>
    <t>0000042161</t>
  </si>
  <si>
    <t>- эл/энергия водокачка</t>
  </si>
  <si>
    <t>- оплата по договору (з/пл+30,2%)</t>
  </si>
  <si>
    <t>- микробиологическое исследование воды</t>
  </si>
  <si>
    <t>- водный налог</t>
  </si>
  <si>
    <t>- строительство скважин</t>
  </si>
  <si>
    <t>- известь, лампочки</t>
  </si>
  <si>
    <t>-дрова, уголь</t>
  </si>
  <si>
    <t xml:space="preserve">Обеспечение проживающих в поселении и нуждающихся в жилых помещениях малоимущих граждан </t>
  </si>
  <si>
    <t>0000042162</t>
  </si>
  <si>
    <t>- канцелярия (бумага)</t>
  </si>
  <si>
    <t>Предупреждение и ликвидация последствий чрезвычайных ситуаций в границах поселений</t>
  </si>
  <si>
    <t>0000042163</t>
  </si>
  <si>
    <t>-гсм</t>
  </si>
  <si>
    <t>-продукты питаниия</t>
  </si>
  <si>
    <t>-плакаты, банеры</t>
  </si>
  <si>
    <t>-огнетушители</t>
  </si>
  <si>
    <t>оплата дог при предупреждении и ликвидации ЧС</t>
  </si>
  <si>
    <t>Сохранение, использование и поуляризация объектов культурного наследия (памятников)</t>
  </si>
  <si>
    <t>0000042165</t>
  </si>
  <si>
    <t>хоз. товары</t>
  </si>
  <si>
    <t>строй материалы</t>
  </si>
  <si>
    <t xml:space="preserve"> Организация обустройства мест для массового отдыха жителей </t>
  </si>
  <si>
    <t>0000042166</t>
  </si>
  <si>
    <t>- уборка мусора</t>
  </si>
  <si>
    <t>-дератизация</t>
  </si>
  <si>
    <t>- аккарицидная обработка</t>
  </si>
  <si>
    <t>организация мероприятий</t>
  </si>
  <si>
    <t>Организация сбор и вывоза мусора</t>
  </si>
  <si>
    <t>0000042167</t>
  </si>
  <si>
    <t>- оплата по договорам (содержание свалок)</t>
  </si>
  <si>
    <t>Организация ритуальных услуг и содержание мест захоронения</t>
  </si>
  <si>
    <t>0000042168</t>
  </si>
  <si>
    <t>- транспортные услуги</t>
  </si>
  <si>
    <t>000042168</t>
  </si>
  <si>
    <t>- огораживание кладбища и стр-во туалета</t>
  </si>
  <si>
    <t>-договора за захоронение</t>
  </si>
  <si>
    <t>- прочие расходы (…)</t>
  </si>
  <si>
    <t>- стройматериалы</t>
  </si>
  <si>
    <t xml:space="preserve">Осуществление мер по противодействию коррупции в границах поселений </t>
  </si>
  <si>
    <t>0000042169</t>
  </si>
  <si>
    <t>-бумага для плакатов, листовок</t>
  </si>
  <si>
    <t>000042169</t>
  </si>
  <si>
    <t>без переданных полномочий и ВУСа</t>
  </si>
  <si>
    <t xml:space="preserve"> Наименование показателя</t>
  </si>
  <si>
    <t>Код дохода по бюджетной классификации</t>
  </si>
  <si>
    <t>7</t>
  </si>
  <si>
    <t>8</t>
  </si>
  <si>
    <t>Доходы бюджета - всего</t>
  </si>
  <si>
    <t>x</t>
  </si>
  <si>
    <t xml:space="preserve">  НАЛОГОВЫЕ И НЕНАЛОГОВЫЕ ДОХОДЫ</t>
  </si>
  <si>
    <t>802 1 00 00000 00 0000 000</t>
  </si>
  <si>
    <t xml:space="preserve">  НАЛОГИ НА ПРИБЫЛЬ, ДОХОДЫ</t>
  </si>
  <si>
    <t>802 1 01 00000 00 0000 000</t>
  </si>
  <si>
    <t xml:space="preserve">  Налог на доходы физических лиц</t>
  </si>
  <si>
    <t>802 1 01 02000 01 0000 110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</si>
  <si>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</si>
  <si>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802 1 01 02010 01 0000 110</t>
  </si>
  <si>
    <t xml:space="preserve">  НАЛОГИ НА ИМУЩЕСТВО</t>
  </si>
  <si>
    <t>802 1 06 00000 00 0000 000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</si>
  <si>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</si>
  <si>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802 1 06 01030 10 0000 110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</si>
  <si>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</si>
  <si>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802 1 06 01030 13 0000 110</t>
  </si>
  <si>
    <t>ЗЕМЕЛЬНЫЙ НАЛОГ</t>
  </si>
  <si>
    <t>802 1 06 06000 00 0000 110</t>
  </si>
  <si>
    <t xml:space="preserve">  Земельный налог с организаций</t>
  </si>
  <si>
    <t>802 1 06 06030 00 0000 110</t>
  </si>
  <si>
    <t xml:space="preserve">  Земельный налог с организаций, обладающих земельным участком, расположенным в границах сельских  поселений</t>
  </si>
  <si>
    <t>802 1 06 06033 10 0000 110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</si>
  <si>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</si>
  <si>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>802 1 06 06033 13 0000 110</t>
  </si>
  <si>
    <t xml:space="preserve">  Земельный налог с физических лиц</t>
  </si>
  <si>
    <t>802 1 06 06040 00 0000 110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</si>
  <si>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</si>
  <si>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802 1 06 06043 10 0000 110</t>
  </si>
  <si>
    <t xml:space="preserve">  ГОСУДАРСТВЕННАЯ ПОШЛИНА</t>
  </si>
  <si>
    <t>802 1 08 00000 00 0000 000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</si>
  <si>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</si>
  <si>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802 1 08 04020 01 0000 110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</si>
  <si>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</si>
  <si>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802 1 11 00000 00 0000 000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</si>
  <si>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</si>
  <si>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802 1 11 09000 00 0000 120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</si>
  <si>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</si>
  <si>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802 1 11 09045 10 0000 120</t>
  </si>
  <si>
    <t xml:space="preserve">  ПРОЧИЕ НЕНАЛОГОВЫЕ ДОХОДЫ</t>
  </si>
  <si>
    <t>802 1 17 00000 00 0000 000</t>
  </si>
  <si>
    <t xml:space="preserve">  Прочие неналоговые доходы бюджетов сельских поселений</t>
  </si>
  <si>
    <t>802 1 17 05050 10 0000 180</t>
  </si>
  <si>
    <t xml:space="preserve">  Средства самообложения граждан, зачисляемые в бюджеты сельских  поселений</t>
  </si>
  <si>
    <t>802 1 17 14030 10 0000 180</t>
  </si>
  <si>
    <t xml:space="preserve">  БЕЗВОЗМЕЗДНЫЕ ПОСТУПЛЕНИЯ</t>
  </si>
  <si>
    <t>802 2 00 00000 00 0000 000</t>
  </si>
  <si>
    <t xml:space="preserve"> ПОСТУПЛЕНИЯ ДОТАЦИЙ</t>
  </si>
  <si>
    <t>802 2 02 00000 00 0000 000</t>
  </si>
  <si>
    <t xml:space="preserve">  Дотации бюджетам сельских поселений на выравнивание бюджетной обеспеченности</t>
  </si>
  <si>
    <t>802 2 02 01001 10 0000 151</t>
  </si>
  <si>
    <t xml:space="preserve">  Дотации бюджетам сельских поселений на поддержку мер по обеспечению сбалансированности бюджетов</t>
  </si>
  <si>
    <t>802 2 02 01003 10 0000 151</t>
  </si>
  <si>
    <t xml:space="preserve">  Субсидии бюджетам бюджетной системы Российской Федерации (межбюджетные субсидии)</t>
  </si>
  <si>
    <t>802 2 02 02000 00 0000 151</t>
  </si>
  <si>
    <t xml:space="preserve">  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</si>
  <si>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802 2 02 02089 00 0000 151</t>
  </si>
  <si>
    <t xml:space="preserve">  Субсидии бюджетам сельских поселений на реализацию мероприятий государственной программы Российской Федерации "Доступная среда" на 2011 - 2020 годы</t>
  </si>
  <si>
    <t>802 2 02 02207 10 0000 151</t>
  </si>
  <si>
    <t xml:space="preserve">  Субвенции бюджетам бюджетной системы Российской Федерации</t>
  </si>
  <si>
    <t>802 2 02 03000 00 0000 151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</si>
  <si>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</si>
  <si>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802 2 02 03015 00 0000 151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</si>
  <si>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</si>
  <si>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802 2 02 03015 10 0000 151</t>
  </si>
  <si>
    <t xml:space="preserve">  Иные межбюджетные трансферты</t>
  </si>
  <si>
    <t>802 2 02 04000 00 0000 151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</si>
  <si>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</si>
  <si>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802 2 02 04014 10 0000 151</t>
  </si>
  <si>
    <t xml:space="preserve">  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</si>
  <si>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802 2 02 04052 00 0000 151</t>
  </si>
  <si>
    <t xml:space="preserve">к проекту решения Совета сельского </t>
  </si>
  <si>
    <t>к проекту решения Совета сельского</t>
  </si>
  <si>
    <t>2024 год</t>
  </si>
  <si>
    <t>-Оплата по договорам ГПХ(замещ. Работников в отпуске)</t>
  </si>
  <si>
    <t xml:space="preserve">- минерализация </t>
  </si>
  <si>
    <t>Вывоз ТКО</t>
  </si>
  <si>
    <t>Постановка накадастровый учет</t>
  </si>
  <si>
    <t>Перечисления другим бюджетам бюджетной системы РФ</t>
  </si>
  <si>
    <t>Городская комфортная среда (софинанс. реконструкция памятника ВОВ)</t>
  </si>
  <si>
    <t xml:space="preserve"> на 2024 год</t>
  </si>
  <si>
    <t>2024 год (тыс.руб.)</t>
  </si>
  <si>
    <t>к проекту решения Совета селького</t>
  </si>
  <si>
    <t xml:space="preserve">к проекту решению Совета сельского </t>
  </si>
  <si>
    <t>К проекту решения Совета сельского</t>
  </si>
  <si>
    <t>-Членские взносы</t>
  </si>
  <si>
    <t>Членские взносы</t>
  </si>
  <si>
    <t>очередной       2022</t>
  </si>
  <si>
    <t>1 год планового периода            2023</t>
  </si>
  <si>
    <t>2 год планового периода            2024</t>
  </si>
  <si>
    <t>Строительство спортплощадки (нацпроект минист. Спорта и физкультуры) софинансирование</t>
  </si>
  <si>
    <t>Установка детской площадки на ул. Вокзальной (федер. программа минист. сельского хозяйства)</t>
  </si>
  <si>
    <t>-Прохождение медосмотра</t>
  </si>
  <si>
    <t xml:space="preserve"> - приобретение оргтехники (ноутбук для главы)</t>
  </si>
  <si>
    <t>Прохождение медосмотров</t>
  </si>
  <si>
    <t>Установка детской площадки</t>
  </si>
  <si>
    <t>-ремонт системы отопления здания администрации</t>
  </si>
  <si>
    <t>Ремонт системы отопления здания администрации</t>
  </si>
  <si>
    <t>на 2025 год</t>
  </si>
  <si>
    <t>Очередной год         2023</t>
  </si>
  <si>
    <t>1 год планового периода 2024</t>
  </si>
  <si>
    <t>2 год планового периода 2025</t>
  </si>
  <si>
    <t xml:space="preserve">и плановый период 2024 г., 2025 г. по разделам, подразделам, целевым статьям и видам </t>
  </si>
  <si>
    <t>ПРОГНОЗ ДОХОДОВ на 2023 год и плановый период 2024-2025 гг.</t>
  </si>
  <si>
    <t>и плановый период 2024 и 2025 годов"</t>
  </si>
  <si>
    <t xml:space="preserve"> на 2025 год</t>
  </si>
  <si>
    <t>классификации расходов бюджета поселения на 2023 год и плановый период 2024- 2025 гг.</t>
  </si>
  <si>
    <t>структуре расходов бюджета сельского (городского) на 2023 и плановый 2024-2025 годы</t>
  </si>
  <si>
    <t>и плановый период 2024 и 2025 годов</t>
  </si>
  <si>
    <t>бюджетной системы, на плановый период 2024 и 2025 годов</t>
  </si>
  <si>
    <t>2025год (тыс.руб.)</t>
  </si>
  <si>
    <t>бюджетной системы, в 2023 году</t>
  </si>
  <si>
    <t>Объемы поступления доходов  бюджета поселения на плановый период 2024 и 2025 годов</t>
  </si>
  <si>
    <t>2025 год</t>
  </si>
  <si>
    <t>и плановый период 2024  и 2025 годов"</t>
  </si>
  <si>
    <t>Объемы поступления доходов бюджета поселения на 2023 год</t>
  </si>
  <si>
    <t>Перечень источников доходов бюджета поселения, закрепляемых за главными администраторами доходов бюджета сельского поселения -  исполнительными органами государственной власти Российской Федерации на 2023 год и плановый период 2024 и 2025 годов</t>
  </si>
  <si>
    <t>"__________" на 2023 год</t>
  </si>
  <si>
    <t xml:space="preserve">"_______________" на 2023 год </t>
  </si>
  <si>
    <t>поселения "________"</t>
  </si>
  <si>
    <t>поселения "_____________"</t>
  </si>
  <si>
    <t>"_____________" на 2023 год</t>
  </si>
  <si>
    <t xml:space="preserve">"_____________"на 2023 год </t>
  </si>
  <si>
    <t>Наименование поселения "_____________"</t>
  </si>
  <si>
    <t>Читинформ</t>
  </si>
  <si>
    <t>247</t>
  </si>
  <si>
    <t>дрова гараж</t>
  </si>
  <si>
    <t>Услуг по содержанию имущества</t>
  </si>
  <si>
    <t>-Оплата по договорам ГПХ(секретарь)</t>
  </si>
  <si>
    <t>Земельный налог, налог на имущество</t>
  </si>
  <si>
    <t>транспортный налог</t>
  </si>
  <si>
    <t xml:space="preserve">-Приобретение ГСМ </t>
  </si>
  <si>
    <t>доставка установка монтаж</t>
  </si>
  <si>
    <t>приобретение резервуара</t>
  </si>
  <si>
    <t>олерон</t>
  </si>
  <si>
    <t>ООО Успех</t>
  </si>
  <si>
    <t>мед.комиссии</t>
  </si>
  <si>
    <t>ремонт кровли крыши</t>
  </si>
  <si>
    <t>ремонт печек</t>
  </si>
  <si>
    <t>Олерон</t>
  </si>
  <si>
    <t>резер</t>
  </si>
  <si>
    <t>пенс</t>
  </si>
  <si>
    <t>конт</t>
  </si>
  <si>
    <t>пени</t>
  </si>
  <si>
    <t>11,5 мес.</t>
  </si>
  <si>
    <t>11,5мес</t>
  </si>
  <si>
    <t>поселения "бадинское"</t>
  </si>
  <si>
    <t>бадинское на 2023 год</t>
  </si>
  <si>
    <t>поселения Бадинское</t>
  </si>
  <si>
    <t>Бадинское на 2023 год</t>
  </si>
  <si>
    <t>Перечень главных администраторов доходов бюджета поселения - исполнительных органов местного самоуправления сельского поселения "Бадинское"</t>
  </si>
  <si>
    <t xml:space="preserve">поселения "Бадинское" </t>
  </si>
  <si>
    <t>"Бадинское» на 2023 год</t>
  </si>
  <si>
    <t xml:space="preserve">Перечень главных администраторов источников финансирования дефицита бюджета сельского поселения «Бадинское» на 2023 год и плановый период 2024 и 2025 годов </t>
  </si>
  <si>
    <t>Сельское поселение «Бадинское"</t>
  </si>
  <si>
    <t>поселения "Бадинское"</t>
  </si>
  <si>
    <t>"Бадинское" на 2023 год</t>
  </si>
  <si>
    <t>Источники финансирования деицита сельского поселения  "Бадинско" на 2023 год</t>
  </si>
  <si>
    <t>поселения "бдинское"</t>
  </si>
  <si>
    <t>"Бадинское-" на 2023 год</t>
  </si>
  <si>
    <t>"Бадинское" на плановый период 2024 и 2025 годов</t>
  </si>
  <si>
    <t>Единый сельскохозяйственный налог</t>
  </si>
  <si>
    <t>Единый ельскохозяйственный налог</t>
  </si>
  <si>
    <t>802 105 03011 00000 110</t>
  </si>
  <si>
    <t>Административные комиссии</t>
  </si>
  <si>
    <t>80220230024100000150</t>
  </si>
  <si>
    <t>1 17 05050 10 0000 180</t>
  </si>
  <si>
    <t xml:space="preserve"> 105 03011 00000 110</t>
  </si>
  <si>
    <t xml:space="preserve">Прочие неналоговые </t>
  </si>
  <si>
    <t>Административные комисии</t>
  </si>
  <si>
    <t xml:space="preserve">Бюджетная роспись сельского поселения"Бадинское" на 2023  год </t>
  </si>
  <si>
    <t xml:space="preserve">"Бадинско"на 2023 год </t>
  </si>
  <si>
    <t>0000079471</t>
  </si>
  <si>
    <t>831</t>
  </si>
  <si>
    <t>000092300</t>
  </si>
  <si>
    <t>Исполнение судебных актов</t>
  </si>
  <si>
    <t>Уплата налога имущества организации и земельного налога</t>
  </si>
  <si>
    <t>000078050</t>
  </si>
  <si>
    <t>0000078186</t>
  </si>
  <si>
    <t>300</t>
  </si>
  <si>
    <t>0000009218</t>
  </si>
  <si>
    <t>0000076316</t>
  </si>
  <si>
    <t>0000078150</t>
  </si>
  <si>
    <t>00F2555550</t>
  </si>
  <si>
    <t>"Бадинское" на 2023 год и плановый период 2024 и 2025 годов</t>
  </si>
  <si>
    <t>Социальное пособие и компенсация рабочему персоналу</t>
  </si>
  <si>
    <t>0000079491</t>
  </si>
  <si>
    <t>налоги,штрафы</t>
  </si>
  <si>
    <t>приобритение концелярии</t>
  </si>
  <si>
    <t>преобритение концелярии</t>
  </si>
  <si>
    <t>приобритение гсм</t>
  </si>
  <si>
    <t>услуги по содержанию имущества</t>
  </si>
  <si>
    <t>0000074316</t>
  </si>
  <si>
    <t>коммунальные услуги</t>
  </si>
  <si>
    <t>услуги</t>
  </si>
  <si>
    <t>00000042167</t>
  </si>
  <si>
    <t>00000078150</t>
  </si>
  <si>
    <t>000F255550</t>
  </si>
  <si>
    <t>0000078050</t>
  </si>
  <si>
    <t>приобритение основных средств</t>
  </si>
  <si>
    <t>7498,99</t>
  </si>
  <si>
    <t>2226,69</t>
  </si>
  <si>
    <t>93,1</t>
  </si>
  <si>
    <t>0,58</t>
  </si>
  <si>
    <t>758,6</t>
  </si>
  <si>
    <t>10250,79</t>
  </si>
  <si>
    <t>1010,51</t>
  </si>
  <si>
    <t>530,67</t>
  </si>
  <si>
    <t>380,0</t>
  </si>
  <si>
    <t xml:space="preserve"> </t>
  </si>
  <si>
    <t>Уменньшение прочих остатков средств бюджетов</t>
  </si>
  <si>
    <t>01 05 02 01 00 0000 600</t>
  </si>
  <si>
    <t>01 05 02 01 10 0000 600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</si>
</sst>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"/>
    <numFmt numFmtId="166" formatCode="0.0"/>
    <numFmt numFmtId="167" formatCode="000000"/>
  </numFmts>
  <fonts count="5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2"/>
      <name val="Arial Cyr"/>
      <family val="2"/>
      <charset val="204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sz val="12"/>
      <color indexed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2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Arial Cyr"/>
    </font>
    <font>
      <sz val="11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1"/>
      <color rgb="FF000000"/>
      <name val="Arial Cyr"/>
    </font>
    <font>
      <b/>
      <i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2">
    <xf numFmtId="0" fontId="0" fillId="0" borderId="0"/>
    <xf numFmtId="0" fontId="1" fillId="0" borderId="0"/>
    <xf numFmtId="0" fontId="1" fillId="0" borderId="0" applyFont="0" applyFill="0" applyBorder="0" applyAlignment="0" applyProtection="0"/>
    <xf numFmtId="49" fontId="20" fillId="0" borderId="15">
      <alignment horizontal="center"/>
    </xf>
    <xf numFmtId="0" fontId="20" fillId="0" borderId="16">
      <alignment horizontal="left" wrapText="1" indent="2"/>
    </xf>
    <xf numFmtId="0" fontId="28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31" fillId="0" borderId="0">
      <alignment wrapText="1"/>
    </xf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1" fillId="0" borderId="0"/>
    <xf numFmtId="0" fontId="42" fillId="0" borderId="0"/>
    <xf numFmtId="0" fontId="20" fillId="0" borderId="0"/>
    <xf numFmtId="0" fontId="20" fillId="0" borderId="34">
      <alignment horizontal="left"/>
    </xf>
    <xf numFmtId="49" fontId="21" fillId="0" borderId="0"/>
    <xf numFmtId="0" fontId="20" fillId="0" borderId="0">
      <alignment horizontal="left"/>
    </xf>
    <xf numFmtId="0" fontId="44" fillId="0" borderId="0">
      <alignment horizontal="center"/>
    </xf>
    <xf numFmtId="0" fontId="20" fillId="0" borderId="35">
      <alignment horizontal="center" vertical="center"/>
    </xf>
    <xf numFmtId="0" fontId="20" fillId="0" borderId="36">
      <alignment horizontal="center" vertical="center"/>
    </xf>
    <xf numFmtId="49" fontId="20" fillId="0" borderId="36">
      <alignment horizontal="center" vertical="center"/>
    </xf>
    <xf numFmtId="0" fontId="20" fillId="0" borderId="37">
      <alignment horizontal="left" wrapText="1"/>
    </xf>
    <xf numFmtId="49" fontId="20" fillId="0" borderId="38">
      <alignment horizontal="center"/>
    </xf>
    <xf numFmtId="4" fontId="20" fillId="0" borderId="38">
      <alignment horizontal="right" shrinkToFit="1"/>
    </xf>
    <xf numFmtId="0" fontId="20" fillId="0" borderId="39">
      <alignment horizontal="left" wrapText="1"/>
    </xf>
    <xf numFmtId="49" fontId="20" fillId="0" borderId="40">
      <alignment horizontal="center"/>
    </xf>
    <xf numFmtId="4" fontId="20" fillId="0" borderId="15">
      <alignment horizontal="right" shrinkToFit="1"/>
    </xf>
  </cellStyleXfs>
  <cellXfs count="672">
    <xf numFmtId="0" fontId="0" fillId="0" borderId="0" xfId="0"/>
    <xf numFmtId="0" fontId="2" fillId="0" borderId="0" xfId="1" applyFont="1" applyFill="1"/>
    <xf numFmtId="0" fontId="5" fillId="0" borderId="0" xfId="1" applyFont="1" applyFill="1" applyAlignment="1">
      <alignment horizontal="right"/>
    </xf>
    <xf numFmtId="0" fontId="3" fillId="0" borderId="0" xfId="1" applyFont="1" applyFill="1" applyBorder="1" applyAlignment="1"/>
    <xf numFmtId="0" fontId="4" fillId="0" borderId="0" xfId="1" applyFont="1" applyFill="1"/>
    <xf numFmtId="49" fontId="2" fillId="0" borderId="0" xfId="1" applyNumberFormat="1" applyFont="1" applyFill="1"/>
    <xf numFmtId="0" fontId="6" fillId="0" borderId="0" xfId="1" applyFont="1" applyFill="1"/>
    <xf numFmtId="0" fontId="5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1" fillId="0" borderId="0" xfId="1" applyFill="1"/>
    <xf numFmtId="0" fontId="6" fillId="0" borderId="0" xfId="1" applyFont="1" applyFill="1" applyAlignment="1">
      <alignment horizontal="right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right"/>
    </xf>
    <xf numFmtId="0" fontId="6" fillId="0" borderId="0" xfId="1" applyFont="1" applyFill="1" applyAlignment="1">
      <alignment horizontal="right"/>
    </xf>
    <xf numFmtId="0" fontId="1" fillId="0" borderId="0" xfId="1" applyFill="1" applyBorder="1"/>
    <xf numFmtId="0" fontId="7" fillId="0" borderId="0" xfId="1" applyFont="1" applyFill="1" applyBorder="1"/>
    <xf numFmtId="0" fontId="6" fillId="0" borderId="0" xfId="1" applyFont="1" applyFill="1" applyAlignment="1"/>
    <xf numFmtId="0" fontId="5" fillId="0" borderId="1" xfId="1" applyFont="1" applyFill="1" applyBorder="1" applyAlignment="1">
      <alignment horizontal="center" wrapText="1"/>
    </xf>
    <xf numFmtId="0" fontId="1" fillId="0" borderId="0" xfId="1" applyFill="1" applyBorder="1" applyAlignment="1">
      <alignment wrapText="1"/>
    </xf>
    <xf numFmtId="0" fontId="6" fillId="0" borderId="1" xfId="1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0" xfId="1" applyFont="1" applyFill="1" applyBorder="1"/>
    <xf numFmtId="0" fontId="11" fillId="0" borderId="0" xfId="1" applyFont="1" applyFill="1" applyBorder="1"/>
    <xf numFmtId="49" fontId="1" fillId="0" borderId="0" xfId="1" applyNumberFormat="1" applyFill="1" applyBorder="1" applyAlignment="1">
      <alignment horizontal="center"/>
    </xf>
    <xf numFmtId="0" fontId="12" fillId="0" borderId="0" xfId="1" applyFont="1" applyFill="1" applyBorder="1"/>
    <xf numFmtId="0" fontId="9" fillId="0" borderId="0" xfId="0" applyFont="1"/>
    <xf numFmtId="0" fontId="13" fillId="0" borderId="0" xfId="0" applyFont="1"/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3" fillId="0" borderId="0" xfId="0" applyFont="1" applyAlignment="1"/>
    <xf numFmtId="0" fontId="13" fillId="0" borderId="0" xfId="0" applyFont="1" applyBorder="1"/>
    <xf numFmtId="0" fontId="17" fillId="0" borderId="0" xfId="0" applyFont="1"/>
    <xf numFmtId="0" fontId="16" fillId="0" borderId="0" xfId="1" applyFont="1" applyFill="1" applyBorder="1"/>
    <xf numFmtId="0" fontId="17" fillId="0" borderId="0" xfId="0" applyFont="1" applyAlignment="1"/>
    <xf numFmtId="0" fontId="17" fillId="0" borderId="0" xfId="0" applyFont="1" applyBorder="1"/>
    <xf numFmtId="0" fontId="10" fillId="0" borderId="0" xfId="1" applyFont="1" applyFill="1"/>
    <xf numFmtId="0" fontId="6" fillId="0" borderId="0" xfId="1" applyFont="1" applyFill="1" applyAlignment="1">
      <alignment horizontal="left"/>
    </xf>
    <xf numFmtId="0" fontId="6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left" vertical="center"/>
    </xf>
    <xf numFmtId="165" fontId="5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vertical="center"/>
    </xf>
    <xf numFmtId="165" fontId="6" fillId="0" borderId="1" xfId="1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top" wrapText="1"/>
    </xf>
    <xf numFmtId="49" fontId="21" fillId="0" borderId="1" xfId="3" applyNumberFormat="1" applyFont="1" applyBorder="1" applyAlignment="1" applyProtection="1">
      <alignment vertical="center"/>
      <protection locked="0"/>
    </xf>
    <xf numFmtId="0" fontId="21" fillId="0" borderId="1" xfId="4" applyNumberFormat="1" applyFont="1" applyBorder="1" applyAlignment="1" applyProtection="1">
      <alignment wrapText="1"/>
      <protection locked="0"/>
    </xf>
    <xf numFmtId="0" fontId="5" fillId="0" borderId="1" xfId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0" fillId="0" borderId="0" xfId="1" applyFont="1" applyFill="1" applyBorder="1" applyAlignment="1">
      <alignment vertical="center"/>
    </xf>
    <xf numFmtId="0" fontId="22" fillId="0" borderId="0" xfId="1" applyFont="1" applyFill="1"/>
    <xf numFmtId="0" fontId="9" fillId="0" borderId="0" xfId="0" applyFont="1" applyAlignment="1"/>
    <xf numFmtId="0" fontId="23" fillId="0" borderId="0" xfId="0" applyFont="1"/>
    <xf numFmtId="0" fontId="24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/>
    </xf>
    <xf numFmtId="0" fontId="24" fillId="0" borderId="1" xfId="1" applyFont="1" applyFill="1" applyBorder="1"/>
    <xf numFmtId="0" fontId="25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left"/>
    </xf>
    <xf numFmtId="4" fontId="5" fillId="0" borderId="1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/>
    </xf>
    <xf numFmtId="165" fontId="5" fillId="0" borderId="1" xfId="1" applyNumberFormat="1" applyFont="1" applyFill="1" applyBorder="1" applyAlignment="1">
      <alignment horizontal="left"/>
    </xf>
    <xf numFmtId="165" fontId="6" fillId="0" borderId="1" xfId="1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left" vertical="center"/>
    </xf>
    <xf numFmtId="4" fontId="6" fillId="0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/>
    </xf>
    <xf numFmtId="4" fontId="6" fillId="2" borderId="1" xfId="1" applyNumberFormat="1" applyFont="1" applyFill="1" applyBorder="1" applyAlignment="1">
      <alignment horizontal="center" vertical="center"/>
    </xf>
    <xf numFmtId="0" fontId="26" fillId="0" borderId="0" xfId="1" applyFont="1" applyFill="1"/>
    <xf numFmtId="0" fontId="17" fillId="0" borderId="0" xfId="0" applyFont="1" applyFill="1"/>
    <xf numFmtId="0" fontId="16" fillId="0" borderId="0" xfId="1" applyFont="1" applyFill="1" applyAlignment="1"/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14" fillId="0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165" fontId="14" fillId="0" borderId="1" xfId="0" applyNumberFormat="1" applyFont="1" applyFill="1" applyBorder="1"/>
    <xf numFmtId="165" fontId="9" fillId="0" borderId="1" xfId="0" applyNumberFormat="1" applyFont="1" applyFill="1" applyBorder="1"/>
    <xf numFmtId="0" fontId="1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5" fontId="15" fillId="0" borderId="1" xfId="0" applyNumberFormat="1" applyFont="1" applyFill="1" applyBorder="1"/>
    <xf numFmtId="165" fontId="13" fillId="0" borderId="1" xfId="0" applyNumberFormat="1" applyFont="1" applyFill="1" applyBorder="1"/>
    <xf numFmtId="0" fontId="1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27" fillId="0" borderId="0" xfId="0" applyFont="1"/>
    <xf numFmtId="0" fontId="6" fillId="0" borderId="0" xfId="5" applyFont="1" applyFill="1" applyBorder="1" applyAlignment="1">
      <alignment vertical="center" wrapText="1"/>
    </xf>
    <xf numFmtId="0" fontId="6" fillId="0" borderId="0" xfId="5" applyFont="1" applyFill="1" applyBorder="1" applyAlignment="1">
      <alignment horizontal="right" vertical="center" wrapText="1"/>
    </xf>
    <xf numFmtId="0" fontId="6" fillId="0" borderId="0" xfId="5" applyFont="1" applyFill="1" applyBorder="1" applyAlignment="1">
      <alignment horizontal="right" vertical="justify" wrapText="1"/>
    </xf>
    <xf numFmtId="0" fontId="10" fillId="0" borderId="0" xfId="6" applyFont="1" applyAlignment="1">
      <alignment horizontal="right"/>
    </xf>
    <xf numFmtId="0" fontId="5" fillId="0" borderId="0" xfId="5" applyFont="1" applyFill="1" applyBorder="1" applyAlignment="1">
      <alignment horizontal="center" vertical="justify" wrapText="1"/>
    </xf>
    <xf numFmtId="0" fontId="5" fillId="0" borderId="0" xfId="5" applyFont="1" applyFill="1" applyBorder="1" applyAlignment="1">
      <alignment horizontal="center" vertical="center" wrapText="1"/>
    </xf>
    <xf numFmtId="0" fontId="10" fillId="0" borderId="0" xfId="6" applyFont="1"/>
    <xf numFmtId="0" fontId="6" fillId="0" borderId="1" xfId="5" applyFont="1" applyFill="1" applyBorder="1" applyAlignment="1">
      <alignment horizontal="center" vertical="justify" wrapText="1"/>
    </xf>
    <xf numFmtId="0" fontId="6" fillId="0" borderId="1" xfId="5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vertical="center" wrapText="1"/>
    </xf>
    <xf numFmtId="49" fontId="5" fillId="0" borderId="1" xfId="5" applyNumberFormat="1" applyFont="1" applyFill="1" applyBorder="1" applyAlignment="1">
      <alignment horizontal="center" vertical="center" wrapText="1"/>
    </xf>
    <xf numFmtId="4" fontId="5" fillId="0" borderId="1" xfId="5" applyNumberFormat="1" applyFont="1" applyFill="1" applyBorder="1" applyAlignment="1">
      <alignment horizontal="right" vertical="center" wrapText="1"/>
    </xf>
    <xf numFmtId="0" fontId="5" fillId="2" borderId="1" xfId="5" applyFont="1" applyFill="1" applyBorder="1" applyAlignment="1">
      <alignment vertical="center" wrapText="1"/>
    </xf>
    <xf numFmtId="49" fontId="5" fillId="2" borderId="1" xfId="5" applyNumberFormat="1" applyFont="1" applyFill="1" applyBorder="1" applyAlignment="1">
      <alignment horizontal="center" vertical="center" wrapText="1"/>
    </xf>
    <xf numFmtId="49" fontId="6" fillId="2" borderId="1" xfId="5" applyNumberFormat="1" applyFont="1" applyFill="1" applyBorder="1" applyAlignment="1">
      <alignment horizontal="center" vertical="center" wrapText="1"/>
    </xf>
    <xf numFmtId="4" fontId="5" fillId="2" borderId="1" xfId="5" applyNumberFormat="1" applyFont="1" applyFill="1" applyBorder="1" applyAlignment="1">
      <alignment horizontal="right" vertical="center" wrapText="1"/>
    </xf>
    <xf numFmtId="0" fontId="6" fillId="2" borderId="1" xfId="6" applyFont="1" applyFill="1" applyBorder="1"/>
    <xf numFmtId="49" fontId="6" fillId="2" borderId="1" xfId="5" applyNumberFormat="1" applyFont="1" applyFill="1" applyBorder="1" applyAlignment="1">
      <alignment horizontal="left" vertical="center" wrapText="1"/>
    </xf>
    <xf numFmtId="4" fontId="6" fillId="2" borderId="1" xfId="5" applyNumberFormat="1" applyFont="1" applyFill="1" applyBorder="1" applyAlignment="1">
      <alignment horizontal="right" vertical="center" wrapText="1"/>
    </xf>
    <xf numFmtId="165" fontId="6" fillId="0" borderId="0" xfId="5" applyNumberFormat="1" applyFont="1" applyFill="1" applyBorder="1"/>
    <xf numFmtId="0" fontId="21" fillId="2" borderId="1" xfId="6" applyFont="1" applyFill="1" applyBorder="1" applyAlignment="1">
      <alignment wrapText="1"/>
    </xf>
    <xf numFmtId="0" fontId="6" fillId="2" borderId="1" xfId="5" applyFont="1" applyFill="1" applyBorder="1" applyAlignment="1">
      <alignment vertical="center" wrapText="1"/>
    </xf>
    <xf numFmtId="0" fontId="6" fillId="2" borderId="1" xfId="7" applyNumberFormat="1" applyFont="1" applyFill="1" applyBorder="1" applyAlignment="1">
      <alignment vertical="center" wrapText="1"/>
    </xf>
    <xf numFmtId="0" fontId="30" fillId="2" borderId="1" xfId="6" applyFont="1" applyFill="1" applyBorder="1" applyAlignment="1">
      <alignment horizontal="justify" vertical="center" wrapText="1"/>
    </xf>
    <xf numFmtId="0" fontId="5" fillId="0" borderId="0" xfId="5" applyFont="1" applyFill="1" applyBorder="1"/>
    <xf numFmtId="49" fontId="6" fillId="2" borderId="1" xfId="6" applyNumberFormat="1" applyFont="1" applyFill="1" applyBorder="1" applyAlignment="1">
      <alignment horizontal="left" vertical="center" wrapText="1"/>
    </xf>
    <xf numFmtId="0" fontId="21" fillId="2" borderId="1" xfId="6" applyFont="1" applyFill="1" applyBorder="1" applyAlignment="1">
      <alignment horizontal="justify" vertical="center" wrapText="1"/>
    </xf>
    <xf numFmtId="49" fontId="6" fillId="2" borderId="1" xfId="5" applyNumberFormat="1" applyFont="1" applyFill="1" applyBorder="1" applyAlignment="1">
      <alignment vertical="center" wrapText="1"/>
    </xf>
    <xf numFmtId="0" fontId="21" fillId="2" borderId="1" xfId="6" applyFont="1" applyFill="1" applyBorder="1" applyAlignment="1">
      <alignment vertical="center"/>
    </xf>
    <xf numFmtId="0" fontId="21" fillId="0" borderId="1" xfId="0" applyFont="1" applyFill="1" applyBorder="1" applyAlignment="1">
      <alignment horizontal="left" vertical="center"/>
    </xf>
    <xf numFmtId="49" fontId="6" fillId="0" borderId="1" xfId="5" applyNumberFormat="1" applyFont="1" applyFill="1" applyBorder="1" applyAlignment="1">
      <alignment horizontal="center" vertical="center" wrapText="1"/>
    </xf>
    <xf numFmtId="49" fontId="6" fillId="0" borderId="1" xfId="5" applyNumberFormat="1" applyFont="1" applyFill="1" applyBorder="1" applyAlignment="1">
      <alignment horizontal="left" vertical="center" wrapText="1"/>
    </xf>
    <xf numFmtId="4" fontId="6" fillId="0" borderId="1" xfId="5" applyNumberFormat="1" applyFont="1" applyFill="1" applyBorder="1" applyAlignment="1">
      <alignment horizontal="right" vertical="center" wrapText="1"/>
    </xf>
    <xf numFmtId="0" fontId="6" fillId="0" borderId="1" xfId="5" applyFont="1" applyFill="1" applyBorder="1" applyAlignment="1">
      <alignment vertical="center" wrapText="1"/>
    </xf>
    <xf numFmtId="0" fontId="21" fillId="0" borderId="1" xfId="0" applyFont="1" applyFill="1" applyBorder="1" applyAlignment="1">
      <alignment wrapText="1"/>
    </xf>
    <xf numFmtId="49" fontId="21" fillId="2" borderId="1" xfId="6" applyNumberFormat="1" applyFont="1" applyFill="1" applyBorder="1" applyAlignment="1">
      <alignment wrapText="1"/>
    </xf>
    <xf numFmtId="4" fontId="6" fillId="2" borderId="1" xfId="5" applyNumberFormat="1" applyFont="1" applyFill="1" applyBorder="1" applyAlignment="1">
      <alignment horizontal="center" vertical="center" wrapText="1"/>
    </xf>
    <xf numFmtId="4" fontId="6" fillId="2" borderId="1" xfId="5" applyNumberFormat="1" applyFont="1" applyFill="1" applyBorder="1" applyAlignment="1">
      <alignment horizontal="right" wrapText="1"/>
    </xf>
    <xf numFmtId="49" fontId="5" fillId="2" borderId="1" xfId="8" applyNumberFormat="1" applyFont="1" applyFill="1" applyBorder="1" applyAlignment="1">
      <alignment horizontal="center" vertical="center" wrapText="1"/>
    </xf>
    <xf numFmtId="49" fontId="5" fillId="2" borderId="1" xfId="6" applyNumberFormat="1" applyFont="1" applyFill="1" applyBorder="1" applyAlignment="1">
      <alignment horizontal="center" vertical="center" wrapText="1"/>
    </xf>
    <xf numFmtId="49" fontId="6" fillId="2" borderId="1" xfId="8" applyNumberFormat="1" applyFont="1" applyFill="1" applyBorder="1" applyAlignment="1">
      <alignment horizontal="center" vertical="center" wrapText="1"/>
    </xf>
    <xf numFmtId="0" fontId="21" fillId="2" borderId="1" xfId="6" applyFont="1" applyFill="1" applyBorder="1" applyAlignment="1">
      <alignment horizontal="left" vertical="center" wrapText="1"/>
    </xf>
    <xf numFmtId="0" fontId="10" fillId="2" borderId="1" xfId="6" applyFont="1" applyFill="1" applyBorder="1" applyAlignment="1">
      <alignment horizontal="left" vertical="center" wrapText="1"/>
    </xf>
    <xf numFmtId="49" fontId="6" fillId="2" borderId="1" xfId="9" applyNumberFormat="1" applyFont="1" applyFill="1" applyBorder="1" applyAlignment="1">
      <alignment horizontal="left" wrapText="1"/>
    </xf>
    <xf numFmtId="49" fontId="5" fillId="2" borderId="1" xfId="5" applyNumberFormat="1" applyFont="1" applyFill="1" applyBorder="1" applyAlignment="1">
      <alignment horizontal="left" vertical="center" wrapText="1"/>
    </xf>
    <xf numFmtId="0" fontId="30" fillId="2" borderId="1" xfId="6" applyFont="1" applyFill="1" applyBorder="1"/>
    <xf numFmtId="0" fontId="5" fillId="2" borderId="1" xfId="7" applyNumberFormat="1" applyFont="1" applyFill="1" applyBorder="1" applyAlignment="1">
      <alignment vertical="center" wrapText="1"/>
    </xf>
    <xf numFmtId="165" fontId="6" fillId="2" borderId="1" xfId="5" applyNumberFormat="1" applyFont="1" applyFill="1" applyBorder="1" applyAlignment="1">
      <alignment horizontal="left" vertical="center" wrapText="1"/>
    </xf>
    <xf numFmtId="49" fontId="32" fillId="2" borderId="6" xfId="10" applyNumberFormat="1" applyFont="1" applyFill="1" applyBorder="1" applyAlignment="1" applyProtection="1">
      <alignment horizontal="left" wrapText="1"/>
      <protection locked="0"/>
    </xf>
    <xf numFmtId="49" fontId="6" fillId="2" borderId="1" xfId="6" applyNumberFormat="1" applyFont="1" applyFill="1" applyBorder="1" applyAlignment="1">
      <alignment horizontal="center" vertical="center" wrapText="1"/>
    </xf>
    <xf numFmtId="0" fontId="6" fillId="2" borderId="1" xfId="5" applyFont="1" applyFill="1" applyBorder="1" applyAlignment="1">
      <alignment wrapText="1"/>
    </xf>
    <xf numFmtId="0" fontId="6" fillId="2" borderId="1" xfId="6" applyFont="1" applyFill="1" applyBorder="1" applyAlignment="1">
      <alignment vertical="center" wrapText="1"/>
    </xf>
    <xf numFmtId="0" fontId="6" fillId="2" borderId="1" xfId="6" applyFont="1" applyFill="1" applyBorder="1" applyAlignment="1">
      <alignment wrapText="1"/>
    </xf>
    <xf numFmtId="0" fontId="6" fillId="2" borderId="1" xfId="6" applyFont="1" applyFill="1" applyBorder="1" applyAlignment="1">
      <alignment vertical="top" wrapText="1"/>
    </xf>
    <xf numFmtId="0" fontId="6" fillId="0" borderId="0" xfId="5" applyFont="1" applyFill="1" applyBorder="1" applyAlignment="1">
      <alignment horizontal="center" vertical="justify" wrapText="1"/>
    </xf>
    <xf numFmtId="165" fontId="5" fillId="0" borderId="0" xfId="5" applyNumberFormat="1" applyFont="1" applyFill="1" applyBorder="1" applyAlignment="1">
      <alignment horizontal="center" vertical="justify" wrapText="1"/>
    </xf>
    <xf numFmtId="165" fontId="5" fillId="0" borderId="0" xfId="5" applyNumberFormat="1" applyFont="1" applyFill="1" applyBorder="1" applyAlignment="1">
      <alignment horizontal="right" vertical="justify" wrapText="1"/>
    </xf>
    <xf numFmtId="0" fontId="5" fillId="0" borderId="0" xfId="5" applyFont="1" applyFill="1" applyBorder="1" applyAlignment="1">
      <alignment horizontal="left" vertical="justify" wrapText="1"/>
    </xf>
    <xf numFmtId="49" fontId="5" fillId="0" borderId="0" xfId="5" applyNumberFormat="1" applyFont="1" applyFill="1" applyBorder="1" applyAlignment="1">
      <alignment horizontal="center" vertical="center" wrapText="1"/>
    </xf>
    <xf numFmtId="0" fontId="6" fillId="2" borderId="0" xfId="5" applyFont="1" applyFill="1" applyBorder="1" applyAlignment="1">
      <alignment vertical="justify" wrapText="1"/>
    </xf>
    <xf numFmtId="0" fontId="6" fillId="2" borderId="0" xfId="5" applyFont="1" applyFill="1" applyBorder="1" applyAlignment="1">
      <alignment horizontal="center" vertical="justify" wrapText="1"/>
    </xf>
    <xf numFmtId="0" fontId="6" fillId="2" borderId="0" xfId="5" applyFont="1" applyFill="1" applyBorder="1" applyAlignment="1">
      <alignment horizontal="center" vertical="center" wrapText="1"/>
    </xf>
    <xf numFmtId="0" fontId="10" fillId="0" borderId="0" xfId="11" applyFont="1"/>
    <xf numFmtId="0" fontId="5" fillId="2" borderId="0" xfId="5" applyFont="1" applyFill="1" applyBorder="1" applyAlignment="1">
      <alignment horizontal="center" vertical="justify" wrapText="1"/>
    </xf>
    <xf numFmtId="0" fontId="5" fillId="2" borderId="0" xfId="5" applyFont="1" applyFill="1" applyBorder="1" applyAlignment="1">
      <alignment horizontal="center" vertical="center" wrapText="1"/>
    </xf>
    <xf numFmtId="0" fontId="6" fillId="2" borderId="1" xfId="5" applyFont="1" applyFill="1" applyBorder="1" applyAlignment="1">
      <alignment horizontal="center" vertical="justify" wrapText="1"/>
    </xf>
    <xf numFmtId="0" fontId="6" fillId="2" borderId="1" xfId="5" applyFont="1" applyFill="1" applyBorder="1" applyAlignment="1">
      <alignment horizontal="center" vertical="center" wrapText="1"/>
    </xf>
    <xf numFmtId="49" fontId="5" fillId="2" borderId="1" xfId="9" applyNumberFormat="1" applyFont="1" applyFill="1" applyBorder="1" applyAlignment="1">
      <alignment horizontal="center" vertical="center" wrapText="1"/>
    </xf>
    <xf numFmtId="0" fontId="5" fillId="2" borderId="1" xfId="5" applyFont="1" applyFill="1" applyBorder="1" applyAlignment="1">
      <alignment horizontal="center" vertical="justify" wrapText="1"/>
    </xf>
    <xf numFmtId="4" fontId="5" fillId="2" borderId="1" xfId="5" applyNumberFormat="1" applyFont="1" applyFill="1" applyBorder="1" applyAlignment="1">
      <alignment horizontal="center" vertical="center" wrapText="1"/>
    </xf>
    <xf numFmtId="0" fontId="5" fillId="2" borderId="1" xfId="5" applyFont="1" applyFill="1" applyBorder="1" applyAlignment="1">
      <alignment horizontal="center" vertical="center" wrapText="1"/>
    </xf>
    <xf numFmtId="165" fontId="5" fillId="2" borderId="1" xfId="5" applyNumberFormat="1" applyFont="1" applyFill="1" applyBorder="1" applyAlignment="1">
      <alignment horizontal="center" vertical="center" wrapText="1"/>
    </xf>
    <xf numFmtId="0" fontId="6" fillId="2" borderId="1" xfId="11" applyFont="1" applyFill="1" applyBorder="1"/>
    <xf numFmtId="165" fontId="6" fillId="2" borderId="1" xfId="5" applyNumberFormat="1" applyFont="1" applyFill="1" applyBorder="1" applyAlignment="1">
      <alignment horizontal="center" vertical="center" wrapText="1"/>
    </xf>
    <xf numFmtId="0" fontId="21" fillId="2" borderId="1" xfId="11" applyFont="1" applyFill="1" applyBorder="1" applyAlignment="1">
      <alignment wrapText="1"/>
    </xf>
    <xf numFmtId="0" fontId="6" fillId="2" borderId="1" xfId="12" applyNumberFormat="1" applyFont="1" applyFill="1" applyBorder="1" applyAlignment="1">
      <alignment vertical="center" wrapText="1"/>
    </xf>
    <xf numFmtId="0" fontId="30" fillId="2" borderId="1" xfId="11" applyFont="1" applyFill="1" applyBorder="1" applyAlignment="1">
      <alignment horizontal="justify" vertical="center" wrapText="1"/>
    </xf>
    <xf numFmtId="49" fontId="6" fillId="2" borderId="1" xfId="11" applyNumberFormat="1" applyFont="1" applyFill="1" applyBorder="1" applyAlignment="1">
      <alignment horizontal="left" vertical="center" wrapText="1"/>
    </xf>
    <xf numFmtId="0" fontId="21" fillId="2" borderId="1" xfId="11" applyFont="1" applyFill="1" applyBorder="1" applyAlignment="1">
      <alignment horizontal="justify" vertical="center" wrapText="1"/>
    </xf>
    <xf numFmtId="4" fontId="27" fillId="0" borderId="0" xfId="0" applyNumberFormat="1" applyFont="1"/>
    <xf numFmtId="49" fontId="6" fillId="2" borderId="6" xfId="11" applyNumberFormat="1" applyFont="1" applyFill="1" applyBorder="1" applyAlignment="1">
      <alignment horizontal="center"/>
    </xf>
    <xf numFmtId="0" fontId="6" fillId="2" borderId="6" xfId="11" applyFont="1" applyFill="1" applyBorder="1" applyAlignment="1">
      <alignment horizontal="center"/>
    </xf>
    <xf numFmtId="0" fontId="6" fillId="2" borderId="1" xfId="11" applyFont="1" applyFill="1" applyBorder="1" applyAlignment="1">
      <alignment horizontal="center"/>
    </xf>
    <xf numFmtId="2" fontId="6" fillId="2" borderId="1" xfId="11" applyNumberFormat="1" applyFont="1" applyFill="1" applyBorder="1" applyAlignment="1">
      <alignment horizontal="center"/>
    </xf>
    <xf numFmtId="0" fontId="5" fillId="2" borderId="1" xfId="11" applyFont="1" applyFill="1" applyBorder="1"/>
    <xf numFmtId="49" fontId="6" fillId="2" borderId="1" xfId="11" applyNumberFormat="1" applyFont="1" applyFill="1" applyBorder="1" applyAlignment="1">
      <alignment horizontal="center"/>
    </xf>
    <xf numFmtId="165" fontId="6" fillId="2" borderId="1" xfId="11" applyNumberFormat="1" applyFont="1" applyFill="1" applyBorder="1" applyAlignment="1">
      <alignment horizontal="center"/>
    </xf>
    <xf numFmtId="49" fontId="6" fillId="2" borderId="1" xfId="11" applyNumberFormat="1" applyFont="1" applyFill="1" applyBorder="1" applyAlignment="1">
      <alignment wrapText="1"/>
    </xf>
    <xf numFmtId="165" fontId="6" fillId="2" borderId="4" xfId="5" applyNumberFormat="1" applyFont="1" applyFill="1" applyBorder="1" applyAlignment="1">
      <alignment horizontal="center" vertical="center" wrapText="1"/>
    </xf>
    <xf numFmtId="0" fontId="21" fillId="2" borderId="1" xfId="11" applyFont="1" applyFill="1" applyBorder="1" applyAlignment="1">
      <alignment vertical="center"/>
    </xf>
    <xf numFmtId="166" fontId="6" fillId="2" borderId="1" xfId="5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wrapText="1"/>
    </xf>
    <xf numFmtId="49" fontId="21" fillId="2" borderId="1" xfId="11" applyNumberFormat="1" applyFont="1" applyFill="1" applyBorder="1" applyAlignment="1">
      <alignment wrapText="1"/>
    </xf>
    <xf numFmtId="165" fontId="6" fillId="2" borderId="1" xfId="5" applyNumberFormat="1" applyFont="1" applyFill="1" applyBorder="1" applyAlignment="1">
      <alignment horizontal="center" wrapText="1"/>
    </xf>
    <xf numFmtId="4" fontId="6" fillId="2" borderId="1" xfId="5" applyNumberFormat="1" applyFont="1" applyFill="1" applyBorder="1" applyAlignment="1">
      <alignment horizontal="center" wrapText="1"/>
    </xf>
    <xf numFmtId="49" fontId="5" fillId="2" borderId="1" xfId="11" applyNumberFormat="1" applyFont="1" applyFill="1" applyBorder="1" applyAlignment="1">
      <alignment horizontal="center" vertical="center" wrapText="1"/>
    </xf>
    <xf numFmtId="49" fontId="5" fillId="2" borderId="1" xfId="13" applyNumberFormat="1" applyFont="1" applyFill="1" applyBorder="1" applyAlignment="1">
      <alignment horizontal="center" vertical="center" wrapText="1"/>
    </xf>
    <xf numFmtId="49" fontId="6" fillId="2" borderId="1" xfId="13" applyNumberFormat="1" applyFont="1" applyFill="1" applyBorder="1" applyAlignment="1">
      <alignment horizontal="center" vertical="center" wrapText="1"/>
    </xf>
    <xf numFmtId="0" fontId="21" fillId="2" borderId="1" xfId="11" applyFont="1" applyFill="1" applyBorder="1" applyAlignment="1">
      <alignment horizontal="center" vertical="center" wrapText="1"/>
    </xf>
    <xf numFmtId="0" fontId="6" fillId="2" borderId="1" xfId="11" applyFont="1" applyFill="1" applyBorder="1" applyAlignment="1">
      <alignment horizontal="center" vertical="center" wrapText="1"/>
    </xf>
    <xf numFmtId="167" fontId="21" fillId="2" borderId="1" xfId="11" applyNumberFormat="1" applyFont="1" applyFill="1" applyBorder="1" applyAlignment="1">
      <alignment wrapText="1"/>
    </xf>
    <xf numFmtId="0" fontId="30" fillId="2" borderId="1" xfId="11" applyFont="1" applyFill="1" applyBorder="1"/>
    <xf numFmtId="0" fontId="5" fillId="2" borderId="1" xfId="12" applyNumberFormat="1" applyFont="1" applyFill="1" applyBorder="1" applyAlignment="1">
      <alignment vertical="center" wrapText="1"/>
    </xf>
    <xf numFmtId="0" fontId="6" fillId="2" borderId="1" xfId="11" applyFont="1" applyFill="1" applyBorder="1" applyAlignment="1">
      <alignment wrapText="1"/>
    </xf>
    <xf numFmtId="49" fontId="5" fillId="2" borderId="1" xfId="9" applyNumberFormat="1" applyFont="1" applyFill="1" applyBorder="1" applyAlignment="1">
      <alignment wrapText="1"/>
    </xf>
    <xf numFmtId="49" fontId="6" fillId="0" borderId="1" xfId="9" applyNumberFormat="1" applyFont="1" applyBorder="1" applyAlignment="1">
      <alignment wrapText="1"/>
    </xf>
    <xf numFmtId="0" fontId="6" fillId="2" borderId="1" xfId="11" applyFont="1" applyFill="1" applyBorder="1" applyAlignment="1">
      <alignment horizontal="center" vertical="center"/>
    </xf>
    <xf numFmtId="0" fontId="6" fillId="2" borderId="1" xfId="11" applyFont="1" applyFill="1" applyBorder="1" applyAlignment="1" applyProtection="1">
      <alignment horizontal="left" vertical="center" wrapText="1"/>
      <protection locked="0" hidden="1"/>
    </xf>
    <xf numFmtId="49" fontId="33" fillId="2" borderId="6" xfId="10" applyNumberFormat="1" applyFont="1" applyFill="1" applyBorder="1" applyAlignment="1" applyProtection="1">
      <alignment horizontal="left" wrapText="1"/>
      <protection locked="0"/>
    </xf>
    <xf numFmtId="49" fontId="6" fillId="2" borderId="1" xfId="11" applyNumberFormat="1" applyFont="1" applyFill="1" applyBorder="1" applyAlignment="1">
      <alignment horizontal="center" vertical="center" wrapText="1"/>
    </xf>
    <xf numFmtId="0" fontId="6" fillId="2" borderId="1" xfId="11" applyFont="1" applyFill="1" applyBorder="1" applyAlignment="1">
      <alignment vertical="center" wrapText="1"/>
    </xf>
    <xf numFmtId="0" fontId="6" fillId="2" borderId="1" xfId="11" applyFont="1" applyFill="1" applyBorder="1" applyAlignment="1">
      <alignment vertical="top" wrapText="1"/>
    </xf>
    <xf numFmtId="165" fontId="5" fillId="2" borderId="0" xfId="5" applyNumberFormat="1" applyFont="1" applyFill="1" applyBorder="1" applyAlignment="1">
      <alignment horizontal="center" vertical="justify" wrapText="1"/>
    </xf>
    <xf numFmtId="0" fontId="10" fillId="2" borderId="0" xfId="11" applyFont="1" applyFill="1"/>
    <xf numFmtId="0" fontId="5" fillId="2" borderId="0" xfId="5" applyFont="1" applyFill="1" applyBorder="1" applyAlignment="1">
      <alignment horizontal="left" vertical="justify" wrapText="1"/>
    </xf>
    <xf numFmtId="49" fontId="5" fillId="2" borderId="0" xfId="5" applyNumberFormat="1" applyFont="1" applyFill="1" applyBorder="1" applyAlignment="1">
      <alignment horizontal="center" vertical="center" wrapText="1"/>
    </xf>
    <xf numFmtId="0" fontId="27" fillId="2" borderId="0" xfId="0" applyFont="1" applyFill="1"/>
    <xf numFmtId="0" fontId="6" fillId="0" borderId="0" xfId="14" applyFont="1"/>
    <xf numFmtId="0" fontId="6" fillId="0" borderId="0" xfId="14" applyFont="1" applyAlignment="1">
      <alignment horizontal="right"/>
    </xf>
    <xf numFmtId="0" fontId="6" fillId="0" borderId="5" xfId="14" applyFont="1" applyBorder="1" applyAlignment="1">
      <alignment horizontal="center"/>
    </xf>
    <xf numFmtId="0" fontId="6" fillId="0" borderId="23" xfId="14" applyFont="1" applyBorder="1" applyAlignment="1">
      <alignment horizontal="center"/>
    </xf>
    <xf numFmtId="0" fontId="5" fillId="3" borderId="4" xfId="14" applyFont="1" applyFill="1" applyBorder="1" applyAlignment="1">
      <alignment horizontal="center"/>
    </xf>
    <xf numFmtId="2" fontId="5" fillId="3" borderId="1" xfId="5" applyNumberFormat="1" applyFont="1" applyFill="1" applyBorder="1" applyAlignment="1">
      <alignment vertical="center" wrapText="1"/>
    </xf>
    <xf numFmtId="0" fontId="6" fillId="0" borderId="4" xfId="14" applyFont="1" applyBorder="1" applyAlignment="1">
      <alignment horizontal="center"/>
    </xf>
    <xf numFmtId="2" fontId="6" fillId="2" borderId="1" xfId="14" applyNumberFormat="1" applyFont="1" applyFill="1" applyBorder="1"/>
    <xf numFmtId="0" fontId="5" fillId="4" borderId="4" xfId="14" applyFont="1" applyFill="1" applyBorder="1" applyAlignment="1">
      <alignment horizontal="center"/>
    </xf>
    <xf numFmtId="2" fontId="5" fillId="4" borderId="1" xfId="14" applyNumberFormat="1" applyFont="1" applyFill="1" applyBorder="1"/>
    <xf numFmtId="2" fontId="5" fillId="3" borderId="1" xfId="14" applyNumberFormat="1" applyFont="1" applyFill="1" applyBorder="1"/>
    <xf numFmtId="0" fontId="5" fillId="0" borderId="4" xfId="14" applyFont="1" applyBorder="1" applyAlignment="1">
      <alignment horizontal="center"/>
    </xf>
    <xf numFmtId="2" fontId="5" fillId="2" borderId="1" xfId="14" applyNumberFormat="1" applyFont="1" applyFill="1" applyBorder="1"/>
    <xf numFmtId="0" fontId="6" fillId="0" borderId="3" xfId="14" applyFont="1" applyBorder="1" applyAlignment="1"/>
    <xf numFmtId="0" fontId="6" fillId="0" borderId="17" xfId="14" applyFont="1" applyBorder="1" applyAlignment="1"/>
    <xf numFmtId="0" fontId="6" fillId="0" borderId="4" xfId="14" applyFont="1" applyBorder="1" applyAlignment="1"/>
    <xf numFmtId="2" fontId="6" fillId="0" borderId="1" xfId="14" applyNumberFormat="1" applyFont="1" applyBorder="1"/>
    <xf numFmtId="0" fontId="6" fillId="0" borderId="24" xfId="14" applyFont="1" applyBorder="1"/>
    <xf numFmtId="0" fontId="6" fillId="0" borderId="0" xfId="14" applyFont="1" applyBorder="1"/>
    <xf numFmtId="0" fontId="5" fillId="0" borderId="3" xfId="14" applyFont="1" applyBorder="1" applyAlignment="1"/>
    <xf numFmtId="0" fontId="5" fillId="0" borderId="17" xfId="14" applyFont="1" applyBorder="1" applyAlignment="1"/>
    <xf numFmtId="0" fontId="5" fillId="0" borderId="4" xfId="14" applyFont="1" applyBorder="1" applyAlignment="1"/>
    <xf numFmtId="2" fontId="5" fillId="0" borderId="1" xfId="14" applyNumberFormat="1" applyFont="1" applyBorder="1"/>
    <xf numFmtId="0" fontId="5" fillId="0" borderId="0" xfId="14" applyFont="1" applyBorder="1"/>
    <xf numFmtId="166" fontId="6" fillId="0" borderId="0" xfId="14" applyNumberFormat="1" applyFont="1"/>
    <xf numFmtId="2" fontId="6" fillId="5" borderId="1" xfId="14" applyNumberFormat="1" applyFont="1" applyFill="1" applyBorder="1"/>
    <xf numFmtId="0" fontId="6" fillId="0" borderId="19" xfId="14" applyFont="1" applyBorder="1" applyAlignment="1"/>
    <xf numFmtId="0" fontId="5" fillId="0" borderId="20" xfId="14" applyFont="1" applyBorder="1" applyAlignment="1"/>
    <xf numFmtId="0" fontId="5" fillId="0" borderId="21" xfId="14" applyFont="1" applyBorder="1" applyAlignment="1"/>
    <xf numFmtId="0" fontId="6" fillId="0" borderId="21" xfId="14" applyFont="1" applyBorder="1" applyAlignment="1">
      <alignment horizontal="center"/>
    </xf>
    <xf numFmtId="2" fontId="6" fillId="2" borderId="21" xfId="14" applyNumberFormat="1" applyFont="1" applyFill="1" applyBorder="1"/>
    <xf numFmtId="2" fontId="6" fillId="0" borderId="21" xfId="14" applyNumberFormat="1" applyFont="1" applyBorder="1"/>
    <xf numFmtId="0" fontId="5" fillId="0" borderId="5" xfId="14" applyFont="1" applyBorder="1" applyAlignment="1">
      <alignment horizontal="center"/>
    </xf>
    <xf numFmtId="2" fontId="5" fillId="0" borderId="21" xfId="14" applyNumberFormat="1" applyFont="1" applyBorder="1"/>
    <xf numFmtId="0" fontId="5" fillId="0" borderId="23" xfId="14" applyFont="1" applyBorder="1" applyAlignment="1">
      <alignment horizontal="center"/>
    </xf>
    <xf numFmtId="2" fontId="6" fillId="0" borderId="23" xfId="14" applyNumberFormat="1" applyFont="1" applyBorder="1"/>
    <xf numFmtId="0" fontId="6" fillId="0" borderId="24" xfId="14" applyFont="1" applyBorder="1" applyAlignment="1">
      <alignment horizontal="center"/>
    </xf>
    <xf numFmtId="2" fontId="6" fillId="0" borderId="24" xfId="14" applyNumberFormat="1" applyFont="1" applyBorder="1"/>
    <xf numFmtId="2" fontId="5" fillId="0" borderId="4" xfId="14" applyNumberFormat="1" applyFont="1" applyBorder="1"/>
    <xf numFmtId="2" fontId="6" fillId="0" borderId="5" xfId="14" applyNumberFormat="1" applyFont="1" applyBorder="1" applyAlignment="1"/>
    <xf numFmtId="2" fontId="6" fillId="0" borderId="4" xfId="14" applyNumberFormat="1" applyFont="1" applyBorder="1"/>
    <xf numFmtId="2" fontId="5" fillId="0" borderId="23" xfId="14" applyNumberFormat="1" applyFont="1" applyBorder="1"/>
    <xf numFmtId="166" fontId="5" fillId="0" borderId="0" xfId="14" applyNumberFormat="1" applyFont="1" applyBorder="1"/>
    <xf numFmtId="2" fontId="35" fillId="0" borderId="0" xfId="9" applyNumberFormat="1" applyFont="1" applyAlignment="1"/>
    <xf numFmtId="0" fontId="1" fillId="0" borderId="0" xfId="15"/>
    <xf numFmtId="49" fontId="34" fillId="0" borderId="0" xfId="9" applyNumberFormat="1" applyFont="1" applyBorder="1" applyAlignment="1">
      <alignment horizontal="center" vertical="top" wrapText="1"/>
    </xf>
    <xf numFmtId="49" fontId="34" fillId="0" borderId="0" xfId="9" applyNumberFormat="1" applyFont="1" applyBorder="1" applyAlignment="1">
      <alignment horizontal="center" vertical="center" wrapText="1"/>
    </xf>
    <xf numFmtId="2" fontId="34" fillId="0" borderId="0" xfId="9" applyNumberFormat="1" applyFont="1" applyBorder="1" applyAlignment="1">
      <alignment vertical="top" wrapText="1"/>
    </xf>
    <xf numFmtId="49" fontId="34" fillId="0" borderId="1" xfId="9" applyNumberFormat="1" applyFont="1" applyBorder="1" applyAlignment="1">
      <alignment horizontal="center" vertical="center" wrapText="1"/>
    </xf>
    <xf numFmtId="49" fontId="34" fillId="0" borderId="3" xfId="9" applyNumberFormat="1" applyFont="1" applyBorder="1" applyAlignment="1">
      <alignment horizontal="center" vertical="center" wrapText="1"/>
    </xf>
    <xf numFmtId="2" fontId="34" fillId="0" borderId="1" xfId="9" applyNumberFormat="1" applyFont="1" applyBorder="1" applyAlignment="1">
      <alignment horizontal="center" vertical="center" wrapText="1"/>
    </xf>
    <xf numFmtId="2" fontId="34" fillId="0" borderId="1" xfId="15" applyNumberFormat="1" applyFont="1" applyBorder="1" applyAlignment="1" applyProtection="1">
      <alignment horizontal="center" vertical="center" wrapText="1"/>
      <protection locked="0"/>
    </xf>
    <xf numFmtId="0" fontId="35" fillId="0" borderId="0" xfId="15" applyFont="1" applyProtection="1">
      <protection locked="0"/>
    </xf>
    <xf numFmtId="49" fontId="34" fillId="6" borderId="4" xfId="9" applyNumberFormat="1" applyFont="1" applyFill="1" applyBorder="1" applyAlignment="1">
      <alignment horizontal="center" vertical="center" wrapText="1"/>
    </xf>
    <xf numFmtId="49" fontId="34" fillId="6" borderId="3" xfId="9" applyNumberFormat="1" applyFont="1" applyFill="1" applyBorder="1" applyAlignment="1">
      <alignment horizontal="center" vertical="center" wrapText="1"/>
    </xf>
    <xf numFmtId="49" fontId="34" fillId="6" borderId="1" xfId="9" applyNumberFormat="1" applyFont="1" applyFill="1" applyBorder="1" applyAlignment="1">
      <alignment horizontal="center" vertical="center" wrapText="1"/>
    </xf>
    <xf numFmtId="2" fontId="34" fillId="6" borderId="1" xfId="9" applyNumberFormat="1" applyFont="1" applyFill="1" applyBorder="1" applyAlignment="1">
      <alignment horizontal="center" vertical="center" wrapText="1"/>
    </xf>
    <xf numFmtId="49" fontId="34" fillId="4" borderId="4" xfId="9" applyNumberFormat="1" applyFont="1" applyFill="1" applyBorder="1" applyAlignment="1">
      <alignment horizontal="left" wrapText="1"/>
    </xf>
    <xf numFmtId="49" fontId="34" fillId="4" borderId="3" xfId="9" applyNumberFormat="1" applyFont="1" applyFill="1" applyBorder="1" applyAlignment="1">
      <alignment horizontal="center" vertical="center" wrapText="1"/>
    </xf>
    <xf numFmtId="49" fontId="34" fillId="4" borderId="1" xfId="9" applyNumberFormat="1" applyFont="1" applyFill="1" applyBorder="1" applyAlignment="1">
      <alignment horizontal="center" vertical="center"/>
    </xf>
    <xf numFmtId="2" fontId="34" fillId="4" borderId="1" xfId="9" applyNumberFormat="1" applyFont="1" applyFill="1" applyBorder="1" applyAlignment="1"/>
    <xf numFmtId="49" fontId="34" fillId="4" borderId="26" xfId="9" applyNumberFormat="1" applyFont="1" applyFill="1" applyBorder="1" applyAlignment="1">
      <alignment wrapText="1"/>
    </xf>
    <xf numFmtId="49" fontId="34" fillId="4" borderId="27" xfId="9" applyNumberFormat="1" applyFont="1" applyFill="1" applyBorder="1" applyAlignment="1">
      <alignment wrapText="1"/>
    </xf>
    <xf numFmtId="49" fontId="35" fillId="4" borderId="27" xfId="9" applyNumberFormat="1" applyFont="1" applyFill="1" applyBorder="1" applyAlignment="1">
      <alignment horizontal="left" wrapText="1"/>
    </xf>
    <xf numFmtId="2" fontId="0" fillId="0" borderId="0" xfId="0" applyNumberFormat="1"/>
    <xf numFmtId="49" fontId="35" fillId="0" borderId="27" xfId="9" applyNumberFormat="1" applyFont="1" applyBorder="1" applyAlignment="1">
      <alignment horizontal="left" wrapText="1"/>
    </xf>
    <xf numFmtId="49" fontId="34" fillId="0" borderId="3" xfId="9" applyNumberFormat="1" applyFont="1" applyFill="1" applyBorder="1" applyAlignment="1">
      <alignment horizontal="center" vertical="center" wrapText="1"/>
    </xf>
    <xf numFmtId="49" fontId="34" fillId="0" borderId="1" xfId="9" applyNumberFormat="1" applyFont="1" applyBorder="1" applyAlignment="1">
      <alignment horizontal="center" vertical="center"/>
    </xf>
    <xf numFmtId="2" fontId="35" fillId="0" borderId="1" xfId="9" applyNumberFormat="1" applyFont="1" applyBorder="1" applyAlignment="1"/>
    <xf numFmtId="2" fontId="35" fillId="0" borderId="1" xfId="15" applyNumberFormat="1" applyFont="1" applyBorder="1" applyAlignment="1" applyProtection="1">
      <protection locked="0"/>
    </xf>
    <xf numFmtId="49" fontId="35" fillId="0" borderId="28" xfId="9" applyNumberFormat="1" applyFont="1" applyBorder="1" applyAlignment="1">
      <alignment horizontal="left" wrapText="1"/>
    </xf>
    <xf numFmtId="49" fontId="35" fillId="0" borderId="1" xfId="9" applyNumberFormat="1" applyFont="1" applyBorder="1" applyAlignment="1">
      <alignment wrapText="1"/>
    </xf>
    <xf numFmtId="49" fontId="35" fillId="0" borderId="26" xfId="9" applyNumberFormat="1" applyFont="1" applyBorder="1" applyAlignment="1">
      <alignment horizontal="left" wrapText="1"/>
    </xf>
    <xf numFmtId="49" fontId="35" fillId="3" borderId="27" xfId="9" applyNumberFormat="1" applyFont="1" applyFill="1" applyBorder="1" applyAlignment="1">
      <alignment horizontal="left" wrapText="1"/>
    </xf>
    <xf numFmtId="49" fontId="34" fillId="3" borderId="3" xfId="9" applyNumberFormat="1" applyFont="1" applyFill="1" applyBorder="1" applyAlignment="1">
      <alignment horizontal="center" vertical="center" wrapText="1"/>
    </xf>
    <xf numFmtId="49" fontId="34" fillId="3" borderId="1" xfId="9" applyNumberFormat="1" applyFont="1" applyFill="1" applyBorder="1" applyAlignment="1">
      <alignment horizontal="center" vertical="center"/>
    </xf>
    <xf numFmtId="2" fontId="35" fillId="3" borderId="1" xfId="9" applyNumberFormat="1" applyFont="1" applyFill="1" applyBorder="1" applyAlignment="1"/>
    <xf numFmtId="49" fontId="36" fillId="0" borderId="27" xfId="9" applyNumberFormat="1" applyFont="1" applyBorder="1" applyAlignment="1">
      <alignment horizontal="left" wrapText="1"/>
    </xf>
    <xf numFmtId="49" fontId="35" fillId="0" borderId="3" xfId="9" applyNumberFormat="1" applyFont="1" applyFill="1" applyBorder="1" applyAlignment="1">
      <alignment horizontal="center" vertical="center" wrapText="1"/>
    </xf>
    <xf numFmtId="49" fontId="35" fillId="0" borderId="1" xfId="9" applyNumberFormat="1" applyFont="1" applyBorder="1" applyAlignment="1">
      <alignment horizontal="center" vertical="center"/>
    </xf>
    <xf numFmtId="49" fontId="35" fillId="7" borderId="27" xfId="9" applyNumberFormat="1" applyFont="1" applyFill="1" applyBorder="1" applyAlignment="1">
      <alignment horizontal="left" wrapText="1"/>
    </xf>
    <xf numFmtId="49" fontId="34" fillId="7" borderId="3" xfId="9" applyNumberFormat="1" applyFont="1" applyFill="1" applyBorder="1" applyAlignment="1">
      <alignment horizontal="center" vertical="center" wrapText="1"/>
    </xf>
    <xf numFmtId="49" fontId="34" fillId="7" borderId="1" xfId="9" applyNumberFormat="1" applyFont="1" applyFill="1" applyBorder="1" applyAlignment="1">
      <alignment horizontal="center" vertical="center"/>
    </xf>
    <xf numFmtId="2" fontId="35" fillId="7" borderId="1" xfId="9" applyNumberFormat="1" applyFont="1" applyFill="1" applyBorder="1" applyAlignment="1"/>
    <xf numFmtId="49" fontId="36" fillId="2" borderId="27" xfId="9" applyNumberFormat="1" applyFont="1" applyFill="1" applyBorder="1" applyAlignment="1">
      <alignment horizontal="left" wrapText="1"/>
    </xf>
    <xf numFmtId="49" fontId="35" fillId="2" borderId="3" xfId="9" applyNumberFormat="1" applyFont="1" applyFill="1" applyBorder="1" applyAlignment="1">
      <alignment horizontal="center" vertical="center" wrapText="1"/>
    </xf>
    <xf numFmtId="49" fontId="35" fillId="2" borderId="1" xfId="9" applyNumberFormat="1" applyFont="1" applyFill="1" applyBorder="1" applyAlignment="1">
      <alignment horizontal="center" vertical="center"/>
    </xf>
    <xf numFmtId="2" fontId="35" fillId="2" borderId="1" xfId="9" applyNumberFormat="1" applyFont="1" applyFill="1" applyBorder="1" applyAlignment="1"/>
    <xf numFmtId="49" fontId="35" fillId="2" borderId="27" xfId="9" applyNumberFormat="1" applyFont="1" applyFill="1" applyBorder="1" applyAlignment="1">
      <alignment horizontal="left" wrapText="1"/>
    </xf>
    <xf numFmtId="49" fontId="34" fillId="2" borderId="3" xfId="9" applyNumberFormat="1" applyFont="1" applyFill="1" applyBorder="1" applyAlignment="1">
      <alignment horizontal="center" vertical="center" wrapText="1"/>
    </xf>
    <xf numFmtId="49" fontId="34" fillId="2" borderId="1" xfId="9" applyNumberFormat="1" applyFont="1" applyFill="1" applyBorder="1" applyAlignment="1">
      <alignment horizontal="center" vertical="center"/>
    </xf>
    <xf numFmtId="0" fontId="35" fillId="2" borderId="0" xfId="15" applyFont="1" applyFill="1" applyProtection="1">
      <protection locked="0"/>
    </xf>
    <xf numFmtId="49" fontId="36" fillId="3" borderId="27" xfId="9" applyNumberFormat="1" applyFont="1" applyFill="1" applyBorder="1" applyAlignment="1">
      <alignment horizontal="left" wrapText="1"/>
    </xf>
    <xf numFmtId="49" fontId="37" fillId="3" borderId="27" xfId="9" applyNumberFormat="1" applyFont="1" applyFill="1" applyBorder="1" applyAlignment="1">
      <alignment wrapText="1"/>
    </xf>
    <xf numFmtId="49" fontId="36" fillId="0" borderId="28" xfId="9" applyNumberFormat="1" applyFont="1" applyBorder="1" applyAlignment="1">
      <alignment horizontal="left" wrapText="1"/>
    </xf>
    <xf numFmtId="49" fontId="36" fillId="0" borderId="1" xfId="9" applyNumberFormat="1" applyFont="1" applyBorder="1" applyAlignment="1">
      <alignment horizontal="left" wrapText="1"/>
    </xf>
    <xf numFmtId="49" fontId="35" fillId="0" borderId="1" xfId="9" applyNumberFormat="1" applyFont="1" applyBorder="1" applyAlignment="1">
      <alignment horizontal="left" wrapText="1"/>
    </xf>
    <xf numFmtId="2" fontId="34" fillId="3" borderId="1" xfId="9" applyNumberFormat="1" applyFont="1" applyFill="1" applyBorder="1" applyAlignment="1"/>
    <xf numFmtId="49" fontId="36" fillId="0" borderId="0" xfId="9" applyNumberFormat="1" applyFont="1" applyBorder="1"/>
    <xf numFmtId="49" fontId="34" fillId="4" borderId="1" xfId="9" applyNumberFormat="1" applyFont="1" applyFill="1" applyBorder="1"/>
    <xf numFmtId="49" fontId="34" fillId="3" borderId="1" xfId="9" applyNumberFormat="1" applyFont="1" applyFill="1" applyBorder="1" applyAlignment="1">
      <alignment wrapText="1"/>
    </xf>
    <xf numFmtId="49" fontId="36" fillId="0" borderId="1" xfId="9" applyNumberFormat="1" applyFont="1" applyBorder="1" applyAlignment="1">
      <alignment wrapText="1"/>
    </xf>
    <xf numFmtId="49" fontId="36" fillId="0" borderId="1" xfId="9" applyNumberFormat="1" applyFont="1" applyBorder="1"/>
    <xf numFmtId="49" fontId="35" fillId="0" borderId="27" xfId="9" applyNumberFormat="1" applyFont="1" applyBorder="1" applyAlignment="1">
      <alignment wrapText="1"/>
    </xf>
    <xf numFmtId="49" fontId="34" fillId="4" borderId="6" xfId="9" applyNumberFormat="1" applyFont="1" applyFill="1" applyBorder="1"/>
    <xf numFmtId="49" fontId="35" fillId="0" borderId="6" xfId="9" applyNumberFormat="1" applyFont="1" applyBorder="1"/>
    <xf numFmtId="49" fontId="37" fillId="5" borderId="1" xfId="9" applyNumberFormat="1" applyFont="1" applyFill="1" applyBorder="1" applyAlignment="1" applyProtection="1">
      <alignment horizontal="left" vertical="center" wrapText="1"/>
    </xf>
    <xf numFmtId="2" fontId="34" fillId="0" borderId="1" xfId="9" applyNumberFormat="1" applyFont="1" applyBorder="1" applyAlignment="1"/>
    <xf numFmtId="49" fontId="35" fillId="3" borderId="6" xfId="9" applyNumberFormat="1" applyFont="1" applyFill="1" applyBorder="1"/>
    <xf numFmtId="49" fontId="36" fillId="3" borderId="1" xfId="9" applyNumberFormat="1" applyFont="1" applyFill="1" applyBorder="1" applyAlignment="1">
      <alignment horizontal="left" wrapText="1"/>
    </xf>
    <xf numFmtId="49" fontId="36" fillId="0" borderId="0" xfId="9" applyNumberFormat="1" applyFont="1" applyBorder="1" applyAlignment="1">
      <alignment horizontal="left" wrapText="1"/>
    </xf>
    <xf numFmtId="49" fontId="35" fillId="2" borderId="0" xfId="9" applyNumberFormat="1" applyFont="1" applyFill="1" applyBorder="1" applyAlignment="1">
      <alignment horizontal="left" wrapText="1"/>
    </xf>
    <xf numFmtId="2" fontId="34" fillId="2" borderId="1" xfId="9" applyNumberFormat="1" applyFont="1" applyFill="1" applyBorder="1" applyAlignment="1"/>
    <xf numFmtId="49" fontId="36" fillId="0" borderId="1" xfId="9" applyNumberFormat="1" applyFont="1" applyBorder="1" applyAlignment="1">
      <alignment horizontal="left"/>
    </xf>
    <xf numFmtId="49" fontId="35" fillId="3" borderId="1" xfId="9" applyNumberFormat="1" applyFont="1" applyFill="1" applyBorder="1" applyAlignment="1">
      <alignment horizontal="left" wrapText="1"/>
    </xf>
    <xf numFmtId="0" fontId="35" fillId="0" borderId="0" xfId="9" applyFont="1"/>
    <xf numFmtId="49" fontId="36" fillId="7" borderId="27" xfId="9" applyNumberFormat="1" applyFont="1" applyFill="1" applyBorder="1" applyAlignment="1">
      <alignment horizontal="left" wrapText="1"/>
    </xf>
    <xf numFmtId="2" fontId="35" fillId="7" borderId="1" xfId="15" applyNumberFormat="1" applyFont="1" applyFill="1" applyBorder="1" applyAlignment="1" applyProtection="1">
      <protection locked="0"/>
    </xf>
    <xf numFmtId="49" fontId="38" fillId="4" borderId="26" xfId="9" applyNumberFormat="1" applyFont="1" applyFill="1" applyBorder="1" applyAlignment="1">
      <alignment wrapText="1"/>
    </xf>
    <xf numFmtId="49" fontId="38" fillId="3" borderId="27" xfId="9" applyNumberFormat="1" applyFont="1" applyFill="1" applyBorder="1" applyAlignment="1">
      <alignment wrapText="1"/>
    </xf>
    <xf numFmtId="49" fontId="36" fillId="0" borderId="27" xfId="9" applyNumberFormat="1" applyFont="1" applyBorder="1" applyAlignment="1">
      <alignment wrapText="1"/>
    </xf>
    <xf numFmtId="49" fontId="39" fillId="0" borderId="27" xfId="9" applyNumberFormat="1" applyFont="1" applyBorder="1" applyAlignment="1">
      <alignment wrapText="1"/>
    </xf>
    <xf numFmtId="49" fontId="39" fillId="5" borderId="1" xfId="9" applyNumberFormat="1" applyFont="1" applyFill="1" applyBorder="1" applyAlignment="1" applyProtection="1">
      <alignment horizontal="left" vertical="center" wrapText="1"/>
    </xf>
    <xf numFmtId="49" fontId="38" fillId="4" borderId="20" xfId="9" applyNumberFormat="1" applyFont="1" applyFill="1" applyBorder="1" applyAlignment="1" applyProtection="1">
      <alignment horizontal="left" vertical="center" wrapText="1"/>
    </xf>
    <xf numFmtId="49" fontId="39" fillId="5" borderId="20" xfId="9" applyNumberFormat="1" applyFont="1" applyFill="1" applyBorder="1" applyAlignment="1" applyProtection="1">
      <alignment horizontal="left" vertical="center" wrapText="1"/>
    </xf>
    <xf numFmtId="49" fontId="38" fillId="4" borderId="29" xfId="9" applyNumberFormat="1" applyFont="1" applyFill="1" applyBorder="1" applyAlignment="1">
      <alignment horizontal="left" wrapText="1"/>
    </xf>
    <xf numFmtId="49" fontId="38" fillId="3" borderId="11" xfId="9" applyNumberFormat="1" applyFont="1" applyFill="1" applyBorder="1" applyAlignment="1">
      <alignment horizontal="left" wrapText="1"/>
    </xf>
    <xf numFmtId="49" fontId="37" fillId="0" borderId="26" xfId="9" applyNumberFormat="1" applyFont="1" applyBorder="1" applyAlignment="1">
      <alignment horizontal="left" wrapText="1"/>
    </xf>
    <xf numFmtId="49" fontId="37" fillId="2" borderId="27" xfId="9" applyNumberFormat="1" applyFont="1" applyFill="1" applyBorder="1" applyAlignment="1">
      <alignment wrapText="1"/>
    </xf>
    <xf numFmtId="49" fontId="37" fillId="0" borderId="30" xfId="9" applyNumberFormat="1" applyFont="1" applyBorder="1" applyAlignment="1">
      <alignment wrapText="1"/>
    </xf>
    <xf numFmtId="2" fontId="35" fillId="0" borderId="1" xfId="9" applyNumberFormat="1" applyFont="1" applyFill="1" applyBorder="1" applyAlignment="1"/>
    <xf numFmtId="49" fontId="34" fillId="4" borderId="1" xfId="9" applyNumberFormat="1" applyFont="1" applyFill="1" applyBorder="1" applyAlignment="1">
      <alignment wrapText="1"/>
    </xf>
    <xf numFmtId="49" fontId="38" fillId="6" borderId="0" xfId="9" applyNumberFormat="1" applyFont="1" applyFill="1" applyBorder="1" applyAlignment="1">
      <alignment wrapText="1"/>
    </xf>
    <xf numFmtId="49" fontId="34" fillId="6" borderId="1" xfId="9" applyNumberFormat="1" applyFont="1" applyFill="1" applyBorder="1" applyAlignment="1">
      <alignment horizontal="center" vertical="center"/>
    </xf>
    <xf numFmtId="2" fontId="34" fillId="6" borderId="1" xfId="9" applyNumberFormat="1" applyFont="1" applyFill="1" applyBorder="1" applyAlignment="1"/>
    <xf numFmtId="49" fontId="37" fillId="3" borderId="1" xfId="9" applyNumberFormat="1" applyFont="1" applyFill="1" applyBorder="1" applyAlignment="1" applyProtection="1">
      <alignment horizontal="left" vertical="center" wrapText="1"/>
    </xf>
    <xf numFmtId="49" fontId="35" fillId="0" borderId="31" xfId="9" applyNumberFormat="1" applyFont="1" applyBorder="1" applyAlignment="1">
      <alignment wrapText="1"/>
    </xf>
    <xf numFmtId="0" fontId="35" fillId="2" borderId="0" xfId="9" applyFont="1" applyFill="1"/>
    <xf numFmtId="49" fontId="35" fillId="3" borderId="31" xfId="9" applyNumberFormat="1" applyFont="1" applyFill="1" applyBorder="1" applyAlignment="1">
      <alignment wrapText="1"/>
    </xf>
    <xf numFmtId="49" fontId="36" fillId="0" borderId="31" xfId="9" applyNumberFormat="1" applyFont="1" applyBorder="1" applyAlignment="1">
      <alignment wrapText="1"/>
    </xf>
    <xf numFmtId="49" fontId="37" fillId="3" borderId="31" xfId="9" applyNumberFormat="1" applyFont="1" applyFill="1" applyBorder="1" applyAlignment="1">
      <alignment wrapText="1"/>
    </xf>
    <xf numFmtId="49" fontId="39" fillId="0" borderId="31" xfId="9" applyNumberFormat="1" applyFont="1" applyBorder="1" applyAlignment="1">
      <alignment wrapText="1"/>
    </xf>
    <xf numFmtId="49" fontId="36" fillId="8" borderId="31" xfId="9" applyNumberFormat="1" applyFont="1" applyFill="1" applyBorder="1" applyAlignment="1">
      <alignment wrapText="1"/>
    </xf>
    <xf numFmtId="49" fontId="35" fillId="8" borderId="1" xfId="9" applyNumberFormat="1" applyFont="1" applyFill="1" applyBorder="1" applyAlignment="1">
      <alignment horizontal="center" vertical="center"/>
    </xf>
    <xf numFmtId="2" fontId="35" fillId="8" borderId="1" xfId="9" applyNumberFormat="1" applyFont="1" applyFill="1" applyBorder="1" applyAlignment="1"/>
    <xf numFmtId="49" fontId="36" fillId="0" borderId="0" xfId="9" applyNumberFormat="1" applyFont="1" applyBorder="1" applyAlignment="1">
      <alignment wrapText="1"/>
    </xf>
    <xf numFmtId="49" fontId="35" fillId="3" borderId="30" xfId="9" applyNumberFormat="1" applyFont="1" applyFill="1" applyBorder="1" applyAlignment="1">
      <alignment wrapText="1"/>
    </xf>
    <xf numFmtId="2" fontId="34" fillId="4" borderId="1" xfId="9" applyNumberFormat="1" applyFont="1" applyFill="1" applyBorder="1" applyAlignment="1">
      <alignment horizontal="right" vertical="center"/>
    </xf>
    <xf numFmtId="49" fontId="36" fillId="0" borderId="32" xfId="9" applyNumberFormat="1" applyFont="1" applyBorder="1"/>
    <xf numFmtId="49" fontId="35" fillId="0" borderId="1" xfId="9" applyNumberFormat="1" applyFont="1" applyFill="1" applyBorder="1" applyAlignment="1">
      <alignment horizontal="center" vertical="center" wrapText="1"/>
    </xf>
    <xf numFmtId="49" fontId="34" fillId="6" borderId="27" xfId="9" applyNumberFormat="1" applyFont="1" applyFill="1" applyBorder="1" applyAlignment="1">
      <alignment wrapText="1"/>
    </xf>
    <xf numFmtId="49" fontId="36" fillId="0" borderId="31" xfId="9" applyNumberFormat="1" applyFont="1" applyBorder="1" applyAlignment="1">
      <alignment horizontal="left" wrapText="1"/>
    </xf>
    <xf numFmtId="49" fontId="35" fillId="2" borderId="31" xfId="9" applyNumberFormat="1" applyFont="1" applyFill="1" applyBorder="1" applyAlignment="1">
      <alignment wrapText="1"/>
    </xf>
    <xf numFmtId="49" fontId="36" fillId="0" borderId="33" xfId="9" applyNumberFormat="1" applyFont="1" applyBorder="1" applyAlignment="1">
      <alignment wrapText="1"/>
    </xf>
    <xf numFmtId="49" fontId="35" fillId="3" borderId="33" xfId="9" applyNumberFormat="1" applyFont="1" applyFill="1" applyBorder="1" applyAlignment="1">
      <alignment wrapText="1"/>
    </xf>
    <xf numFmtId="49" fontId="34" fillId="6" borderId="1" xfId="9" applyNumberFormat="1" applyFont="1" applyFill="1" applyBorder="1" applyAlignment="1">
      <alignment wrapText="1"/>
    </xf>
    <xf numFmtId="49" fontId="34" fillId="6" borderId="1" xfId="9" applyNumberFormat="1" applyFont="1" applyFill="1" applyBorder="1" applyAlignment="1">
      <alignment horizontal="center"/>
    </xf>
    <xf numFmtId="49" fontId="35" fillId="0" borderId="1" xfId="9" applyNumberFormat="1" applyFont="1" applyBorder="1"/>
    <xf numFmtId="49" fontId="34" fillId="0" borderId="1" xfId="9" applyNumberFormat="1" applyFont="1" applyBorder="1" applyAlignment="1">
      <alignment horizontal="center"/>
    </xf>
    <xf numFmtId="49" fontId="35" fillId="0" borderId="1" xfId="9" applyNumberFormat="1" applyFont="1" applyFill="1" applyBorder="1" applyAlignment="1"/>
    <xf numFmtId="49" fontId="34" fillId="0" borderId="1" xfId="9" applyNumberFormat="1" applyFont="1" applyFill="1" applyBorder="1" applyAlignment="1">
      <alignment horizontal="center"/>
    </xf>
    <xf numFmtId="49" fontId="34" fillId="0" borderId="1" xfId="9" applyNumberFormat="1" applyFont="1" applyFill="1" applyBorder="1" applyAlignment="1">
      <alignment horizontal="center" vertical="center"/>
    </xf>
    <xf numFmtId="49" fontId="35" fillId="6" borderId="1" xfId="9" applyNumberFormat="1" applyFont="1" applyFill="1" applyBorder="1" applyAlignment="1">
      <alignment horizontal="left"/>
    </xf>
    <xf numFmtId="2" fontId="34" fillId="6" borderId="1" xfId="15" applyNumberFormat="1" applyFont="1" applyFill="1" applyBorder="1" applyAlignment="1" applyProtection="1">
      <protection locked="0"/>
    </xf>
    <xf numFmtId="49" fontId="36" fillId="0" borderId="1" xfId="9" applyNumberFormat="1" applyFont="1" applyFill="1" applyBorder="1" applyAlignment="1">
      <alignment horizontal="left"/>
    </xf>
    <xf numFmtId="49" fontId="34" fillId="2" borderId="1" xfId="9" applyNumberFormat="1" applyFont="1" applyFill="1" applyBorder="1" applyAlignment="1">
      <alignment horizontal="center"/>
    </xf>
    <xf numFmtId="49" fontId="34" fillId="0" borderId="1" xfId="15" applyNumberFormat="1" applyFont="1" applyBorder="1" applyAlignment="1" applyProtection="1">
      <alignment horizontal="center" vertical="center"/>
      <protection locked="0"/>
    </xf>
    <xf numFmtId="49" fontId="40" fillId="6" borderId="19" xfId="10" applyNumberFormat="1" applyFont="1" applyFill="1" applyBorder="1" applyAlignment="1" applyProtection="1">
      <alignment horizontal="center" wrapText="1"/>
      <protection locked="0"/>
    </xf>
    <xf numFmtId="49" fontId="40" fillId="6" borderId="20" xfId="10" applyNumberFormat="1" applyFont="1" applyFill="1" applyBorder="1" applyAlignment="1" applyProtection="1">
      <alignment horizontal="center" wrapText="1"/>
      <protection locked="0"/>
    </xf>
    <xf numFmtId="49" fontId="40" fillId="6" borderId="1" xfId="10" applyNumberFormat="1" applyFont="1" applyFill="1" applyBorder="1" applyAlignment="1" applyProtection="1">
      <alignment horizontal="center" wrapText="1"/>
      <protection locked="0"/>
    </xf>
    <xf numFmtId="49" fontId="40" fillId="4" borderId="1" xfId="10" applyNumberFormat="1" applyFont="1" applyFill="1" applyBorder="1" applyAlignment="1" applyProtection="1">
      <alignment wrapText="1"/>
      <protection locked="0"/>
    </xf>
    <xf numFmtId="49" fontId="33" fillId="4" borderId="1" xfId="10" applyNumberFormat="1" applyFont="1" applyFill="1" applyBorder="1" applyAlignment="1" applyProtection="1">
      <alignment horizontal="center" wrapText="1"/>
      <protection locked="0"/>
    </xf>
    <xf numFmtId="49" fontId="33" fillId="4" borderId="1" xfId="10" applyNumberFormat="1" applyFont="1" applyFill="1" applyBorder="1" applyAlignment="1" applyProtection="1">
      <alignment horizontal="center" vertical="center" wrapText="1"/>
      <protection locked="0"/>
    </xf>
    <xf numFmtId="2" fontId="33" fillId="4" borderId="1" xfId="10" applyNumberFormat="1" applyFont="1" applyFill="1" applyBorder="1" applyAlignment="1" applyProtection="1">
      <alignment wrapText="1"/>
      <protection locked="0"/>
    </xf>
    <xf numFmtId="49" fontId="33" fillId="3" borderId="6" xfId="10" applyNumberFormat="1" applyFont="1" applyFill="1" applyBorder="1" applyAlignment="1" applyProtection="1">
      <alignment horizontal="left" wrapText="1"/>
      <protection locked="0"/>
    </xf>
    <xf numFmtId="49" fontId="34" fillId="3" borderId="6" xfId="15" applyNumberFormat="1" applyFont="1" applyFill="1" applyBorder="1" applyAlignment="1" applyProtection="1">
      <alignment horizontal="center"/>
      <protection locked="0"/>
    </xf>
    <xf numFmtId="49" fontId="34" fillId="3" borderId="6" xfId="15" applyNumberFormat="1" applyFont="1" applyFill="1" applyBorder="1" applyAlignment="1" applyProtection="1">
      <alignment horizontal="center" vertical="center"/>
      <protection locked="0"/>
    </xf>
    <xf numFmtId="2" fontId="34" fillId="3" borderId="6" xfId="15" applyNumberFormat="1" applyFont="1" applyFill="1" applyBorder="1" applyAlignment="1" applyProtection="1">
      <protection locked="0"/>
    </xf>
    <xf numFmtId="49" fontId="34" fillId="2" borderId="6" xfId="15" applyNumberFormat="1" applyFont="1" applyFill="1" applyBorder="1" applyAlignment="1" applyProtection="1">
      <alignment horizontal="center" vertical="center"/>
      <protection locked="0"/>
    </xf>
    <xf numFmtId="49" fontId="41" fillId="0" borderId="1" xfId="10" applyNumberFormat="1" applyFont="1" applyBorder="1" applyAlignment="1" applyProtection="1">
      <alignment horizontal="left" wrapText="1"/>
      <protection locked="0"/>
    </xf>
    <xf numFmtId="49" fontId="34" fillId="0" borderId="1" xfId="15" applyNumberFormat="1" applyFont="1" applyBorder="1" applyAlignment="1" applyProtection="1">
      <alignment horizontal="center"/>
      <protection locked="0"/>
    </xf>
    <xf numFmtId="49" fontId="41" fillId="0" borderId="1" xfId="10" applyNumberFormat="1" applyFont="1" applyBorder="1" applyProtection="1">
      <alignment wrapText="1"/>
      <protection locked="0"/>
    </xf>
    <xf numFmtId="2" fontId="34" fillId="0" borderId="1" xfId="15" applyNumberFormat="1" applyFont="1" applyBorder="1" applyAlignment="1" applyProtection="1">
      <protection locked="0"/>
    </xf>
    <xf numFmtId="49" fontId="33" fillId="3" borderId="1" xfId="10" applyNumberFormat="1" applyFont="1" applyFill="1" applyBorder="1" applyProtection="1">
      <alignment wrapText="1"/>
      <protection locked="0"/>
    </xf>
    <xf numFmtId="49" fontId="34" fillId="3" borderId="1" xfId="15" applyNumberFormat="1" applyFont="1" applyFill="1" applyBorder="1" applyAlignment="1" applyProtection="1">
      <alignment horizontal="center" vertical="center"/>
      <protection locked="0"/>
    </xf>
    <xf numFmtId="2" fontId="34" fillId="3" borderId="1" xfId="15" applyNumberFormat="1" applyFont="1" applyFill="1" applyBorder="1" applyAlignment="1" applyProtection="1">
      <protection locked="0"/>
    </xf>
    <xf numFmtId="49" fontId="34" fillId="2" borderId="1" xfId="15" applyNumberFormat="1" applyFont="1" applyFill="1" applyBorder="1" applyAlignment="1" applyProtection="1">
      <alignment horizontal="center" vertical="center"/>
      <protection locked="0"/>
    </xf>
    <xf numFmtId="49" fontId="40" fillId="0" borderId="1" xfId="10" applyNumberFormat="1" applyFont="1" applyBorder="1" applyProtection="1">
      <alignment wrapText="1"/>
      <protection locked="0"/>
    </xf>
    <xf numFmtId="49" fontId="34" fillId="3" borderId="1" xfId="15" applyNumberFormat="1" applyFont="1" applyFill="1" applyBorder="1" applyAlignment="1" applyProtection="1">
      <alignment horizontal="center"/>
      <protection locked="0"/>
    </xf>
    <xf numFmtId="49" fontId="33" fillId="3" borderId="1" xfId="16" applyNumberFormat="1" applyFont="1" applyFill="1" applyBorder="1" applyAlignment="1" applyProtection="1">
      <alignment wrapText="1"/>
      <protection locked="0"/>
    </xf>
    <xf numFmtId="49" fontId="41" fillId="0" borderId="1" xfId="17" applyNumberFormat="1" applyFont="1" applyBorder="1" applyProtection="1">
      <protection locked="0"/>
    </xf>
    <xf numFmtId="49" fontId="36" fillId="0" borderId="1" xfId="15" applyNumberFormat="1" applyFont="1" applyBorder="1" applyAlignment="1" applyProtection="1">
      <alignment wrapText="1"/>
      <protection locked="0"/>
    </xf>
    <xf numFmtId="49" fontId="36" fillId="0" borderId="1" xfId="15" applyNumberFormat="1" applyFont="1" applyBorder="1" applyProtection="1">
      <protection locked="0"/>
    </xf>
    <xf numFmtId="49" fontId="36" fillId="7" borderId="1" xfId="15" applyNumberFormat="1" applyFont="1" applyFill="1" applyBorder="1" applyProtection="1">
      <protection locked="0"/>
    </xf>
    <xf numFmtId="49" fontId="34" fillId="7" borderId="1" xfId="15" applyNumberFormat="1" applyFont="1" applyFill="1" applyBorder="1" applyAlignment="1" applyProtection="1">
      <alignment horizontal="center"/>
      <protection locked="0"/>
    </xf>
    <xf numFmtId="49" fontId="34" fillId="7" borderId="1" xfId="15" applyNumberFormat="1" applyFont="1" applyFill="1" applyBorder="1" applyAlignment="1" applyProtection="1">
      <alignment horizontal="center" vertical="center"/>
      <protection locked="0"/>
    </xf>
    <xf numFmtId="49" fontId="34" fillId="3" borderId="1" xfId="15" applyNumberFormat="1" applyFont="1" applyFill="1" applyBorder="1" applyAlignment="1" applyProtection="1">
      <alignment wrapText="1"/>
      <protection locked="0"/>
    </xf>
    <xf numFmtId="49" fontId="43" fillId="6" borderId="1" xfId="15" applyNumberFormat="1" applyFont="1" applyFill="1" applyBorder="1" applyProtection="1">
      <protection locked="0"/>
    </xf>
    <xf numFmtId="49" fontId="43" fillId="6" borderId="1" xfId="15" applyNumberFormat="1" applyFont="1" applyFill="1" applyBorder="1" applyAlignment="1" applyProtection="1">
      <alignment horizontal="center"/>
      <protection locked="0"/>
    </xf>
    <xf numFmtId="49" fontId="43" fillId="6" borderId="1" xfId="15" applyNumberFormat="1" applyFont="1" applyFill="1" applyBorder="1" applyAlignment="1" applyProtection="1">
      <alignment horizontal="center" vertical="center"/>
      <protection locked="0"/>
    </xf>
    <xf numFmtId="2" fontId="43" fillId="6" borderId="1" xfId="15" applyNumberFormat="1" applyFont="1" applyFill="1" applyBorder="1" applyAlignment="1" applyProtection="1">
      <protection locked="0"/>
    </xf>
    <xf numFmtId="49" fontId="35" fillId="0" borderId="0" xfId="15" applyNumberFormat="1" applyFont="1" applyBorder="1" applyProtection="1">
      <protection locked="0"/>
    </xf>
    <xf numFmtId="49" fontId="34" fillId="0" borderId="0" xfId="15" applyNumberFormat="1" applyFont="1" applyBorder="1" applyAlignment="1" applyProtection="1">
      <alignment horizontal="center"/>
      <protection locked="0"/>
    </xf>
    <xf numFmtId="49" fontId="34" fillId="0" borderId="0" xfId="15" applyNumberFormat="1" applyFont="1" applyBorder="1" applyAlignment="1" applyProtection="1">
      <alignment horizontal="center" vertical="center"/>
      <protection locked="0"/>
    </xf>
    <xf numFmtId="2" fontId="35" fillId="0" borderId="0" xfId="15" applyNumberFormat="1" applyFont="1" applyBorder="1" applyAlignment="1" applyProtection="1">
      <protection locked="0"/>
    </xf>
    <xf numFmtId="166" fontId="36" fillId="0" borderId="0" xfId="9" applyNumberFormat="1" applyFont="1" applyFill="1" applyBorder="1" applyAlignment="1">
      <alignment horizontal="right"/>
    </xf>
    <xf numFmtId="166" fontId="35" fillId="0" borderId="0" xfId="9" applyNumberFormat="1" applyFont="1" applyFill="1"/>
    <xf numFmtId="166" fontId="35" fillId="0" borderId="0" xfId="9" applyNumberFormat="1" applyFont="1" applyFill="1" applyAlignment="1"/>
    <xf numFmtId="49" fontId="35" fillId="0" borderId="0" xfId="15" applyNumberFormat="1" applyFont="1" applyProtection="1">
      <protection locked="0"/>
    </xf>
    <xf numFmtId="49" fontId="34" fillId="0" borderId="0" xfId="15" applyNumberFormat="1" applyFont="1" applyAlignment="1" applyProtection="1">
      <alignment horizontal="center"/>
      <protection locked="0"/>
    </xf>
    <xf numFmtId="49" fontId="34" fillId="0" borderId="0" xfId="15" applyNumberFormat="1" applyFont="1" applyAlignment="1" applyProtection="1">
      <alignment horizontal="center" vertical="center"/>
      <protection locked="0"/>
    </xf>
    <xf numFmtId="2" fontId="35" fillId="0" borderId="0" xfId="15" applyNumberFormat="1" applyFont="1" applyAlignment="1" applyProtection="1">
      <protection locked="0"/>
    </xf>
    <xf numFmtId="49" fontId="40" fillId="2" borderId="0" xfId="10" applyNumberFormat="1" applyFont="1" applyFill="1" applyBorder="1" applyAlignment="1" applyProtection="1">
      <alignment wrapText="1"/>
      <protection locked="0"/>
    </xf>
    <xf numFmtId="0" fontId="35" fillId="0" borderId="0" xfId="15" applyFont="1" applyBorder="1" applyProtection="1">
      <protection locked="0"/>
    </xf>
    <xf numFmtId="0" fontId="21" fillId="0" borderId="0" xfId="18" applyNumberFormat="1" applyFont="1" applyBorder="1" applyProtection="1">
      <protection locked="0"/>
    </xf>
    <xf numFmtId="0" fontId="21" fillId="0" borderId="0" xfId="19" applyNumberFormat="1" applyFont="1" applyBorder="1" applyProtection="1">
      <alignment horizontal="left"/>
      <protection locked="0"/>
    </xf>
    <xf numFmtId="49" fontId="21" fillId="0" borderId="0" xfId="20" applyNumberFormat="1" applyFont="1" applyProtection="1">
      <protection locked="0"/>
    </xf>
    <xf numFmtId="0" fontId="6" fillId="0" borderId="0" xfId="1" applyFont="1"/>
    <xf numFmtId="0" fontId="21" fillId="0" borderId="0" xfId="21" applyNumberFormat="1" applyFont="1" applyBorder="1" applyProtection="1">
      <alignment horizontal="left"/>
      <protection locked="0"/>
    </xf>
    <xf numFmtId="0" fontId="30" fillId="0" borderId="0" xfId="21" applyNumberFormat="1" applyFont="1" applyBorder="1" applyAlignment="1" applyProtection="1">
      <protection locked="0"/>
    </xf>
    <xf numFmtId="0" fontId="30" fillId="0" borderId="0" xfId="22" applyNumberFormat="1" applyFont="1" applyProtection="1">
      <alignment horizontal="center"/>
      <protection locked="0"/>
    </xf>
    <xf numFmtId="0" fontId="6" fillId="0" borderId="0" xfId="1" applyFont="1" applyProtection="1">
      <protection locked="0"/>
    </xf>
    <xf numFmtId="0" fontId="30" fillId="0" borderId="0" xfId="1" applyNumberFormat="1" applyFont="1" applyFill="1" applyBorder="1" applyAlignment="1" applyProtection="1">
      <alignment horizontal="center"/>
    </xf>
    <xf numFmtId="0" fontId="21" fillId="9" borderId="1" xfId="23" applyNumberFormat="1" applyFont="1" applyFill="1" applyBorder="1" applyProtection="1">
      <alignment horizontal="center" vertical="center"/>
      <protection locked="0"/>
    </xf>
    <xf numFmtId="0" fontId="21" fillId="9" borderId="1" xfId="24" applyNumberFormat="1" applyFont="1" applyFill="1" applyBorder="1" applyProtection="1">
      <alignment horizontal="center" vertical="center"/>
      <protection locked="0"/>
    </xf>
    <xf numFmtId="49" fontId="21" fillId="9" borderId="1" xfId="25" applyNumberFormat="1" applyFont="1" applyFill="1" applyBorder="1" applyProtection="1">
      <alignment horizontal="center" vertical="center"/>
      <protection locked="0"/>
    </xf>
    <xf numFmtId="0" fontId="30" fillId="9" borderId="1" xfId="26" applyNumberFormat="1" applyFont="1" applyFill="1" applyBorder="1" applyProtection="1">
      <alignment horizontal="left" wrapText="1"/>
      <protection locked="0"/>
    </xf>
    <xf numFmtId="49" fontId="30" fillId="9" borderId="1" xfId="27" applyNumberFormat="1" applyFont="1" applyFill="1" applyBorder="1" applyProtection="1">
      <alignment horizontal="center"/>
      <protection locked="0"/>
    </xf>
    <xf numFmtId="4" fontId="30" fillId="9" borderId="1" xfId="28" applyNumberFormat="1" applyFont="1" applyFill="1" applyBorder="1" applyProtection="1">
      <alignment horizontal="right" shrinkToFit="1"/>
    </xf>
    <xf numFmtId="0" fontId="21" fillId="9" borderId="1" xfId="29" applyNumberFormat="1" applyFont="1" applyFill="1" applyBorder="1" applyProtection="1">
      <alignment horizontal="left" wrapText="1"/>
      <protection locked="0"/>
    </xf>
    <xf numFmtId="49" fontId="21" fillId="9" borderId="1" xfId="30" applyNumberFormat="1" applyFont="1" applyFill="1" applyBorder="1" applyProtection="1">
      <alignment horizontal="center"/>
      <protection locked="0"/>
    </xf>
    <xf numFmtId="0" fontId="21" fillId="9" borderId="1" xfId="16" applyNumberFormat="1" applyFont="1" applyFill="1" applyBorder="1" applyProtection="1"/>
    <xf numFmtId="0" fontId="6" fillId="9" borderId="1" xfId="1" applyFont="1" applyFill="1" applyBorder="1" applyProtection="1"/>
    <xf numFmtId="0" fontId="45" fillId="9" borderId="1" xfId="4" applyNumberFormat="1" applyFont="1" applyFill="1" applyBorder="1" applyProtection="1">
      <alignment horizontal="left" wrapText="1" indent="2"/>
      <protection locked="0"/>
    </xf>
    <xf numFmtId="49" fontId="30" fillId="9" borderId="1" xfId="3" applyNumberFormat="1" applyFont="1" applyFill="1" applyBorder="1" applyProtection="1">
      <alignment horizontal="center"/>
      <protection locked="0"/>
    </xf>
    <xf numFmtId="4" fontId="30" fillId="9" borderId="1" xfId="31" applyNumberFormat="1" applyFont="1" applyFill="1" applyBorder="1" applyProtection="1">
      <alignment horizontal="right" shrinkToFit="1"/>
    </xf>
    <xf numFmtId="0" fontId="21" fillId="9" borderId="1" xfId="4" applyNumberFormat="1" applyFont="1" applyFill="1" applyBorder="1" applyProtection="1">
      <alignment horizontal="left" wrapText="1" indent="2"/>
      <protection locked="0"/>
    </xf>
    <xf numFmtId="49" fontId="21" fillId="9" borderId="1" xfId="3" applyNumberFormat="1" applyFont="1" applyFill="1" applyBorder="1" applyProtection="1">
      <alignment horizontal="center"/>
      <protection locked="0"/>
    </xf>
    <xf numFmtId="4" fontId="21" fillId="9" borderId="1" xfId="31" applyNumberFormat="1" applyFont="1" applyFill="1" applyBorder="1" applyProtection="1">
      <alignment horizontal="right" shrinkToFit="1"/>
    </xf>
    <xf numFmtId="0" fontId="30" fillId="9" borderId="1" xfId="4" applyNumberFormat="1" applyFont="1" applyFill="1" applyBorder="1" applyProtection="1">
      <alignment horizontal="left" wrapText="1" indent="2"/>
      <protection locked="0"/>
    </xf>
    <xf numFmtId="0" fontId="21" fillId="0" borderId="1" xfId="4" applyNumberFormat="1" applyFont="1" applyBorder="1" applyProtection="1">
      <alignment horizontal="left" wrapText="1" indent="2"/>
      <protection locked="0"/>
    </xf>
    <xf numFmtId="49" fontId="21" fillId="0" borderId="1" xfId="3" applyNumberFormat="1" applyFont="1" applyBorder="1" applyProtection="1">
      <alignment horizontal="center"/>
      <protection locked="0"/>
    </xf>
    <xf numFmtId="2" fontId="21" fillId="0" borderId="1" xfId="16" applyNumberFormat="1" applyFont="1" applyBorder="1" applyProtection="1">
      <protection locked="0"/>
    </xf>
    <xf numFmtId="2" fontId="6" fillId="0" borderId="1" xfId="1" applyNumberFormat="1" applyFont="1" applyBorder="1" applyProtection="1">
      <protection locked="0"/>
    </xf>
    <xf numFmtId="0" fontId="21" fillId="0" borderId="1" xfId="4" applyNumberFormat="1" applyFont="1" applyBorder="1" applyAlignment="1" applyProtection="1">
      <alignment horizontal="left" wrapText="1" indent="2"/>
      <protection locked="0"/>
    </xf>
    <xf numFmtId="0" fontId="21" fillId="0" borderId="1" xfId="16" applyNumberFormat="1" applyFont="1" applyBorder="1" applyProtection="1">
      <protection locked="0"/>
    </xf>
    <xf numFmtId="0" fontId="6" fillId="0" borderId="1" xfId="1" applyFont="1" applyBorder="1" applyProtection="1">
      <protection locked="0"/>
    </xf>
    <xf numFmtId="0" fontId="46" fillId="9" borderId="1" xfId="4" applyNumberFormat="1" applyFont="1" applyFill="1" applyBorder="1" applyProtection="1">
      <alignment horizontal="left" wrapText="1" indent="2"/>
      <protection locked="0"/>
    </xf>
    <xf numFmtId="2" fontId="6" fillId="0" borderId="0" xfId="1" applyNumberFormat="1" applyFont="1"/>
    <xf numFmtId="0" fontId="30" fillId="9" borderId="1" xfId="4" applyNumberFormat="1" applyFont="1" applyFill="1" applyBorder="1" applyProtection="1">
      <alignment horizontal="left" wrapText="1" indent="2"/>
    </xf>
    <xf numFmtId="49" fontId="30" fillId="9" borderId="1" xfId="3" applyNumberFormat="1" applyFont="1" applyFill="1" applyBorder="1" applyProtection="1">
      <alignment horizontal="center"/>
    </xf>
    <xf numFmtId="4" fontId="30" fillId="10" borderId="1" xfId="16" applyNumberFormat="1" applyFont="1" applyFill="1" applyBorder="1" applyProtection="1">
      <protection locked="0"/>
    </xf>
    <xf numFmtId="0" fontId="6" fillId="0" borderId="0" xfId="1" applyFont="1" applyProtection="1"/>
    <xf numFmtId="0" fontId="6" fillId="0" borderId="0" xfId="1" applyFont="1" applyFill="1" applyProtection="1">
      <protection locked="0"/>
    </xf>
    <xf numFmtId="0" fontId="46" fillId="9" borderId="1" xfId="4" applyNumberFormat="1" applyFont="1" applyFill="1" applyBorder="1" applyProtection="1">
      <alignment horizontal="left" wrapText="1" indent="2"/>
    </xf>
    <xf numFmtId="49" fontId="21" fillId="9" borderId="1" xfId="3" applyNumberFormat="1" applyFont="1" applyFill="1" applyBorder="1" applyProtection="1">
      <alignment horizontal="center"/>
    </xf>
    <xf numFmtId="0" fontId="21" fillId="9" borderId="1" xfId="4" applyNumberFormat="1" applyFont="1" applyFill="1" applyBorder="1" applyProtection="1">
      <alignment horizontal="left" wrapText="1" indent="2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165" fontId="14" fillId="0" borderId="1" xfId="0" applyNumberFormat="1" applyFont="1" applyBorder="1" applyAlignment="1"/>
    <xf numFmtId="0" fontId="14" fillId="0" borderId="3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165" fontId="9" fillId="0" borderId="1" xfId="0" applyNumberFormat="1" applyFont="1" applyBorder="1" applyAlignment="1"/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wrapText="1"/>
    </xf>
    <xf numFmtId="49" fontId="6" fillId="2" borderId="1" xfId="5" applyNumberFormat="1" applyFont="1" applyFill="1" applyBorder="1" applyAlignment="1">
      <alignment horizontal="center" vertical="center" wrapText="1"/>
    </xf>
    <xf numFmtId="0" fontId="6" fillId="0" borderId="19" xfId="14" applyFont="1" applyBorder="1" applyAlignment="1"/>
    <xf numFmtId="0" fontId="6" fillId="0" borderId="3" xfId="14" applyFont="1" applyBorder="1" applyAlignment="1"/>
    <xf numFmtId="0" fontId="6" fillId="0" borderId="19" xfId="14" applyFont="1" applyBorder="1" applyAlignment="1"/>
    <xf numFmtId="49" fontId="6" fillId="2" borderId="1" xfId="5" applyNumberFormat="1" applyFont="1" applyFill="1" applyBorder="1" applyAlignment="1">
      <alignment horizontal="center" vertical="center" wrapText="1"/>
    </xf>
    <xf numFmtId="49" fontId="6" fillId="2" borderId="1" xfId="5" applyNumberFormat="1" applyFont="1" applyFill="1" applyBorder="1" applyAlignment="1">
      <alignment horizontal="center" vertical="center" wrapText="1"/>
    </xf>
    <xf numFmtId="0" fontId="6" fillId="0" borderId="3" xfId="14" applyFont="1" applyBorder="1" applyAlignment="1"/>
    <xf numFmtId="0" fontId="6" fillId="0" borderId="19" xfId="14" applyFont="1" applyBorder="1" applyAlignment="1"/>
    <xf numFmtId="49" fontId="36" fillId="2" borderId="1" xfId="9" applyNumberFormat="1" applyFont="1" applyFill="1" applyBorder="1" applyAlignment="1">
      <alignment horizontal="left" wrapText="1"/>
    </xf>
    <xf numFmtId="49" fontId="24" fillId="2" borderId="27" xfId="9" applyNumberFormat="1" applyFont="1" applyFill="1" applyBorder="1" applyAlignment="1">
      <alignment horizontal="left" wrapText="1"/>
    </xf>
    <xf numFmtId="49" fontId="48" fillId="0" borderId="1" xfId="9" applyNumberFormat="1" applyFont="1" applyBorder="1" applyAlignment="1">
      <alignment wrapText="1"/>
    </xf>
    <xf numFmtId="9" fontId="0" fillId="0" borderId="0" xfId="0" applyNumberFormat="1"/>
    <xf numFmtId="0" fontId="0" fillId="0" borderId="0" xfId="0" applyNumberFormat="1"/>
    <xf numFmtId="0" fontId="9" fillId="0" borderId="0" xfId="0" applyFont="1" applyAlignment="1">
      <alignment horizontal="right"/>
    </xf>
    <xf numFmtId="49" fontId="6" fillId="2" borderId="1" xfId="5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left" vertical="center"/>
    </xf>
    <xf numFmtId="4" fontId="5" fillId="2" borderId="1" xfId="1" applyNumberFormat="1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/>
    </xf>
    <xf numFmtId="0" fontId="52" fillId="0" borderId="1" xfId="0" applyFont="1" applyFill="1" applyBorder="1" applyAlignment="1">
      <alignment horizontal="center"/>
    </xf>
    <xf numFmtId="0" fontId="21" fillId="2" borderId="1" xfId="6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9" fontId="39" fillId="0" borderId="0" xfId="9" applyNumberFormat="1" applyFont="1" applyBorder="1" applyAlignment="1">
      <alignment wrapText="1"/>
    </xf>
    <xf numFmtId="49" fontId="37" fillId="0" borderId="0" xfId="9" applyNumberFormat="1" applyFont="1" applyBorder="1" applyAlignment="1">
      <alignment wrapText="1"/>
    </xf>
    <xf numFmtId="0" fontId="13" fillId="0" borderId="1" xfId="0" applyFont="1" applyBorder="1"/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right"/>
    </xf>
    <xf numFmtId="0" fontId="5" fillId="0" borderId="0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5" fillId="0" borderId="0" xfId="1" applyFont="1" applyFill="1" applyAlignment="1">
      <alignment horizontal="right"/>
    </xf>
    <xf numFmtId="0" fontId="1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1" applyFont="1" applyFill="1" applyAlignment="1">
      <alignment horizontal="right" vertical="center"/>
    </xf>
    <xf numFmtId="0" fontId="18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/>
    </xf>
    <xf numFmtId="0" fontId="24" fillId="0" borderId="1" xfId="1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5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9" fillId="0" borderId="1" xfId="0" applyFont="1" applyFill="1" applyBorder="1" applyAlignment="1">
      <alignment horizontal="left"/>
    </xf>
    <xf numFmtId="0" fontId="1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 wrapText="1"/>
    </xf>
    <xf numFmtId="49" fontId="14" fillId="0" borderId="1" xfId="0" applyNumberFormat="1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wrapText="1"/>
    </xf>
    <xf numFmtId="0" fontId="13" fillId="0" borderId="0" xfId="0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16" fillId="0" borderId="0" xfId="1" applyFont="1" applyFill="1" applyAlignment="1">
      <alignment horizontal="right"/>
    </xf>
    <xf numFmtId="0" fontId="15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wrapText="1"/>
    </xf>
    <xf numFmtId="49" fontId="15" fillId="0" borderId="1" xfId="0" applyNumberFormat="1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wrapText="1"/>
    </xf>
    <xf numFmtId="0" fontId="13" fillId="0" borderId="3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 vertical="center"/>
    </xf>
    <xf numFmtId="49" fontId="6" fillId="0" borderId="1" xfId="5" applyNumberFormat="1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horizontal="right" vertical="center"/>
    </xf>
    <xf numFmtId="0" fontId="6" fillId="0" borderId="0" xfId="5" applyFont="1" applyFill="1" applyBorder="1" applyAlignment="1">
      <alignment horizontal="right" vertical="center" wrapText="1"/>
    </xf>
    <xf numFmtId="0" fontId="6" fillId="0" borderId="0" xfId="5" applyFont="1" applyFill="1" applyBorder="1" applyAlignment="1">
      <alignment horizontal="center" vertical="center" wrapText="1"/>
    </xf>
    <xf numFmtId="0" fontId="5" fillId="0" borderId="0" xfId="6" applyFont="1" applyFill="1" applyAlignment="1">
      <alignment horizontal="center" vertical="justify"/>
    </xf>
    <xf numFmtId="0" fontId="6" fillId="0" borderId="1" xfId="5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horizontal="center" vertical="justify" wrapText="1"/>
    </xf>
    <xf numFmtId="0" fontId="6" fillId="0" borderId="1" xfId="5" applyFont="1" applyFill="1" applyBorder="1" applyAlignment="1">
      <alignment horizontal="center" vertical="center"/>
    </xf>
    <xf numFmtId="0" fontId="5" fillId="0" borderId="0" xfId="11" applyFont="1" applyFill="1" applyAlignment="1">
      <alignment horizontal="center" vertical="justify"/>
    </xf>
    <xf numFmtId="0" fontId="6" fillId="2" borderId="0" xfId="5" applyFont="1" applyFill="1" applyBorder="1" applyAlignment="1">
      <alignment horizontal="center" vertical="center" wrapText="1"/>
    </xf>
    <xf numFmtId="0" fontId="6" fillId="2" borderId="1" xfId="5" applyFont="1" applyFill="1" applyBorder="1" applyAlignment="1">
      <alignment horizontal="center" vertical="center"/>
    </xf>
    <xf numFmtId="0" fontId="6" fillId="2" borderId="1" xfId="5" applyFont="1" applyFill="1" applyBorder="1" applyAlignment="1">
      <alignment horizontal="center" vertical="center" wrapText="1"/>
    </xf>
    <xf numFmtId="0" fontId="6" fillId="2" borderId="5" xfId="5" applyFont="1" applyFill="1" applyBorder="1" applyAlignment="1">
      <alignment horizontal="center" vertical="center" wrapText="1"/>
    </xf>
    <xf numFmtId="0" fontId="6" fillId="2" borderId="18" xfId="5" applyFont="1" applyFill="1" applyBorder="1" applyAlignment="1">
      <alignment horizontal="center" vertical="center" wrapText="1"/>
    </xf>
    <xf numFmtId="0" fontId="6" fillId="2" borderId="6" xfId="5" applyFont="1" applyFill="1" applyBorder="1" applyAlignment="1">
      <alignment horizontal="center" vertical="center" wrapText="1"/>
    </xf>
    <xf numFmtId="49" fontId="6" fillId="2" borderId="1" xfId="5" applyNumberFormat="1" applyFont="1" applyFill="1" applyBorder="1" applyAlignment="1">
      <alignment horizontal="center" vertical="center" wrapText="1"/>
    </xf>
    <xf numFmtId="0" fontId="5" fillId="3" borderId="3" xfId="14" applyFont="1" applyFill="1" applyBorder="1" applyAlignment="1"/>
    <xf numFmtId="0" fontId="5" fillId="3" borderId="17" xfId="14" applyFont="1" applyFill="1" applyBorder="1" applyAlignment="1"/>
    <xf numFmtId="0" fontId="5" fillId="3" borderId="4" xfId="14" applyFont="1" applyFill="1" applyBorder="1" applyAlignment="1"/>
    <xf numFmtId="0" fontId="6" fillId="0" borderId="0" xfId="5" applyFont="1" applyFill="1" applyBorder="1" applyAlignment="1">
      <alignment horizontal="right" vertical="justify" wrapText="1"/>
    </xf>
    <xf numFmtId="0" fontId="6" fillId="0" borderId="0" xfId="14" applyFont="1" applyAlignment="1">
      <alignment horizontal="center"/>
    </xf>
    <xf numFmtId="0" fontId="5" fillId="0" borderId="0" xfId="14" applyFont="1" applyAlignment="1">
      <alignment horizontal="center"/>
    </xf>
    <xf numFmtId="0" fontId="6" fillId="0" borderId="19" xfId="14" applyFont="1" applyBorder="1" applyAlignment="1">
      <alignment horizontal="center"/>
    </xf>
    <xf numFmtId="0" fontId="6" fillId="0" borderId="20" xfId="14" applyFont="1" applyBorder="1" applyAlignment="1">
      <alignment horizontal="center"/>
    </xf>
    <xf numFmtId="0" fontId="6" fillId="0" borderId="21" xfId="14" applyFont="1" applyBorder="1" applyAlignment="1">
      <alignment horizontal="center"/>
    </xf>
    <xf numFmtId="49" fontId="6" fillId="2" borderId="5" xfId="5" applyNumberFormat="1" applyFont="1" applyFill="1" applyBorder="1" applyAlignment="1">
      <alignment horizontal="center" vertical="center" wrapText="1"/>
    </xf>
    <xf numFmtId="49" fontId="6" fillId="2" borderId="6" xfId="5" applyNumberFormat="1" applyFont="1" applyFill="1" applyBorder="1" applyAlignment="1">
      <alignment horizontal="center" vertical="center" wrapText="1"/>
    </xf>
    <xf numFmtId="0" fontId="6" fillId="0" borderId="22" xfId="14" applyFont="1" applyBorder="1" applyAlignment="1">
      <alignment horizontal="center"/>
    </xf>
    <xf numFmtId="0" fontId="6" fillId="0" borderId="2" xfId="14" applyFont="1" applyBorder="1" applyAlignment="1">
      <alignment horizontal="center"/>
    </xf>
    <xf numFmtId="0" fontId="6" fillId="0" borderId="23" xfId="14" applyFont="1" applyBorder="1" applyAlignment="1">
      <alignment horizontal="center"/>
    </xf>
    <xf numFmtId="0" fontId="6" fillId="0" borderId="3" xfId="14" applyFont="1" applyBorder="1" applyAlignment="1"/>
    <xf numFmtId="0" fontId="6" fillId="0" borderId="17" xfId="14" applyFont="1" applyBorder="1" applyAlignment="1"/>
    <xf numFmtId="0" fontId="6" fillId="0" borderId="4" xfId="14" applyFont="1" applyBorder="1" applyAlignment="1"/>
    <xf numFmtId="0" fontId="5" fillId="4" borderId="3" xfId="14" applyFont="1" applyFill="1" applyBorder="1" applyAlignment="1"/>
    <xf numFmtId="0" fontId="5" fillId="4" borderId="17" xfId="14" applyFont="1" applyFill="1" applyBorder="1" applyAlignment="1"/>
    <xf numFmtId="0" fontId="5" fillId="4" borderId="4" xfId="14" applyFont="1" applyFill="1" applyBorder="1" applyAlignment="1"/>
    <xf numFmtId="0" fontId="6" fillId="0" borderId="25" xfId="14" applyFont="1" applyBorder="1" applyAlignment="1"/>
    <xf numFmtId="0" fontId="6" fillId="0" borderId="0" xfId="14" applyFont="1" applyBorder="1" applyAlignment="1"/>
    <xf numFmtId="0" fontId="6" fillId="0" borderId="24" xfId="14" applyFont="1" applyBorder="1" applyAlignment="1"/>
    <xf numFmtId="0" fontId="6" fillId="0" borderId="22" xfId="14" applyFont="1" applyBorder="1" applyAlignment="1"/>
    <xf numFmtId="0" fontId="6" fillId="0" borderId="2" xfId="14" applyFont="1" applyBorder="1" applyAlignment="1"/>
    <xf numFmtId="0" fontId="6" fillId="0" borderId="23" xfId="14" applyFont="1" applyBorder="1" applyAlignment="1"/>
    <xf numFmtId="0" fontId="5" fillId="0" borderId="3" xfId="14" applyFont="1" applyBorder="1" applyAlignment="1"/>
    <xf numFmtId="0" fontId="5" fillId="0" borderId="17" xfId="14" applyFont="1" applyBorder="1" applyAlignment="1"/>
    <xf numFmtId="0" fontId="5" fillId="0" borderId="4" xfId="14" applyFont="1" applyBorder="1" applyAlignment="1"/>
    <xf numFmtId="0" fontId="6" fillId="0" borderId="3" xfId="14" applyFont="1" applyBorder="1" applyAlignment="1">
      <alignment horizontal="center"/>
    </xf>
    <xf numFmtId="0" fontId="6" fillId="0" borderId="17" xfId="14" applyFont="1" applyBorder="1" applyAlignment="1">
      <alignment horizontal="center"/>
    </xf>
    <xf numFmtId="0" fontId="6" fillId="0" borderId="4" xfId="14" applyFont="1" applyBorder="1" applyAlignment="1">
      <alignment horizontal="center"/>
    </xf>
    <xf numFmtId="0" fontId="6" fillId="0" borderId="3" xfId="14" applyFont="1" applyBorder="1" applyAlignment="1">
      <alignment wrapText="1"/>
    </xf>
    <xf numFmtId="0" fontId="6" fillId="0" borderId="17" xfId="14" applyFont="1" applyBorder="1" applyAlignment="1">
      <alignment wrapText="1"/>
    </xf>
    <xf numFmtId="0" fontId="6" fillId="0" borderId="4" xfId="14" applyFont="1" applyBorder="1" applyAlignment="1">
      <alignment wrapText="1"/>
    </xf>
    <xf numFmtId="0" fontId="6" fillId="0" borderId="5" xfId="14" applyFont="1" applyBorder="1" applyAlignment="1">
      <alignment horizontal="center" vertical="center"/>
    </xf>
    <xf numFmtId="0" fontId="6" fillId="0" borderId="18" xfId="14" applyFont="1" applyBorder="1" applyAlignment="1">
      <alignment horizontal="center" vertical="center"/>
    </xf>
    <xf numFmtId="0" fontId="6" fillId="0" borderId="6" xfId="14" applyFont="1" applyBorder="1" applyAlignment="1">
      <alignment horizontal="center" vertical="center"/>
    </xf>
    <xf numFmtId="49" fontId="47" fillId="0" borderId="3" xfId="9" applyNumberFormat="1" applyFont="1" applyBorder="1" applyAlignment="1">
      <alignment horizontal="left" wrapText="1"/>
    </xf>
    <xf numFmtId="49" fontId="47" fillId="0" borderId="17" xfId="9" applyNumberFormat="1" applyFont="1" applyBorder="1" applyAlignment="1">
      <alignment horizontal="left" wrapText="1"/>
    </xf>
    <xf numFmtId="49" fontId="47" fillId="0" borderId="4" xfId="9" applyNumberFormat="1" applyFont="1" applyBorder="1" applyAlignment="1">
      <alignment horizontal="left" wrapText="1"/>
    </xf>
    <xf numFmtId="0" fontId="6" fillId="0" borderId="19" xfId="14" applyFont="1" applyBorder="1" applyAlignment="1"/>
    <xf numFmtId="0" fontId="6" fillId="0" borderId="20" xfId="14" applyFont="1" applyBorder="1"/>
    <xf numFmtId="0" fontId="6" fillId="0" borderId="21" xfId="14" applyFont="1" applyBorder="1"/>
    <xf numFmtId="0" fontId="5" fillId="0" borderId="19" xfId="14" applyFont="1" applyBorder="1" applyAlignment="1"/>
    <xf numFmtId="0" fontId="5" fillId="0" borderId="20" xfId="14" applyFont="1" applyBorder="1" applyAlignment="1"/>
    <xf numFmtId="0" fontId="5" fillId="0" borderId="21" xfId="14" applyFont="1" applyBorder="1" applyAlignment="1"/>
    <xf numFmtId="0" fontId="5" fillId="0" borderId="22" xfId="14" applyFont="1" applyBorder="1" applyAlignment="1"/>
    <xf numFmtId="0" fontId="5" fillId="0" borderId="2" xfId="14" applyFont="1" applyBorder="1" applyAlignment="1"/>
    <xf numFmtId="0" fontId="5" fillId="0" borderId="23" xfId="14" applyFont="1" applyBorder="1" applyAlignment="1"/>
    <xf numFmtId="49" fontId="6" fillId="0" borderId="3" xfId="14" applyNumberFormat="1" applyFont="1" applyBorder="1" applyAlignment="1">
      <alignment wrapText="1"/>
    </xf>
    <xf numFmtId="49" fontId="6" fillId="0" borderId="17" xfId="14" applyNumberFormat="1" applyFont="1" applyBorder="1" applyAlignment="1">
      <alignment wrapText="1"/>
    </xf>
    <xf numFmtId="49" fontId="6" fillId="0" borderId="4" xfId="14" applyNumberFormat="1" applyFont="1" applyBorder="1" applyAlignment="1">
      <alignment wrapText="1"/>
    </xf>
    <xf numFmtId="0" fontId="6" fillId="0" borderId="20" xfId="14" applyFont="1" applyBorder="1" applyAlignment="1"/>
    <xf numFmtId="0" fontId="6" fillId="0" borderId="21" xfId="14" applyFont="1" applyBorder="1" applyAlignment="1"/>
    <xf numFmtId="0" fontId="6" fillId="0" borderId="3" xfId="14" applyFont="1" applyBorder="1" applyAlignment="1">
      <alignment horizontal="left" wrapText="1"/>
    </xf>
    <xf numFmtId="0" fontId="6" fillId="0" borderId="17" xfId="14" applyFont="1" applyBorder="1" applyAlignment="1">
      <alignment horizontal="left" wrapText="1"/>
    </xf>
    <xf numFmtId="0" fontId="6" fillId="0" borderId="4" xfId="14" applyFont="1" applyBorder="1" applyAlignment="1">
      <alignment horizontal="left" wrapText="1"/>
    </xf>
    <xf numFmtId="0" fontId="34" fillId="0" borderId="0" xfId="9" applyFont="1" applyAlignment="1">
      <alignment horizontal="center" vertical="top" wrapText="1"/>
    </xf>
    <xf numFmtId="0" fontId="34" fillId="0" borderId="0" xfId="9" applyFont="1" applyAlignment="1">
      <alignment horizontal="center"/>
    </xf>
    <xf numFmtId="49" fontId="34" fillId="0" borderId="0" xfId="9" applyNumberFormat="1" applyFont="1" applyBorder="1" applyAlignment="1">
      <alignment horizontal="center" vertical="top" wrapText="1"/>
    </xf>
    <xf numFmtId="0" fontId="21" fillId="9" borderId="1" xfId="16" applyNumberFormat="1" applyFont="1" applyFill="1" applyBorder="1" applyAlignment="1" applyProtection="1">
      <alignment horizontal="center" wrapText="1"/>
      <protection locked="0"/>
    </xf>
    <xf numFmtId="0" fontId="30" fillId="0" borderId="0" xfId="1" applyNumberFormat="1" applyFont="1" applyFill="1" applyBorder="1" applyAlignment="1" applyProtection="1">
      <alignment horizontal="center"/>
    </xf>
    <xf numFmtId="0" fontId="21" fillId="9" borderId="1" xfId="1" applyNumberFormat="1" applyFont="1" applyFill="1" applyBorder="1" applyAlignment="1" applyProtection="1">
      <alignment horizontal="center" vertical="top" wrapText="1"/>
    </xf>
  </cellXfs>
  <cellStyles count="32">
    <cellStyle name="xl101" xfId="10"/>
    <cellStyle name="xl22" xfId="16"/>
    <cellStyle name="xl25" xfId="18"/>
    <cellStyle name="xl26" xfId="21"/>
    <cellStyle name="xl29" xfId="23"/>
    <cellStyle name="xl30" xfId="26"/>
    <cellStyle name="xl31" xfId="29"/>
    <cellStyle name="xl32" xfId="4"/>
    <cellStyle name="xl34" xfId="17"/>
    <cellStyle name="xl37" xfId="19"/>
    <cellStyle name="xl38" xfId="24"/>
    <cellStyle name="xl43" xfId="27"/>
    <cellStyle name="xl44" xfId="30"/>
    <cellStyle name="xl45" xfId="3"/>
    <cellStyle name="xl49" xfId="25"/>
    <cellStyle name="xl50" xfId="28"/>
    <cellStyle name="xl52" xfId="31"/>
    <cellStyle name="xl71" xfId="20"/>
    <cellStyle name="xl72" xfId="22"/>
    <cellStyle name="Денежный 2" xfId="2"/>
    <cellStyle name="Обычный" xfId="0" builtinId="0"/>
    <cellStyle name="Обычный 2" xfId="1"/>
    <cellStyle name="Обычный 2 3" xfId="8"/>
    <cellStyle name="Обычный 2 4" xfId="13"/>
    <cellStyle name="Обычный 2 6" xfId="9"/>
    <cellStyle name="Обычный 3" xfId="6"/>
    <cellStyle name="Обычный 4" xfId="11"/>
    <cellStyle name="Обычный 5" xfId="14"/>
    <cellStyle name="Обычный 6" xfId="15"/>
    <cellStyle name="Обычный_Приложения 8, 9, 10 (1)" xfId="5"/>
    <cellStyle name="Финансовый 3" xfId="7"/>
    <cellStyle name="Финансовый 4" xfId="1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&#1082;&#1091;&#1083;&#1100;&#1090;&#1091;&#1088;&#1072;\Desktop\&#1073;&#1102;&#1076;&#1078;&#1077;&#1090;%202021\&#1073;&#1102;&#1076;&#1078;&#1077;&#1090;%204%20&#1088;&#1077;&#1076;\&#1055;&#1088;&#1080;&#1083;&#1086;&#1078;&#1077;&#1085;&#1080;&#1077;%20&#166;%2010,11,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ональная"/>
      <sheetName val="Ведомственная"/>
      <sheetName val="Экономическая"/>
      <sheetName val="роспись"/>
      <sheetName val="доходы"/>
    </sheetNames>
    <sheetDataSet>
      <sheetData sheetId="0"/>
      <sheetData sheetId="1"/>
      <sheetData sheetId="2"/>
      <sheetData sheetId="3">
        <row r="13">
          <cell r="H13">
            <v>502.5</v>
          </cell>
        </row>
        <row r="14">
          <cell r="I14">
            <v>0</v>
          </cell>
        </row>
        <row r="23">
          <cell r="I23">
            <v>0</v>
          </cell>
        </row>
        <row r="88">
          <cell r="H88">
            <v>0</v>
          </cell>
          <cell r="I88">
            <v>0</v>
          </cell>
          <cell r="J88">
            <v>0</v>
          </cell>
        </row>
        <row r="125">
          <cell r="H125">
            <v>0</v>
          </cell>
          <cell r="I125">
            <v>0</v>
          </cell>
          <cell r="J125">
            <v>0</v>
          </cell>
        </row>
        <row r="189">
          <cell r="H189">
            <v>0</v>
          </cell>
          <cell r="I189">
            <v>0</v>
          </cell>
          <cell r="J189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opLeftCell="A10" workbookViewId="0">
      <selection activeCell="A6" sqref="A6:D6"/>
    </sheetView>
  </sheetViews>
  <sheetFormatPr defaultColWidth="9.140625" defaultRowHeight="12.75"/>
  <cols>
    <col min="1" max="1" width="9" style="1" customWidth="1"/>
    <col min="2" max="2" width="13.5703125" style="1" customWidth="1"/>
    <col min="3" max="3" width="29.42578125" style="1" customWidth="1"/>
    <col min="4" max="4" width="73.140625" style="1" customWidth="1"/>
    <col min="5" max="16384" width="9.140625" style="1"/>
  </cols>
  <sheetData>
    <row r="1" spans="1:5" ht="15.75">
      <c r="D1" s="2" t="s">
        <v>0</v>
      </c>
    </row>
    <row r="2" spans="1:5" s="13" customFormat="1" ht="15.75">
      <c r="A2" s="523" t="s">
        <v>621</v>
      </c>
      <c r="B2" s="523"/>
      <c r="C2" s="523"/>
      <c r="D2" s="523"/>
    </row>
    <row r="3" spans="1:5" s="13" customFormat="1" ht="15.75">
      <c r="A3" s="523" t="s">
        <v>696</v>
      </c>
      <c r="B3" s="523"/>
      <c r="C3" s="523"/>
      <c r="D3" s="523"/>
    </row>
    <row r="4" spans="1:5" s="13" customFormat="1" ht="15.75">
      <c r="A4" s="523" t="s">
        <v>13</v>
      </c>
      <c r="B4" s="523"/>
      <c r="C4" s="523"/>
      <c r="D4" s="523"/>
    </row>
    <row r="5" spans="1:5" s="13" customFormat="1" ht="15.75">
      <c r="A5" s="523" t="s">
        <v>697</v>
      </c>
      <c r="B5" s="523"/>
      <c r="C5" s="523"/>
      <c r="D5" s="523"/>
    </row>
    <row r="6" spans="1:5" s="13" customFormat="1" ht="15.75">
      <c r="A6" s="523" t="s">
        <v>654</v>
      </c>
      <c r="B6" s="523"/>
      <c r="C6" s="523"/>
      <c r="D6" s="523"/>
    </row>
    <row r="7" spans="1:5" s="13" customFormat="1" ht="15.75">
      <c r="A7" s="523"/>
      <c r="B7" s="523"/>
      <c r="C7" s="523"/>
      <c r="D7" s="523"/>
    </row>
    <row r="8" spans="1:5" s="13" customFormat="1" ht="15.75">
      <c r="A8" s="14"/>
      <c r="B8" s="14"/>
      <c r="C8" s="14"/>
      <c r="D8" s="14"/>
    </row>
    <row r="9" spans="1:5" ht="55.5" customHeight="1">
      <c r="B9" s="524" t="s">
        <v>666</v>
      </c>
      <c r="C9" s="524"/>
      <c r="D9" s="524"/>
      <c r="E9" s="3"/>
    </row>
    <row r="10" spans="1:5" ht="15.75">
      <c r="B10" s="525"/>
      <c r="C10" s="525"/>
      <c r="D10" s="525"/>
      <c r="E10" s="3"/>
    </row>
    <row r="11" spans="1:5" ht="22.5" customHeight="1">
      <c r="B11" s="6"/>
      <c r="C11" s="6"/>
      <c r="D11" s="6"/>
      <c r="E11" s="4"/>
    </row>
    <row r="12" spans="1:5" ht="44.25" customHeight="1">
      <c r="B12" s="522" t="s">
        <v>1</v>
      </c>
      <c r="C12" s="522"/>
      <c r="D12" s="522" t="s">
        <v>4</v>
      </c>
    </row>
    <row r="13" spans="1:5" ht="94.5">
      <c r="B13" s="8" t="s">
        <v>2</v>
      </c>
      <c r="C13" s="8" t="s">
        <v>3</v>
      </c>
      <c r="D13" s="522"/>
    </row>
    <row r="14" spans="1:5" ht="15.75">
      <c r="B14" s="7">
        <v>1</v>
      </c>
      <c r="C14" s="7">
        <v>2</v>
      </c>
      <c r="D14" s="7">
        <v>3</v>
      </c>
    </row>
    <row r="15" spans="1:5" ht="15.75">
      <c r="B15" s="10"/>
      <c r="C15" s="11"/>
      <c r="D15" s="11" t="s">
        <v>11</v>
      </c>
    </row>
    <row r="16" spans="1:5" ht="15.75">
      <c r="B16" s="10">
        <v>182</v>
      </c>
      <c r="C16" s="12" t="s">
        <v>5</v>
      </c>
      <c r="D16" s="10" t="s">
        <v>6</v>
      </c>
    </row>
    <row r="17" spans="2:4" ht="15.75">
      <c r="B17" s="10">
        <v>182</v>
      </c>
      <c r="C17" s="10" t="s">
        <v>7</v>
      </c>
      <c r="D17" s="9" t="s">
        <v>8</v>
      </c>
    </row>
    <row r="18" spans="2:4" ht="15.75">
      <c r="B18" s="10">
        <v>182</v>
      </c>
      <c r="C18" s="10" t="s">
        <v>9</v>
      </c>
      <c r="D18" s="10" t="s">
        <v>10</v>
      </c>
    </row>
    <row r="19" spans="2:4" ht="15">
      <c r="B19"/>
      <c r="C19"/>
      <c r="D19"/>
    </row>
    <row r="20" spans="2:4" ht="15.75">
      <c r="B20" s="6"/>
      <c r="C20" s="6"/>
      <c r="D20" s="6"/>
    </row>
    <row r="21" spans="2:4" ht="15.75">
      <c r="B21" s="6" t="s">
        <v>12</v>
      </c>
      <c r="C21" s="6"/>
      <c r="D21" s="6"/>
    </row>
    <row r="51" spans="3:3">
      <c r="C51" s="5"/>
    </row>
  </sheetData>
  <mergeCells count="10">
    <mergeCell ref="B12:C12"/>
    <mergeCell ref="D12:D13"/>
    <mergeCell ref="A3:D3"/>
    <mergeCell ref="A2:D2"/>
    <mergeCell ref="A6:D6"/>
    <mergeCell ref="A7:D7"/>
    <mergeCell ref="B9:D9"/>
    <mergeCell ref="B10:D10"/>
    <mergeCell ref="A4:D4"/>
    <mergeCell ref="A5:D5"/>
  </mergeCells>
  <pageMargins left="0.78740157480314965" right="0.59055118110236227" top="0.59055118110236227" bottom="0.59055118110236227" header="0.51181102362204722" footer="0.51181102362204722"/>
  <pageSetup paperSize="9" scale="70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164"/>
  <sheetViews>
    <sheetView view="pageBreakPreview" topLeftCell="A43" zoomScale="60" zoomScaleNormal="100" workbookViewId="0">
      <selection activeCell="H155" sqref="H155"/>
    </sheetView>
  </sheetViews>
  <sheetFormatPr defaultColWidth="9.140625" defaultRowHeight="15.75"/>
  <cols>
    <col min="1" max="1" width="11.85546875" style="110" customWidth="1"/>
    <col min="2" max="2" width="65.42578125" style="110" customWidth="1"/>
    <col min="3" max="11" width="12.7109375" style="110" customWidth="1"/>
    <col min="12" max="16384" width="9.140625" style="110"/>
  </cols>
  <sheetData>
    <row r="1" spans="2:11">
      <c r="B1" s="593" t="s">
        <v>117</v>
      </c>
      <c r="C1" s="593"/>
      <c r="D1" s="593"/>
      <c r="E1" s="593"/>
      <c r="F1" s="593"/>
      <c r="G1" s="593"/>
      <c r="H1" s="593"/>
      <c r="I1" s="593"/>
    </row>
    <row r="2" spans="2:11">
      <c r="B2" s="594" t="s">
        <v>622</v>
      </c>
      <c r="C2" s="594"/>
      <c r="D2" s="594"/>
      <c r="E2" s="594"/>
      <c r="F2" s="594"/>
      <c r="G2" s="594"/>
      <c r="H2" s="594"/>
      <c r="I2" s="594"/>
      <c r="J2" s="111"/>
      <c r="K2" s="111"/>
    </row>
    <row r="3" spans="2:11">
      <c r="B3" s="594" t="s">
        <v>670</v>
      </c>
      <c r="C3" s="594"/>
      <c r="D3" s="594"/>
      <c r="E3" s="594"/>
      <c r="F3" s="594"/>
      <c r="G3" s="594"/>
      <c r="H3" s="594"/>
      <c r="I3" s="594"/>
      <c r="J3" s="111"/>
      <c r="K3" s="111"/>
    </row>
    <row r="4" spans="2:11">
      <c r="B4" s="594" t="s">
        <v>66</v>
      </c>
      <c r="C4" s="594"/>
      <c r="D4" s="594"/>
      <c r="E4" s="594"/>
      <c r="F4" s="594"/>
      <c r="G4" s="594"/>
      <c r="H4" s="594"/>
      <c r="I4" s="594"/>
      <c r="J4" s="111"/>
      <c r="K4" s="111"/>
    </row>
    <row r="5" spans="2:11">
      <c r="B5" s="594" t="s">
        <v>672</v>
      </c>
      <c r="C5" s="594"/>
      <c r="D5" s="594"/>
      <c r="E5" s="594"/>
      <c r="F5" s="594"/>
      <c r="G5" s="594"/>
      <c r="H5" s="594"/>
      <c r="I5" s="594"/>
      <c r="J5" s="111"/>
      <c r="K5" s="111"/>
    </row>
    <row r="6" spans="2:11">
      <c r="B6" s="594" t="s">
        <v>654</v>
      </c>
      <c r="C6" s="594"/>
      <c r="D6" s="594"/>
      <c r="E6" s="594"/>
      <c r="F6" s="594"/>
      <c r="G6" s="594"/>
      <c r="H6" s="594"/>
      <c r="I6" s="594"/>
      <c r="J6" s="111"/>
      <c r="K6" s="111"/>
    </row>
    <row r="7" spans="2:11">
      <c r="B7" s="594"/>
      <c r="C7" s="594"/>
      <c r="D7" s="594"/>
      <c r="E7" s="594"/>
      <c r="F7" s="594"/>
      <c r="G7" s="594"/>
      <c r="H7" s="594"/>
      <c r="I7" s="594"/>
      <c r="J7" s="111"/>
      <c r="K7" s="111"/>
    </row>
    <row r="8" spans="2:11">
      <c r="B8" s="595"/>
      <c r="C8" s="595"/>
      <c r="D8" s="595"/>
      <c r="E8" s="595"/>
      <c r="F8" s="595"/>
      <c r="G8" s="595"/>
      <c r="H8" s="595"/>
      <c r="I8" s="595"/>
      <c r="J8" s="111"/>
      <c r="K8" s="111"/>
    </row>
    <row r="9" spans="2:11">
      <c r="B9" s="112"/>
      <c r="C9" s="112"/>
      <c r="D9" s="112"/>
      <c r="E9" s="112"/>
      <c r="F9" s="112"/>
      <c r="G9" s="112"/>
      <c r="H9" s="112"/>
      <c r="I9" s="112"/>
      <c r="J9" s="111"/>
      <c r="K9" s="111"/>
    </row>
    <row r="10" spans="2:11">
      <c r="B10" s="113"/>
      <c r="C10" s="112"/>
      <c r="D10" s="112"/>
      <c r="E10" s="112"/>
      <c r="F10" s="112"/>
      <c r="G10" s="112"/>
      <c r="H10" s="112"/>
      <c r="I10" s="114"/>
    </row>
    <row r="11" spans="2:11">
      <c r="B11" s="596" t="s">
        <v>118</v>
      </c>
      <c r="C11" s="596"/>
      <c r="D11" s="596"/>
      <c r="E11" s="596"/>
      <c r="F11" s="596"/>
      <c r="G11" s="596"/>
      <c r="H11" s="596"/>
      <c r="I11" s="596"/>
    </row>
    <row r="12" spans="2:11">
      <c r="B12" s="596" t="s">
        <v>119</v>
      </c>
      <c r="C12" s="596"/>
      <c r="D12" s="596"/>
      <c r="E12" s="596"/>
      <c r="F12" s="596"/>
      <c r="G12" s="596"/>
      <c r="H12" s="596"/>
      <c r="I12" s="596"/>
    </row>
    <row r="13" spans="2:11" ht="15.75" customHeight="1">
      <c r="B13" s="596" t="s">
        <v>656</v>
      </c>
      <c r="C13" s="596"/>
      <c r="D13" s="596"/>
      <c r="E13" s="596"/>
      <c r="F13" s="596"/>
      <c r="G13" s="596"/>
      <c r="H13" s="596"/>
      <c r="I13" s="596"/>
    </row>
    <row r="14" spans="2:11">
      <c r="B14" s="115"/>
      <c r="C14" s="116"/>
      <c r="D14" s="116"/>
      <c r="E14" s="116"/>
      <c r="F14" s="116"/>
      <c r="G14" s="116"/>
      <c r="H14" s="116"/>
      <c r="I14" s="117"/>
      <c r="J14" s="117"/>
    </row>
    <row r="15" spans="2:11">
      <c r="B15" s="599" t="s">
        <v>120</v>
      </c>
      <c r="C15" s="597" t="s">
        <v>121</v>
      </c>
      <c r="D15" s="597"/>
      <c r="E15" s="597"/>
      <c r="F15" s="597"/>
      <c r="G15" s="592" t="s">
        <v>122</v>
      </c>
      <c r="H15" s="592" t="s">
        <v>630</v>
      </c>
      <c r="I15" s="592" t="s">
        <v>655</v>
      </c>
      <c r="J15" s="117"/>
    </row>
    <row r="16" spans="2:11">
      <c r="B16" s="599"/>
      <c r="C16" s="597" t="s">
        <v>123</v>
      </c>
      <c r="D16" s="597" t="s">
        <v>124</v>
      </c>
      <c r="E16" s="597" t="s">
        <v>125</v>
      </c>
      <c r="F16" s="597" t="s">
        <v>126</v>
      </c>
      <c r="G16" s="592"/>
      <c r="H16" s="592"/>
      <c r="I16" s="592"/>
      <c r="J16" s="117"/>
    </row>
    <row r="17" spans="2:10">
      <c r="B17" s="599"/>
      <c r="C17" s="597"/>
      <c r="D17" s="597"/>
      <c r="E17" s="597"/>
      <c r="F17" s="597"/>
      <c r="G17" s="592"/>
      <c r="H17" s="592"/>
      <c r="I17" s="592"/>
      <c r="J17" s="117"/>
    </row>
    <row r="18" spans="2:10">
      <c r="B18" s="118">
        <v>1</v>
      </c>
      <c r="C18" s="119">
        <v>2</v>
      </c>
      <c r="D18" s="119">
        <v>3</v>
      </c>
      <c r="E18" s="119">
        <v>4</v>
      </c>
      <c r="F18" s="119">
        <v>5</v>
      </c>
      <c r="G18" s="119">
        <v>6</v>
      </c>
      <c r="H18" s="119">
        <v>7</v>
      </c>
      <c r="I18" s="119">
        <v>8</v>
      </c>
      <c r="J18" s="117"/>
    </row>
    <row r="19" spans="2:10">
      <c r="B19" s="120" t="s">
        <v>127</v>
      </c>
      <c r="C19" s="121" t="s">
        <v>128</v>
      </c>
      <c r="D19" s="121"/>
      <c r="E19" s="121"/>
      <c r="F19" s="121"/>
      <c r="G19" s="122">
        <v>13022.15</v>
      </c>
      <c r="H19" s="122">
        <f>H20+H27+H59</f>
        <v>10143.200000000001</v>
      </c>
      <c r="I19" s="122">
        <f>I20+I27+I59</f>
        <v>10143.200000000001</v>
      </c>
      <c r="J19" s="117"/>
    </row>
    <row r="20" spans="2:10" ht="31.5">
      <c r="B20" s="123" t="s">
        <v>129</v>
      </c>
      <c r="C20" s="124" t="s">
        <v>128</v>
      </c>
      <c r="D20" s="124" t="s">
        <v>130</v>
      </c>
      <c r="E20" s="125"/>
      <c r="F20" s="125"/>
      <c r="G20" s="126">
        <v>524.38</v>
      </c>
      <c r="H20" s="126">
        <f t="shared" ref="H20:I22" si="0">H21</f>
        <v>763.6</v>
      </c>
      <c r="I20" s="126">
        <f t="shared" si="0"/>
        <v>763.6</v>
      </c>
      <c r="J20" s="117"/>
    </row>
    <row r="21" spans="2:10" ht="31.5">
      <c r="B21" s="127" t="s">
        <v>131</v>
      </c>
      <c r="C21" s="125" t="s">
        <v>128</v>
      </c>
      <c r="D21" s="125" t="s">
        <v>130</v>
      </c>
      <c r="E21" s="128" t="s">
        <v>132</v>
      </c>
      <c r="F21" s="125"/>
      <c r="G21" s="129">
        <v>524.41999999999996</v>
      </c>
      <c r="H21" s="129">
        <f t="shared" si="0"/>
        <v>763.6</v>
      </c>
      <c r="I21" s="129">
        <f t="shared" si="0"/>
        <v>763.6</v>
      </c>
      <c r="J21" s="130"/>
    </row>
    <row r="22" spans="2:10" ht="63">
      <c r="B22" s="131" t="s">
        <v>133</v>
      </c>
      <c r="C22" s="125" t="s">
        <v>128</v>
      </c>
      <c r="D22" s="125" t="s">
        <v>130</v>
      </c>
      <c r="E22" s="128" t="s">
        <v>132</v>
      </c>
      <c r="F22" s="125" t="s">
        <v>134</v>
      </c>
      <c r="G22" s="129">
        <v>524.38</v>
      </c>
      <c r="H22" s="129">
        <f t="shared" si="0"/>
        <v>763.6</v>
      </c>
      <c r="I22" s="129">
        <f t="shared" si="0"/>
        <v>763.6</v>
      </c>
      <c r="J22" s="117"/>
    </row>
    <row r="23" spans="2:10" ht="31.5">
      <c r="B23" s="132" t="s">
        <v>135</v>
      </c>
      <c r="C23" s="125" t="s">
        <v>128</v>
      </c>
      <c r="D23" s="125" t="s">
        <v>130</v>
      </c>
      <c r="E23" s="128" t="s">
        <v>132</v>
      </c>
      <c r="F23" s="125" t="s">
        <v>136</v>
      </c>
      <c r="G23" s="129">
        <v>524.38</v>
      </c>
      <c r="H23" s="129">
        <f t="shared" ref="H23:I23" si="1">H24+H25+H26</f>
        <v>763.6</v>
      </c>
      <c r="I23" s="129">
        <f t="shared" si="1"/>
        <v>763.6</v>
      </c>
      <c r="J23" s="117"/>
    </row>
    <row r="24" spans="2:10" ht="31.5">
      <c r="B24" s="132" t="s">
        <v>137</v>
      </c>
      <c r="C24" s="125" t="s">
        <v>128</v>
      </c>
      <c r="D24" s="125" t="s">
        <v>130</v>
      </c>
      <c r="E24" s="128" t="s">
        <v>132</v>
      </c>
      <c r="F24" s="125" t="s">
        <v>138</v>
      </c>
      <c r="G24" s="129">
        <v>403.1</v>
      </c>
      <c r="H24" s="129">
        <f>'прил 13'!I13</f>
        <v>586.5</v>
      </c>
      <c r="I24" s="129">
        <f>'прил 13'!J13</f>
        <v>586.5</v>
      </c>
      <c r="J24" s="117"/>
    </row>
    <row r="25" spans="2:10" ht="31.5">
      <c r="B25" s="133" t="s">
        <v>139</v>
      </c>
      <c r="C25" s="125" t="s">
        <v>128</v>
      </c>
      <c r="D25" s="125" t="s">
        <v>130</v>
      </c>
      <c r="E25" s="128" t="s">
        <v>132</v>
      </c>
      <c r="F25" s="125" t="s">
        <v>140</v>
      </c>
      <c r="G25" s="129">
        <f>'прил 13'!H14</f>
        <v>0</v>
      </c>
      <c r="H25" s="129">
        <f>'прил 13'!I14</f>
        <v>0</v>
      </c>
      <c r="I25" s="129">
        <f>'прил 13'!J14</f>
        <v>0</v>
      </c>
      <c r="J25" s="117"/>
    </row>
    <row r="26" spans="2:10" ht="31.5">
      <c r="B26" s="133" t="s">
        <v>141</v>
      </c>
      <c r="C26" s="125" t="s">
        <v>128</v>
      </c>
      <c r="D26" s="125" t="s">
        <v>130</v>
      </c>
      <c r="E26" s="128" t="s">
        <v>132</v>
      </c>
      <c r="F26" s="125" t="s">
        <v>142</v>
      </c>
      <c r="G26" s="129">
        <v>121.28</v>
      </c>
      <c r="H26" s="129">
        <f>'прил 13'!I15</f>
        <v>177.1</v>
      </c>
      <c r="I26" s="129">
        <f>'прил 13'!J15</f>
        <v>177.1</v>
      </c>
      <c r="J26" s="117"/>
    </row>
    <row r="27" spans="2:10" ht="47.25">
      <c r="B27" s="134" t="s">
        <v>143</v>
      </c>
      <c r="C27" s="124" t="s">
        <v>128</v>
      </c>
      <c r="D27" s="124" t="s">
        <v>144</v>
      </c>
      <c r="E27" s="124"/>
      <c r="F27" s="124"/>
      <c r="G27" s="129">
        <v>2086.09</v>
      </c>
      <c r="H27" s="129">
        <f t="shared" ref="H27:I27" si="2">H28</f>
        <v>1601.1</v>
      </c>
      <c r="I27" s="129">
        <f t="shared" si="2"/>
        <v>1601.1</v>
      </c>
      <c r="J27" s="135"/>
    </row>
    <row r="28" spans="2:10" ht="31.5">
      <c r="B28" s="136" t="s">
        <v>145</v>
      </c>
      <c r="C28" s="125" t="s">
        <v>146</v>
      </c>
      <c r="D28" s="125" t="s">
        <v>144</v>
      </c>
      <c r="E28" s="128"/>
      <c r="F28" s="125"/>
      <c r="G28" s="129">
        <v>2086.09</v>
      </c>
      <c r="H28" s="129">
        <f t="shared" ref="H28:I28" si="3">H29+H34+H38</f>
        <v>1601.1</v>
      </c>
      <c r="I28" s="129">
        <f t="shared" si="3"/>
        <v>1601.1</v>
      </c>
      <c r="J28" s="117"/>
    </row>
    <row r="29" spans="2:10" ht="63">
      <c r="B29" s="137" t="s">
        <v>133</v>
      </c>
      <c r="C29" s="125" t="s">
        <v>128</v>
      </c>
      <c r="D29" s="125" t="s">
        <v>144</v>
      </c>
      <c r="E29" s="138" t="s">
        <v>147</v>
      </c>
      <c r="F29" s="125" t="s">
        <v>134</v>
      </c>
      <c r="G29" s="129">
        <v>1983.39</v>
      </c>
      <c r="H29" s="129">
        <f t="shared" ref="H29:I29" si="4">H30</f>
        <v>1403.5</v>
      </c>
      <c r="I29" s="129">
        <f t="shared" si="4"/>
        <v>1403.5</v>
      </c>
      <c r="J29" s="117"/>
    </row>
    <row r="30" spans="2:10" ht="31.5">
      <c r="B30" s="137" t="s">
        <v>148</v>
      </c>
      <c r="C30" s="125" t="s">
        <v>128</v>
      </c>
      <c r="D30" s="125" t="s">
        <v>144</v>
      </c>
      <c r="E30" s="138" t="s">
        <v>147</v>
      </c>
      <c r="F30" s="125" t="s">
        <v>136</v>
      </c>
      <c r="G30" s="129">
        <v>1983.39</v>
      </c>
      <c r="H30" s="129">
        <f t="shared" ref="H30:I30" si="5">H31+H32+H33</f>
        <v>1403.5</v>
      </c>
      <c r="I30" s="129">
        <f t="shared" si="5"/>
        <v>1403.5</v>
      </c>
      <c r="J30" s="117"/>
    </row>
    <row r="31" spans="2:10" ht="31.5">
      <c r="B31" s="132" t="s">
        <v>137</v>
      </c>
      <c r="C31" s="125" t="s">
        <v>128</v>
      </c>
      <c r="D31" s="125" t="s">
        <v>144</v>
      </c>
      <c r="E31" s="138" t="s">
        <v>147</v>
      </c>
      <c r="F31" s="125" t="s">
        <v>138</v>
      </c>
      <c r="G31" s="129">
        <v>1335.71</v>
      </c>
      <c r="H31" s="129">
        <f>'прил 13'!I22</f>
        <v>1078</v>
      </c>
      <c r="I31" s="129">
        <f>'прил 13'!J22</f>
        <v>1078</v>
      </c>
      <c r="J31" s="117"/>
    </row>
    <row r="32" spans="2:10" ht="31.5">
      <c r="B32" s="133" t="s">
        <v>139</v>
      </c>
      <c r="C32" s="125" t="s">
        <v>128</v>
      </c>
      <c r="D32" s="125" t="s">
        <v>144</v>
      </c>
      <c r="E32" s="138" t="s">
        <v>147</v>
      </c>
      <c r="F32" s="125" t="s">
        <v>140</v>
      </c>
      <c r="G32" s="129">
        <f>'прил 13'!H23+'прил 13'!H32</f>
        <v>0</v>
      </c>
      <c r="H32" s="129">
        <f>'прил 13'!I23+'прил 13'!I32</f>
        <v>0</v>
      </c>
      <c r="I32" s="129">
        <f>'прил 13'!J23+'прил 13'!J32</f>
        <v>0</v>
      </c>
    </row>
    <row r="33" spans="2:9" ht="31.5">
      <c r="B33" s="133" t="s">
        <v>141</v>
      </c>
      <c r="C33" s="125" t="s">
        <v>128</v>
      </c>
      <c r="D33" s="125" t="s">
        <v>144</v>
      </c>
      <c r="E33" s="138" t="s">
        <v>147</v>
      </c>
      <c r="F33" s="125" t="s">
        <v>142</v>
      </c>
      <c r="G33" s="129">
        <v>396.55</v>
      </c>
      <c r="H33" s="129">
        <f>'прил 13'!I24</f>
        <v>325.5</v>
      </c>
      <c r="I33" s="129">
        <f>'прил 13'!J24</f>
        <v>325.5</v>
      </c>
    </row>
    <row r="34" spans="2:9" ht="31.5">
      <c r="B34" s="131" t="s">
        <v>149</v>
      </c>
      <c r="C34" s="125" t="s">
        <v>128</v>
      </c>
      <c r="D34" s="125" t="s">
        <v>144</v>
      </c>
      <c r="E34" s="138" t="s">
        <v>147</v>
      </c>
      <c r="F34" s="125" t="s">
        <v>150</v>
      </c>
      <c r="G34" s="129">
        <v>288.13</v>
      </c>
      <c r="H34" s="129">
        <f t="shared" ref="H34:I34" si="6">H35</f>
        <v>197.6</v>
      </c>
      <c r="I34" s="129">
        <f t="shared" si="6"/>
        <v>197.6</v>
      </c>
    </row>
    <row r="35" spans="2:9" ht="31.5">
      <c r="B35" s="137" t="s">
        <v>151</v>
      </c>
      <c r="C35" s="125" t="s">
        <v>128</v>
      </c>
      <c r="D35" s="125" t="s">
        <v>144</v>
      </c>
      <c r="E35" s="138" t="s">
        <v>147</v>
      </c>
      <c r="F35" s="125" t="s">
        <v>152</v>
      </c>
      <c r="G35" s="129">
        <v>288.13</v>
      </c>
      <c r="H35" s="129">
        <f t="shared" ref="H35:I35" si="7">H36+H37</f>
        <v>197.6</v>
      </c>
      <c r="I35" s="129">
        <f t="shared" si="7"/>
        <v>197.6</v>
      </c>
    </row>
    <row r="36" spans="2:9" ht="31.5">
      <c r="B36" s="133" t="s">
        <v>153</v>
      </c>
      <c r="C36" s="125" t="s">
        <v>128</v>
      </c>
      <c r="D36" s="125" t="s">
        <v>144</v>
      </c>
      <c r="E36" s="138" t="s">
        <v>147</v>
      </c>
      <c r="F36" s="125" t="s">
        <v>154</v>
      </c>
      <c r="G36" s="129">
        <v>129.1</v>
      </c>
      <c r="H36" s="129">
        <f>'прил 13'!I36+'прил 13'!I40+'прил 13'!I27</f>
        <v>99.1</v>
      </c>
      <c r="I36" s="129">
        <f>'прил 13'!J36+'прил 13'!J40+'прил 13'!J27</f>
        <v>99.1</v>
      </c>
    </row>
    <row r="37" spans="2:9" ht="31.5">
      <c r="B37" s="132" t="s">
        <v>155</v>
      </c>
      <c r="C37" s="125" t="s">
        <v>128</v>
      </c>
      <c r="D37" s="125" t="s">
        <v>144</v>
      </c>
      <c r="E37" s="138" t="s">
        <v>147</v>
      </c>
      <c r="F37" s="125" t="s">
        <v>156</v>
      </c>
      <c r="G37" s="129">
        <v>159.03</v>
      </c>
      <c r="H37" s="129">
        <f>'прил 13'!I47+'прил 13'!I71</f>
        <v>98.5</v>
      </c>
      <c r="I37" s="129">
        <f>'прил 13'!J47+'прил 13'!J71</f>
        <v>98.5</v>
      </c>
    </row>
    <row r="38" spans="2:9" ht="31.5">
      <c r="B38" s="139" t="s">
        <v>157</v>
      </c>
      <c r="C38" s="125" t="s">
        <v>128</v>
      </c>
      <c r="D38" s="125" t="s">
        <v>144</v>
      </c>
      <c r="E38" s="138" t="s">
        <v>147</v>
      </c>
      <c r="F38" s="125" t="s">
        <v>158</v>
      </c>
      <c r="G38" s="129">
        <f>G46</f>
        <v>0</v>
      </c>
      <c r="H38" s="129">
        <f t="shared" ref="H38:I38" si="8">H46</f>
        <v>0</v>
      </c>
      <c r="I38" s="129">
        <f t="shared" si="8"/>
        <v>0</v>
      </c>
    </row>
    <row r="39" spans="2:9" ht="31.5">
      <c r="B39" s="131" t="s">
        <v>149</v>
      </c>
      <c r="C39" s="510" t="s">
        <v>128</v>
      </c>
      <c r="D39" s="510" t="s">
        <v>144</v>
      </c>
      <c r="E39" s="138" t="s">
        <v>407</v>
      </c>
      <c r="F39" s="510" t="s">
        <v>150</v>
      </c>
      <c r="G39" s="129">
        <v>2.7</v>
      </c>
      <c r="H39" s="129"/>
      <c r="I39" s="129"/>
    </row>
    <row r="40" spans="2:9" ht="31.5">
      <c r="B40" s="137" t="s">
        <v>151</v>
      </c>
      <c r="C40" s="510" t="s">
        <v>128</v>
      </c>
      <c r="D40" s="510" t="s">
        <v>144</v>
      </c>
      <c r="E40" s="138" t="s">
        <v>407</v>
      </c>
      <c r="F40" s="510" t="s">
        <v>152</v>
      </c>
      <c r="G40" s="129">
        <v>2.7</v>
      </c>
      <c r="H40" s="129"/>
      <c r="I40" s="129"/>
    </row>
    <row r="41" spans="2:9" ht="31.5">
      <c r="B41" s="132" t="s">
        <v>155</v>
      </c>
      <c r="C41" s="510" t="s">
        <v>128</v>
      </c>
      <c r="D41" s="510" t="s">
        <v>144</v>
      </c>
      <c r="E41" s="138" t="s">
        <v>407</v>
      </c>
      <c r="F41" s="510" t="s">
        <v>156</v>
      </c>
      <c r="G41" s="129">
        <v>2.7</v>
      </c>
      <c r="H41" s="129"/>
      <c r="I41" s="129"/>
    </row>
    <row r="42" spans="2:9" ht="70.5" customHeight="1">
      <c r="B42" s="515" t="s">
        <v>133</v>
      </c>
      <c r="C42" s="510" t="s">
        <v>128</v>
      </c>
      <c r="D42" s="510" t="s">
        <v>144</v>
      </c>
      <c r="E42" s="138" t="s">
        <v>722</v>
      </c>
      <c r="F42" s="510" t="s">
        <v>134</v>
      </c>
      <c r="G42" s="129">
        <v>45</v>
      </c>
      <c r="H42" s="129"/>
      <c r="I42" s="129"/>
    </row>
    <row r="43" spans="2:9" ht="24.75" customHeight="1">
      <c r="B43" s="139" t="s">
        <v>148</v>
      </c>
      <c r="C43" s="510" t="s">
        <v>128</v>
      </c>
      <c r="D43" s="510" t="s">
        <v>144</v>
      </c>
      <c r="E43" s="138" t="s">
        <v>722</v>
      </c>
      <c r="F43" s="510" t="s">
        <v>136</v>
      </c>
      <c r="G43" s="129">
        <v>45</v>
      </c>
      <c r="H43" s="129"/>
      <c r="I43" s="129"/>
    </row>
    <row r="44" spans="2:9">
      <c r="B44" s="139" t="s">
        <v>137</v>
      </c>
      <c r="C44" s="510" t="s">
        <v>128</v>
      </c>
      <c r="D44" s="510" t="s">
        <v>144</v>
      </c>
      <c r="E44" s="138" t="s">
        <v>722</v>
      </c>
      <c r="F44" s="510" t="s">
        <v>138</v>
      </c>
      <c r="G44" s="129">
        <v>34.56</v>
      </c>
      <c r="H44" s="129"/>
      <c r="I44" s="129"/>
    </row>
    <row r="45" spans="2:9">
      <c r="B45" s="139" t="s">
        <v>141</v>
      </c>
      <c r="C45" s="510" t="s">
        <v>128</v>
      </c>
      <c r="D45" s="510" t="s">
        <v>144</v>
      </c>
      <c r="E45" s="138" t="s">
        <v>722</v>
      </c>
      <c r="F45" s="510" t="s">
        <v>142</v>
      </c>
      <c r="G45" s="129">
        <v>10.43</v>
      </c>
      <c r="H45" s="129"/>
      <c r="I45" s="129"/>
    </row>
    <row r="46" spans="2:9" ht="31.5">
      <c r="B46" s="133" t="s">
        <v>159</v>
      </c>
      <c r="C46" s="125" t="s">
        <v>128</v>
      </c>
      <c r="D46" s="125" t="s">
        <v>144</v>
      </c>
      <c r="E46" s="138" t="s">
        <v>147</v>
      </c>
      <c r="F46" s="125" t="s">
        <v>160</v>
      </c>
      <c r="G46" s="129">
        <f>'прил 13'!H66</f>
        <v>0</v>
      </c>
      <c r="H46" s="129">
        <f>'прил 13'!I66</f>
        <v>0</v>
      </c>
      <c r="I46" s="129">
        <f>'прил 13'!J66</f>
        <v>0</v>
      </c>
    </row>
    <row r="47" spans="2:9">
      <c r="B47" s="120" t="s">
        <v>161</v>
      </c>
      <c r="C47" s="121" t="s">
        <v>128</v>
      </c>
      <c r="D47" s="121" t="s">
        <v>162</v>
      </c>
      <c r="E47" s="121"/>
      <c r="F47" s="121"/>
      <c r="G47" s="122">
        <f t="shared" ref="G47:I50" si="9">G48</f>
        <v>0</v>
      </c>
      <c r="H47" s="122">
        <f t="shared" si="9"/>
        <v>0</v>
      </c>
      <c r="I47" s="122">
        <f t="shared" si="9"/>
        <v>0</v>
      </c>
    </row>
    <row r="48" spans="2:9">
      <c r="B48" s="140" t="s">
        <v>163</v>
      </c>
      <c r="C48" s="141" t="s">
        <v>128</v>
      </c>
      <c r="D48" s="141" t="s">
        <v>162</v>
      </c>
      <c r="E48" s="142" t="s">
        <v>164</v>
      </c>
      <c r="F48" s="141"/>
      <c r="G48" s="143">
        <f t="shared" si="9"/>
        <v>0</v>
      </c>
      <c r="H48" s="143">
        <f t="shared" si="9"/>
        <v>0</v>
      </c>
      <c r="I48" s="143">
        <f t="shared" si="9"/>
        <v>0</v>
      </c>
    </row>
    <row r="49" spans="2:9" ht="31.5">
      <c r="B49" s="144" t="s">
        <v>165</v>
      </c>
      <c r="C49" s="141" t="s">
        <v>128</v>
      </c>
      <c r="D49" s="141" t="s">
        <v>162</v>
      </c>
      <c r="E49" s="142" t="s">
        <v>166</v>
      </c>
      <c r="F49" s="141"/>
      <c r="G49" s="143">
        <f t="shared" si="9"/>
        <v>0</v>
      </c>
      <c r="H49" s="143">
        <f t="shared" si="9"/>
        <v>0</v>
      </c>
      <c r="I49" s="143">
        <f t="shared" si="9"/>
        <v>0</v>
      </c>
    </row>
    <row r="50" spans="2:9" ht="31.5">
      <c r="B50" s="145" t="s">
        <v>149</v>
      </c>
      <c r="C50" s="141" t="s">
        <v>128</v>
      </c>
      <c r="D50" s="141" t="s">
        <v>162</v>
      </c>
      <c r="E50" s="142" t="s">
        <v>166</v>
      </c>
      <c r="F50" s="141" t="s">
        <v>150</v>
      </c>
      <c r="G50" s="143">
        <f t="shared" si="9"/>
        <v>0</v>
      </c>
      <c r="H50" s="143">
        <f t="shared" si="9"/>
        <v>0</v>
      </c>
      <c r="I50" s="143">
        <f t="shared" si="9"/>
        <v>0</v>
      </c>
    </row>
    <row r="51" spans="2:9" ht="31.5">
      <c r="B51" s="144" t="s">
        <v>167</v>
      </c>
      <c r="C51" s="141" t="s">
        <v>128</v>
      </c>
      <c r="D51" s="141" t="s">
        <v>162</v>
      </c>
      <c r="E51" s="142" t="s">
        <v>166</v>
      </c>
      <c r="F51" s="141" t="s">
        <v>152</v>
      </c>
      <c r="G51" s="143">
        <f>G53+G52</f>
        <v>0</v>
      </c>
      <c r="H51" s="143">
        <f>H53+H52</f>
        <v>0</v>
      </c>
      <c r="I51" s="143">
        <f>I53+I52</f>
        <v>0</v>
      </c>
    </row>
    <row r="52" spans="2:9" ht="31.5">
      <c r="B52" s="144" t="s">
        <v>155</v>
      </c>
      <c r="C52" s="141" t="s">
        <v>128</v>
      </c>
      <c r="D52" s="141" t="s">
        <v>162</v>
      </c>
      <c r="E52" s="142" t="s">
        <v>166</v>
      </c>
      <c r="F52" s="141" t="s">
        <v>156</v>
      </c>
      <c r="G52" s="143">
        <f>'прил 13'!H80</f>
        <v>0</v>
      </c>
      <c r="H52" s="143">
        <f>'прил 13'!I80</f>
        <v>0</v>
      </c>
      <c r="I52" s="143">
        <f>'прил 13'!J80</f>
        <v>0</v>
      </c>
    </row>
    <row r="53" spans="2:9" ht="31.5">
      <c r="B53" s="144" t="s">
        <v>155</v>
      </c>
      <c r="C53" s="141" t="s">
        <v>128</v>
      </c>
      <c r="D53" s="141" t="s">
        <v>162</v>
      </c>
      <c r="E53" s="142" t="s">
        <v>166</v>
      </c>
      <c r="F53" s="141" t="s">
        <v>156</v>
      </c>
      <c r="G53" s="143">
        <f>'прил 13'!H86</f>
        <v>0</v>
      </c>
      <c r="H53" s="143">
        <f>'прил 13'!I86</f>
        <v>0</v>
      </c>
      <c r="I53" s="143">
        <f>'прил 13'!J86</f>
        <v>0</v>
      </c>
    </row>
    <row r="54" spans="2:9">
      <c r="B54" s="123" t="s">
        <v>168</v>
      </c>
      <c r="C54" s="124" t="s">
        <v>128</v>
      </c>
      <c r="D54" s="124" t="s">
        <v>169</v>
      </c>
      <c r="E54" s="124"/>
      <c r="F54" s="124"/>
      <c r="G54" s="126">
        <f>G55</f>
        <v>0</v>
      </c>
      <c r="H54" s="126">
        <f t="shared" ref="H54:I57" si="10">H55</f>
        <v>0</v>
      </c>
      <c r="I54" s="126">
        <f t="shared" si="10"/>
        <v>0</v>
      </c>
    </row>
    <row r="55" spans="2:9" ht="31.5">
      <c r="B55" s="132" t="s">
        <v>170</v>
      </c>
      <c r="C55" s="125" t="s">
        <v>128</v>
      </c>
      <c r="D55" s="125" t="s">
        <v>169</v>
      </c>
      <c r="E55" s="128" t="s">
        <v>171</v>
      </c>
      <c r="F55" s="125"/>
      <c r="G55" s="129">
        <f t="shared" ref="G55" si="11">G56</f>
        <v>0</v>
      </c>
      <c r="H55" s="129">
        <f t="shared" si="10"/>
        <v>0</v>
      </c>
      <c r="I55" s="129">
        <f t="shared" si="10"/>
        <v>0</v>
      </c>
    </row>
    <row r="56" spans="2:9" ht="31.5">
      <c r="B56" s="131" t="s">
        <v>149</v>
      </c>
      <c r="C56" s="125" t="s">
        <v>128</v>
      </c>
      <c r="D56" s="125" t="s">
        <v>169</v>
      </c>
      <c r="E56" s="128" t="s">
        <v>171</v>
      </c>
      <c r="F56" s="125" t="s">
        <v>150</v>
      </c>
      <c r="G56" s="129">
        <f>G57</f>
        <v>0</v>
      </c>
      <c r="H56" s="129">
        <f t="shared" si="10"/>
        <v>0</v>
      </c>
      <c r="I56" s="129">
        <f t="shared" si="10"/>
        <v>0</v>
      </c>
    </row>
    <row r="57" spans="2:9" ht="31.5">
      <c r="B57" s="132" t="s">
        <v>167</v>
      </c>
      <c r="C57" s="125" t="s">
        <v>128</v>
      </c>
      <c r="D57" s="125" t="s">
        <v>169</v>
      </c>
      <c r="E57" s="128" t="s">
        <v>171</v>
      </c>
      <c r="F57" s="125" t="s">
        <v>152</v>
      </c>
      <c r="G57" s="129">
        <v>0</v>
      </c>
      <c r="H57" s="129">
        <f t="shared" si="10"/>
        <v>0</v>
      </c>
      <c r="I57" s="129">
        <f t="shared" si="10"/>
        <v>0</v>
      </c>
    </row>
    <row r="58" spans="2:9" ht="31.5">
      <c r="B58" s="132" t="s">
        <v>155</v>
      </c>
      <c r="C58" s="125" t="s">
        <v>128</v>
      </c>
      <c r="D58" s="125" t="s">
        <v>169</v>
      </c>
      <c r="E58" s="128" t="s">
        <v>171</v>
      </c>
      <c r="F58" s="125" t="s">
        <v>156</v>
      </c>
      <c r="G58" s="129">
        <v>10</v>
      </c>
      <c r="H58" s="129">
        <f>[1]роспись!I88</f>
        <v>0</v>
      </c>
      <c r="I58" s="129">
        <f>[1]роспись!J88</f>
        <v>0</v>
      </c>
    </row>
    <row r="59" spans="2:9">
      <c r="B59" s="123" t="s">
        <v>172</v>
      </c>
      <c r="C59" s="124" t="s">
        <v>128</v>
      </c>
      <c r="D59" s="124" t="s">
        <v>173</v>
      </c>
      <c r="E59" s="125"/>
      <c r="F59" s="124"/>
      <c r="G59" s="126">
        <v>9764.6200000000008</v>
      </c>
      <c r="H59" s="126">
        <f t="shared" ref="H59:I59" si="12">H60+H65+H69</f>
        <v>7778.5</v>
      </c>
      <c r="I59" s="126">
        <f t="shared" si="12"/>
        <v>7778.5</v>
      </c>
    </row>
    <row r="60" spans="2:9" ht="63">
      <c r="B60" s="146" t="s">
        <v>133</v>
      </c>
      <c r="C60" s="125" t="s">
        <v>128</v>
      </c>
      <c r="D60" s="125" t="s">
        <v>173</v>
      </c>
      <c r="E60" s="128" t="s">
        <v>174</v>
      </c>
      <c r="F60" s="125" t="s">
        <v>134</v>
      </c>
      <c r="G60" s="147">
        <v>9337.2800000000007</v>
      </c>
      <c r="H60" s="147">
        <f t="shared" ref="H60:I61" si="13">H61+H63</f>
        <v>6782.9000000000005</v>
      </c>
      <c r="I60" s="147">
        <f t="shared" si="13"/>
        <v>6782.9000000000005</v>
      </c>
    </row>
    <row r="61" spans="2:9" ht="31.5">
      <c r="B61" s="146" t="s">
        <v>175</v>
      </c>
      <c r="C61" s="125" t="s">
        <v>128</v>
      </c>
      <c r="D61" s="125" t="s">
        <v>173</v>
      </c>
      <c r="E61" s="128" t="s">
        <v>174</v>
      </c>
      <c r="F61" s="125" t="s">
        <v>176</v>
      </c>
      <c r="G61" s="148">
        <v>6997.95</v>
      </c>
      <c r="H61" s="148">
        <f t="shared" si="13"/>
        <v>6782.9000000000005</v>
      </c>
      <c r="I61" s="148">
        <f t="shared" si="13"/>
        <v>6782.9000000000005</v>
      </c>
    </row>
    <row r="62" spans="2:9" ht="31.5">
      <c r="B62" s="146" t="s">
        <v>177</v>
      </c>
      <c r="C62" s="125" t="s">
        <v>128</v>
      </c>
      <c r="D62" s="125" t="s">
        <v>173</v>
      </c>
      <c r="E62" s="128" t="s">
        <v>174</v>
      </c>
      <c r="F62" s="125" t="s">
        <v>178</v>
      </c>
      <c r="G62" s="148">
        <v>5382.99</v>
      </c>
      <c r="H62" s="148">
        <f>'прил 13'!I95</f>
        <v>5209.6000000000004</v>
      </c>
      <c r="I62" s="148">
        <f>'прил 13'!J95</f>
        <v>5209.6000000000004</v>
      </c>
    </row>
    <row r="63" spans="2:9" ht="31.5">
      <c r="B63" s="146" t="s">
        <v>179</v>
      </c>
      <c r="C63" s="125" t="s">
        <v>128</v>
      </c>
      <c r="D63" s="125" t="s">
        <v>173</v>
      </c>
      <c r="E63" s="128" t="s">
        <v>174</v>
      </c>
      <c r="F63" s="125" t="s">
        <v>180</v>
      </c>
      <c r="G63" s="148"/>
      <c r="H63" s="148"/>
      <c r="I63" s="148"/>
    </row>
    <row r="64" spans="2:9" ht="31.5">
      <c r="B64" s="146" t="s">
        <v>141</v>
      </c>
      <c r="C64" s="125" t="s">
        <v>128</v>
      </c>
      <c r="D64" s="125" t="s">
        <v>173</v>
      </c>
      <c r="E64" s="128" t="s">
        <v>174</v>
      </c>
      <c r="F64" s="125" t="s">
        <v>181</v>
      </c>
      <c r="G64" s="148">
        <v>1594.95</v>
      </c>
      <c r="H64" s="148">
        <f>'прил 13'!I96</f>
        <v>1573.3</v>
      </c>
      <c r="I64" s="148">
        <f>'прил 13'!J96</f>
        <v>1573.3</v>
      </c>
    </row>
    <row r="65" spans="2:9" ht="31.5">
      <c r="B65" s="131" t="s">
        <v>149</v>
      </c>
      <c r="C65" s="125" t="s">
        <v>128</v>
      </c>
      <c r="D65" s="125" t="s">
        <v>173</v>
      </c>
      <c r="E65" s="128" t="s">
        <v>174</v>
      </c>
      <c r="F65" s="125" t="s">
        <v>150</v>
      </c>
      <c r="G65" s="148">
        <v>2282.3000000000002</v>
      </c>
      <c r="H65" s="148">
        <f t="shared" ref="H65:I66" si="14">H66</f>
        <v>920.4</v>
      </c>
      <c r="I65" s="148">
        <f t="shared" si="14"/>
        <v>920.4</v>
      </c>
    </row>
    <row r="66" spans="2:9" ht="31.5">
      <c r="B66" s="132" t="s">
        <v>167</v>
      </c>
      <c r="C66" s="125" t="s">
        <v>128</v>
      </c>
      <c r="D66" s="125" t="s">
        <v>173</v>
      </c>
      <c r="E66" s="128" t="s">
        <v>174</v>
      </c>
      <c r="F66" s="125" t="s">
        <v>152</v>
      </c>
      <c r="G66" s="148">
        <v>2282.27</v>
      </c>
      <c r="H66" s="148">
        <f t="shared" si="14"/>
        <v>920.4</v>
      </c>
      <c r="I66" s="148">
        <f t="shared" si="14"/>
        <v>920.4</v>
      </c>
    </row>
    <row r="67" spans="2:9" ht="31.5">
      <c r="B67" s="132" t="s">
        <v>155</v>
      </c>
      <c r="C67" s="125" t="s">
        <v>128</v>
      </c>
      <c r="D67" s="125" t="s">
        <v>173</v>
      </c>
      <c r="E67" s="128" t="s">
        <v>174</v>
      </c>
      <c r="F67" s="125" t="s">
        <v>156</v>
      </c>
      <c r="G67" s="148">
        <v>1690.78</v>
      </c>
      <c r="H67" s="148">
        <f>'прил 13'!I98+'прил 13'!I103+'прил 13'!I110</f>
        <v>920.4</v>
      </c>
      <c r="I67" s="148">
        <f>'прил 13'!J98+'прил 13'!J103+'прил 13'!J110</f>
        <v>920.4</v>
      </c>
    </row>
    <row r="68" spans="2:9">
      <c r="B68" s="132" t="s">
        <v>256</v>
      </c>
      <c r="C68" s="510" t="s">
        <v>128</v>
      </c>
      <c r="D68" s="510" t="s">
        <v>173</v>
      </c>
      <c r="E68" s="128" t="s">
        <v>419</v>
      </c>
      <c r="F68" s="510" t="s">
        <v>675</v>
      </c>
      <c r="G68" s="148">
        <v>591.48</v>
      </c>
      <c r="H68" s="148"/>
      <c r="I68" s="148"/>
    </row>
    <row r="69" spans="2:9" ht="31.5">
      <c r="B69" s="139" t="s">
        <v>157</v>
      </c>
      <c r="C69" s="125" t="s">
        <v>128</v>
      </c>
      <c r="D69" s="125" t="s">
        <v>173</v>
      </c>
      <c r="E69" s="138" t="s">
        <v>174</v>
      </c>
      <c r="F69" s="125" t="s">
        <v>158</v>
      </c>
      <c r="G69" s="129">
        <v>77.12</v>
      </c>
      <c r="H69" s="129">
        <f t="shared" ref="H69:I69" si="15">H73</f>
        <v>75.2</v>
      </c>
      <c r="I69" s="129">
        <f t="shared" si="15"/>
        <v>75.2</v>
      </c>
    </row>
    <row r="70" spans="2:9">
      <c r="B70" s="139" t="s">
        <v>725</v>
      </c>
      <c r="C70" s="510" t="s">
        <v>128</v>
      </c>
      <c r="D70" s="510" t="s">
        <v>173</v>
      </c>
      <c r="E70" s="138" t="s">
        <v>419</v>
      </c>
      <c r="F70" s="510" t="s">
        <v>723</v>
      </c>
      <c r="G70" s="129">
        <v>6.97</v>
      </c>
      <c r="H70" s="129"/>
      <c r="I70" s="129"/>
    </row>
    <row r="71" spans="2:9">
      <c r="B71" s="139" t="s">
        <v>726</v>
      </c>
      <c r="C71" s="510" t="s">
        <v>128</v>
      </c>
      <c r="D71" s="510" t="s">
        <v>173</v>
      </c>
      <c r="E71" s="138" t="s">
        <v>419</v>
      </c>
      <c r="F71" s="510" t="s">
        <v>393</v>
      </c>
      <c r="G71" s="129">
        <v>45.2</v>
      </c>
      <c r="H71" s="129"/>
      <c r="I71" s="129"/>
    </row>
    <row r="72" spans="2:9">
      <c r="B72" s="139" t="s">
        <v>159</v>
      </c>
      <c r="C72" s="510" t="s">
        <v>128</v>
      </c>
      <c r="D72" s="510" t="s">
        <v>173</v>
      </c>
      <c r="E72" s="138" t="s">
        <v>724</v>
      </c>
      <c r="F72" s="510" t="s">
        <v>160</v>
      </c>
      <c r="G72" s="129">
        <v>7</v>
      </c>
      <c r="H72" s="129"/>
      <c r="I72" s="129"/>
    </row>
    <row r="73" spans="2:9" ht="31.5">
      <c r="B73" s="133" t="s">
        <v>159</v>
      </c>
      <c r="C73" s="125" t="s">
        <v>128</v>
      </c>
      <c r="D73" s="125" t="s">
        <v>173</v>
      </c>
      <c r="E73" s="138" t="s">
        <v>174</v>
      </c>
      <c r="F73" s="125" t="s">
        <v>182</v>
      </c>
      <c r="G73" s="129">
        <v>18</v>
      </c>
      <c r="H73" s="129">
        <f>'прил 13'!I113</f>
        <v>75.2</v>
      </c>
      <c r="I73" s="129">
        <f>'прил 13'!J113</f>
        <v>75.2</v>
      </c>
    </row>
    <row r="74" spans="2:9" ht="31.5">
      <c r="B74" s="145" t="s">
        <v>149</v>
      </c>
      <c r="C74" s="510" t="s">
        <v>128</v>
      </c>
      <c r="D74" s="510" t="s">
        <v>173</v>
      </c>
      <c r="E74" s="138" t="s">
        <v>727</v>
      </c>
      <c r="F74" s="510" t="s">
        <v>150</v>
      </c>
      <c r="G74" s="129">
        <v>197.22</v>
      </c>
      <c r="H74" s="129"/>
      <c r="I74" s="129"/>
    </row>
    <row r="75" spans="2:9">
      <c r="B75" s="132" t="s">
        <v>167</v>
      </c>
      <c r="C75" s="510" t="s">
        <v>128</v>
      </c>
      <c r="D75" s="510" t="s">
        <v>173</v>
      </c>
      <c r="E75" s="138" t="s">
        <v>727</v>
      </c>
      <c r="F75" s="510" t="s">
        <v>152</v>
      </c>
      <c r="G75" s="129">
        <v>197.22</v>
      </c>
      <c r="H75" s="129"/>
      <c r="I75" s="129"/>
    </row>
    <row r="76" spans="2:9" ht="31.5">
      <c r="B76" s="132" t="s">
        <v>155</v>
      </c>
      <c r="C76" s="510" t="s">
        <v>128</v>
      </c>
      <c r="D76" s="510" t="s">
        <v>173</v>
      </c>
      <c r="E76" s="138" t="s">
        <v>727</v>
      </c>
      <c r="F76" s="510" t="s">
        <v>156</v>
      </c>
      <c r="G76" s="129">
        <v>197.22</v>
      </c>
      <c r="H76" s="129"/>
      <c r="I76" s="129"/>
    </row>
    <row r="77" spans="2:9" ht="31.5">
      <c r="B77" s="145" t="s">
        <v>149</v>
      </c>
      <c r="C77" s="510" t="s">
        <v>128</v>
      </c>
      <c r="D77" s="510" t="s">
        <v>173</v>
      </c>
      <c r="E77" s="138" t="s">
        <v>728</v>
      </c>
      <c r="F77" s="510" t="s">
        <v>150</v>
      </c>
      <c r="G77" s="129">
        <v>220</v>
      </c>
      <c r="H77" s="129"/>
      <c r="I77" s="129"/>
    </row>
    <row r="78" spans="2:9">
      <c r="B78" s="132" t="s">
        <v>167</v>
      </c>
      <c r="C78" s="510" t="s">
        <v>128</v>
      </c>
      <c r="D78" s="510" t="s">
        <v>173</v>
      </c>
      <c r="E78" s="138" t="s">
        <v>728</v>
      </c>
      <c r="F78" s="510" t="s">
        <v>152</v>
      </c>
      <c r="G78" s="129">
        <v>220</v>
      </c>
      <c r="H78" s="129"/>
      <c r="I78" s="129"/>
    </row>
    <row r="79" spans="2:9" ht="31.5">
      <c r="B79" s="132" t="s">
        <v>155</v>
      </c>
      <c r="C79" s="510" t="s">
        <v>128</v>
      </c>
      <c r="D79" s="510" t="s">
        <v>173</v>
      </c>
      <c r="E79" s="138" t="s">
        <v>728</v>
      </c>
      <c r="F79" s="510" t="s">
        <v>156</v>
      </c>
      <c r="G79" s="129">
        <v>220</v>
      </c>
      <c r="H79" s="129"/>
      <c r="I79" s="129"/>
    </row>
    <row r="80" spans="2:9">
      <c r="B80" s="133" t="s">
        <v>331</v>
      </c>
      <c r="C80" s="510" t="s">
        <v>128</v>
      </c>
      <c r="D80" s="510" t="s">
        <v>173</v>
      </c>
      <c r="E80" s="138" t="s">
        <v>728</v>
      </c>
      <c r="F80" s="510" t="s">
        <v>729</v>
      </c>
      <c r="G80" s="129">
        <v>380</v>
      </c>
      <c r="H80" s="129"/>
      <c r="I80" s="129"/>
    </row>
    <row r="81" spans="2:9">
      <c r="B81" s="133" t="s">
        <v>271</v>
      </c>
      <c r="C81" s="510" t="s">
        <v>128</v>
      </c>
      <c r="D81" s="510" t="s">
        <v>173</v>
      </c>
      <c r="E81" s="138" t="s">
        <v>728</v>
      </c>
      <c r="F81" s="510" t="s">
        <v>265</v>
      </c>
      <c r="G81" s="129">
        <v>380</v>
      </c>
      <c r="H81" s="129"/>
      <c r="I81" s="129"/>
    </row>
    <row r="82" spans="2:9">
      <c r="B82" s="137" t="s">
        <v>183</v>
      </c>
      <c r="C82" s="149" t="s">
        <v>130</v>
      </c>
      <c r="D82" s="149" t="s">
        <v>184</v>
      </c>
      <c r="E82" s="149"/>
      <c r="F82" s="150"/>
      <c r="G82" s="126">
        <v>457.4</v>
      </c>
      <c r="H82" s="126">
        <f t="shared" ref="H82:I82" si="16">H83</f>
        <v>480</v>
      </c>
      <c r="I82" s="126">
        <f t="shared" si="16"/>
        <v>498.4</v>
      </c>
    </row>
    <row r="83" spans="2:9" ht="31.5">
      <c r="B83" s="137" t="s">
        <v>185</v>
      </c>
      <c r="C83" s="151" t="s">
        <v>130</v>
      </c>
      <c r="D83" s="151" t="s">
        <v>184</v>
      </c>
      <c r="E83" s="152" t="s">
        <v>186</v>
      </c>
      <c r="F83" s="153"/>
      <c r="G83" s="129">
        <v>457.4</v>
      </c>
      <c r="H83" s="129">
        <f t="shared" ref="H83:I83" si="17">H84+H86+H88</f>
        <v>480</v>
      </c>
      <c r="I83" s="129">
        <f t="shared" si="17"/>
        <v>498.4</v>
      </c>
    </row>
    <row r="84" spans="2:9" ht="31.5">
      <c r="B84" s="154" t="s">
        <v>187</v>
      </c>
      <c r="C84" s="151" t="s">
        <v>130</v>
      </c>
      <c r="D84" s="151" t="s">
        <v>184</v>
      </c>
      <c r="E84" s="128" t="s">
        <v>186</v>
      </c>
      <c r="F84" s="125" t="s">
        <v>134</v>
      </c>
      <c r="G84" s="129">
        <v>446.67</v>
      </c>
      <c r="H84" s="129">
        <f t="shared" ref="H84:I84" si="18">H85+H87</f>
        <v>476</v>
      </c>
      <c r="I84" s="129">
        <f t="shared" si="18"/>
        <v>494.4</v>
      </c>
    </row>
    <row r="85" spans="2:9" ht="31.5">
      <c r="B85" s="146" t="s">
        <v>177</v>
      </c>
      <c r="C85" s="151" t="s">
        <v>130</v>
      </c>
      <c r="D85" s="151" t="s">
        <v>184</v>
      </c>
      <c r="E85" s="152" t="s">
        <v>186</v>
      </c>
      <c r="F85" s="125" t="s">
        <v>138</v>
      </c>
      <c r="G85" s="148">
        <v>342.62</v>
      </c>
      <c r="H85" s="148">
        <f>'прил 13'!I120</f>
        <v>365.6</v>
      </c>
      <c r="I85" s="148">
        <f>'прил 13'!J120</f>
        <v>379.7</v>
      </c>
    </row>
    <row r="86" spans="2:9" ht="31.5">
      <c r="B86" s="146" t="s">
        <v>179</v>
      </c>
      <c r="C86" s="151" t="s">
        <v>130</v>
      </c>
      <c r="D86" s="151" t="s">
        <v>184</v>
      </c>
      <c r="E86" s="152" t="s">
        <v>186</v>
      </c>
      <c r="F86" s="125" t="s">
        <v>140</v>
      </c>
      <c r="G86" s="148">
        <v>0.57999999999999996</v>
      </c>
      <c r="H86" s="148">
        <f>'прил 13'!I125</f>
        <v>2</v>
      </c>
      <c r="I86" s="148">
        <f>'прил 13'!J125</f>
        <v>2</v>
      </c>
    </row>
    <row r="87" spans="2:9" ht="31.5">
      <c r="B87" s="146" t="s">
        <v>141</v>
      </c>
      <c r="C87" s="151" t="s">
        <v>130</v>
      </c>
      <c r="D87" s="151" t="s">
        <v>184</v>
      </c>
      <c r="E87" s="152" t="s">
        <v>186</v>
      </c>
      <c r="F87" s="125" t="s">
        <v>142</v>
      </c>
      <c r="G87" s="148">
        <v>103.47</v>
      </c>
      <c r="H87" s="148">
        <f>'прил 13'!I122</f>
        <v>110.4</v>
      </c>
      <c r="I87" s="148">
        <f>'прил 13'!J122</f>
        <v>114.7</v>
      </c>
    </row>
    <row r="88" spans="2:9" ht="31.5">
      <c r="B88" s="131" t="s">
        <v>149</v>
      </c>
      <c r="C88" s="151" t="s">
        <v>130</v>
      </c>
      <c r="D88" s="151" t="s">
        <v>184</v>
      </c>
      <c r="E88" s="152" t="s">
        <v>186</v>
      </c>
      <c r="F88" s="125" t="s">
        <v>150</v>
      </c>
      <c r="G88" s="148">
        <v>10.72</v>
      </c>
      <c r="H88" s="148">
        <f t="shared" ref="H88:I89" si="19">H89</f>
        <v>2</v>
      </c>
      <c r="I88" s="148">
        <f t="shared" si="19"/>
        <v>2</v>
      </c>
    </row>
    <row r="89" spans="2:9" ht="31.5">
      <c r="B89" s="132" t="s">
        <v>167</v>
      </c>
      <c r="C89" s="151" t="s">
        <v>130</v>
      </c>
      <c r="D89" s="151" t="s">
        <v>184</v>
      </c>
      <c r="E89" s="152" t="s">
        <v>186</v>
      </c>
      <c r="F89" s="125" t="s">
        <v>152</v>
      </c>
      <c r="G89" s="148">
        <v>10.72</v>
      </c>
      <c r="H89" s="148">
        <f t="shared" si="19"/>
        <v>2</v>
      </c>
      <c r="I89" s="148">
        <f t="shared" si="19"/>
        <v>2</v>
      </c>
    </row>
    <row r="90" spans="2:9" ht="31.5">
      <c r="B90" s="132" t="s">
        <v>155</v>
      </c>
      <c r="C90" s="151" t="s">
        <v>130</v>
      </c>
      <c r="D90" s="151" t="s">
        <v>184</v>
      </c>
      <c r="E90" s="152" t="s">
        <v>186</v>
      </c>
      <c r="F90" s="125" t="s">
        <v>156</v>
      </c>
      <c r="G90" s="148">
        <v>10.72</v>
      </c>
      <c r="H90" s="148">
        <f>'прил 13'!I128</f>
        <v>2</v>
      </c>
      <c r="I90" s="148">
        <f>'прил 13'!J128</f>
        <v>2</v>
      </c>
    </row>
    <row r="91" spans="2:9" ht="31.5">
      <c r="B91" s="132" t="s">
        <v>189</v>
      </c>
      <c r="C91" s="124" t="s">
        <v>184</v>
      </c>
      <c r="D91" s="124" t="s">
        <v>190</v>
      </c>
      <c r="E91" s="125"/>
      <c r="F91" s="125"/>
      <c r="G91" s="126">
        <v>457.6</v>
      </c>
      <c r="H91" s="126">
        <f t="shared" ref="H91:I93" si="20">H92</f>
        <v>450</v>
      </c>
      <c r="I91" s="126">
        <f t="shared" si="20"/>
        <v>450</v>
      </c>
    </row>
    <row r="92" spans="2:9" ht="31.5">
      <c r="B92" s="131" t="s">
        <v>149</v>
      </c>
      <c r="C92" s="125" t="s">
        <v>184</v>
      </c>
      <c r="D92" s="125" t="s">
        <v>190</v>
      </c>
      <c r="E92" s="128" t="s">
        <v>191</v>
      </c>
      <c r="F92" s="125" t="s">
        <v>150</v>
      </c>
      <c r="G92" s="129">
        <v>450</v>
      </c>
      <c r="H92" s="129">
        <f t="shared" si="20"/>
        <v>450</v>
      </c>
      <c r="I92" s="129">
        <f t="shared" si="20"/>
        <v>450</v>
      </c>
    </row>
    <row r="93" spans="2:9" ht="31.5">
      <c r="B93" s="132" t="s">
        <v>167</v>
      </c>
      <c r="C93" s="125" t="s">
        <v>184</v>
      </c>
      <c r="D93" s="125" t="s">
        <v>190</v>
      </c>
      <c r="E93" s="128" t="s">
        <v>191</v>
      </c>
      <c r="F93" s="125" t="s">
        <v>152</v>
      </c>
      <c r="G93" s="129">
        <v>450</v>
      </c>
      <c r="H93" s="129">
        <f t="shared" si="20"/>
        <v>450</v>
      </c>
      <c r="I93" s="129">
        <f t="shared" si="20"/>
        <v>450</v>
      </c>
    </row>
    <row r="94" spans="2:9" ht="31.5">
      <c r="B94" s="132" t="s">
        <v>155</v>
      </c>
      <c r="C94" s="125" t="s">
        <v>184</v>
      </c>
      <c r="D94" s="125" t="s">
        <v>190</v>
      </c>
      <c r="E94" s="128" t="s">
        <v>191</v>
      </c>
      <c r="F94" s="125" t="s">
        <v>156</v>
      </c>
      <c r="G94" s="129">
        <v>450</v>
      </c>
      <c r="H94" s="129">
        <f>'прил 13'!I130</f>
        <v>450</v>
      </c>
      <c r="I94" s="129">
        <f>'прил 13'!J130</f>
        <v>450</v>
      </c>
    </row>
    <row r="95" spans="2:9">
      <c r="B95" s="132"/>
      <c r="C95" s="510" t="s">
        <v>184</v>
      </c>
      <c r="D95" s="510" t="s">
        <v>190</v>
      </c>
      <c r="E95" s="128" t="s">
        <v>730</v>
      </c>
      <c r="F95" s="510" t="s">
        <v>150</v>
      </c>
      <c r="G95" s="129">
        <v>7.6</v>
      </c>
      <c r="H95" s="129"/>
      <c r="I95" s="129"/>
    </row>
    <row r="96" spans="2:9">
      <c r="B96" s="132" t="s">
        <v>167</v>
      </c>
      <c r="C96" s="510" t="s">
        <v>184</v>
      </c>
      <c r="D96" s="510" t="s">
        <v>190</v>
      </c>
      <c r="E96" s="128" t="s">
        <v>730</v>
      </c>
      <c r="F96" s="510" t="s">
        <v>152</v>
      </c>
      <c r="G96" s="129">
        <v>7.6</v>
      </c>
      <c r="H96" s="129"/>
      <c r="I96" s="129"/>
    </row>
    <row r="97" spans="2:10" ht="31.5">
      <c r="B97" s="132" t="s">
        <v>155</v>
      </c>
      <c r="C97" s="510" t="s">
        <v>184</v>
      </c>
      <c r="D97" s="510" t="s">
        <v>190</v>
      </c>
      <c r="E97" s="128" t="s">
        <v>730</v>
      </c>
      <c r="F97" s="510" t="s">
        <v>156</v>
      </c>
      <c r="G97" s="129">
        <v>7.6</v>
      </c>
      <c r="H97" s="129"/>
      <c r="I97" s="129"/>
    </row>
    <row r="98" spans="2:10">
      <c r="B98" s="123" t="s">
        <v>192</v>
      </c>
      <c r="C98" s="124" t="s">
        <v>144</v>
      </c>
      <c r="D98" s="124" t="s">
        <v>193</v>
      </c>
      <c r="E98" s="124"/>
      <c r="F98" s="124"/>
      <c r="G98" s="126">
        <v>5137.8999999999996</v>
      </c>
      <c r="H98" s="126">
        <f t="shared" ref="H98:I98" si="21">H99</f>
        <v>0</v>
      </c>
      <c r="I98" s="126">
        <f t="shared" si="21"/>
        <v>0</v>
      </c>
    </row>
    <row r="99" spans="2:10" ht="31.5">
      <c r="B99" s="137" t="s">
        <v>194</v>
      </c>
      <c r="C99" s="125" t="s">
        <v>144</v>
      </c>
      <c r="D99" s="125" t="s">
        <v>193</v>
      </c>
      <c r="E99" s="128" t="s">
        <v>195</v>
      </c>
      <c r="F99" s="125"/>
      <c r="G99" s="129">
        <v>4637.8999999999996</v>
      </c>
      <c r="H99" s="129">
        <f t="shared" ref="H99:I101" si="22">H100</f>
        <v>0</v>
      </c>
      <c r="I99" s="129">
        <f t="shared" si="22"/>
        <v>0</v>
      </c>
    </row>
    <row r="100" spans="2:10" ht="31.5">
      <c r="B100" s="131" t="s">
        <v>149</v>
      </c>
      <c r="C100" s="125" t="s">
        <v>144</v>
      </c>
      <c r="D100" s="125" t="s">
        <v>193</v>
      </c>
      <c r="E100" s="128" t="s">
        <v>195</v>
      </c>
      <c r="F100" s="125" t="s">
        <v>150</v>
      </c>
      <c r="G100" s="129">
        <v>4637.8999999999996</v>
      </c>
      <c r="H100" s="129">
        <f t="shared" si="22"/>
        <v>0</v>
      </c>
      <c r="I100" s="129">
        <f t="shared" si="22"/>
        <v>0</v>
      </c>
    </row>
    <row r="101" spans="2:10" ht="31.5">
      <c r="B101" s="132" t="s">
        <v>167</v>
      </c>
      <c r="C101" s="125" t="s">
        <v>144</v>
      </c>
      <c r="D101" s="125" t="s">
        <v>193</v>
      </c>
      <c r="E101" s="128" t="s">
        <v>195</v>
      </c>
      <c r="F101" s="125" t="s">
        <v>152</v>
      </c>
      <c r="G101" s="129">
        <v>4637.8999999999996</v>
      </c>
      <c r="H101" s="129">
        <f t="shared" si="22"/>
        <v>0</v>
      </c>
      <c r="I101" s="129">
        <f t="shared" si="22"/>
        <v>0</v>
      </c>
    </row>
    <row r="102" spans="2:10" ht="31.5">
      <c r="B102" s="132" t="s">
        <v>155</v>
      </c>
      <c r="C102" s="125" t="s">
        <v>144</v>
      </c>
      <c r="D102" s="125" t="s">
        <v>193</v>
      </c>
      <c r="E102" s="128" t="s">
        <v>195</v>
      </c>
      <c r="F102" s="125" t="s">
        <v>196</v>
      </c>
      <c r="G102" s="129">
        <v>4637.8999999999996</v>
      </c>
      <c r="H102" s="129">
        <f>[1]роспись!I125</f>
        <v>0</v>
      </c>
      <c r="I102" s="129">
        <f>[1]роспись!J125</f>
        <v>0</v>
      </c>
    </row>
    <row r="103" spans="2:10">
      <c r="B103" s="132"/>
      <c r="C103" s="510" t="s">
        <v>144</v>
      </c>
      <c r="D103" s="510" t="s">
        <v>193</v>
      </c>
      <c r="E103" s="128" t="s">
        <v>731</v>
      </c>
      <c r="F103" s="510" t="s">
        <v>150</v>
      </c>
      <c r="G103" s="129">
        <v>500</v>
      </c>
      <c r="H103" s="129"/>
      <c r="I103" s="129"/>
    </row>
    <row r="104" spans="2:10">
      <c r="B104" s="132" t="s">
        <v>167</v>
      </c>
      <c r="C104" s="510" t="s">
        <v>144</v>
      </c>
      <c r="D104" s="510" t="s">
        <v>193</v>
      </c>
      <c r="E104" s="128" t="s">
        <v>731</v>
      </c>
      <c r="F104" s="510" t="s">
        <v>152</v>
      </c>
      <c r="G104" s="129">
        <v>500</v>
      </c>
      <c r="H104" s="129"/>
      <c r="I104" s="129"/>
    </row>
    <row r="105" spans="2:10" ht="31.5">
      <c r="B105" s="132" t="s">
        <v>155</v>
      </c>
      <c r="C105" s="510" t="s">
        <v>144</v>
      </c>
      <c r="D105" s="510" t="s">
        <v>193</v>
      </c>
      <c r="E105" s="128" t="s">
        <v>731</v>
      </c>
      <c r="F105" s="510" t="s">
        <v>156</v>
      </c>
      <c r="G105" s="129">
        <v>500</v>
      </c>
      <c r="H105" s="129"/>
      <c r="I105" s="129"/>
    </row>
    <row r="106" spans="2:10">
      <c r="B106" s="134" t="s">
        <v>197</v>
      </c>
      <c r="C106" s="124" t="s">
        <v>198</v>
      </c>
      <c r="D106" s="124"/>
      <c r="E106" s="155"/>
      <c r="F106" s="124"/>
      <c r="G106" s="126">
        <v>3737.63</v>
      </c>
      <c r="H106" s="126">
        <f t="shared" ref="H106:I107" si="23">H107</f>
        <v>0</v>
      </c>
      <c r="I106" s="126">
        <f t="shared" si="23"/>
        <v>0</v>
      </c>
      <c r="J106" s="135"/>
    </row>
    <row r="107" spans="2:10">
      <c r="B107" s="156" t="s">
        <v>199</v>
      </c>
      <c r="C107" s="124" t="s">
        <v>198</v>
      </c>
      <c r="D107" s="124" t="s">
        <v>130</v>
      </c>
      <c r="E107" s="155"/>
      <c r="F107" s="124"/>
      <c r="G107" s="126">
        <v>1223</v>
      </c>
      <c r="H107" s="126">
        <f t="shared" si="23"/>
        <v>0</v>
      </c>
      <c r="I107" s="126">
        <f t="shared" si="23"/>
        <v>0</v>
      </c>
      <c r="J107" s="135"/>
    </row>
    <row r="108" spans="2:10">
      <c r="B108" s="133" t="s">
        <v>200</v>
      </c>
      <c r="C108" s="125" t="s">
        <v>198</v>
      </c>
      <c r="D108" s="125" t="s">
        <v>130</v>
      </c>
      <c r="E108" s="128" t="s">
        <v>503</v>
      </c>
      <c r="F108" s="125" t="s">
        <v>150</v>
      </c>
      <c r="G108" s="129">
        <v>1138</v>
      </c>
      <c r="H108" s="129">
        <f>'прил 13'!I141</f>
        <v>0</v>
      </c>
      <c r="I108" s="129">
        <f>'прил 13'!J141</f>
        <v>0</v>
      </c>
      <c r="J108" s="117"/>
    </row>
    <row r="109" spans="2:10">
      <c r="B109" s="132" t="s">
        <v>167</v>
      </c>
      <c r="C109" s="510" t="s">
        <v>198</v>
      </c>
      <c r="D109" s="510" t="s">
        <v>130</v>
      </c>
      <c r="E109" s="128" t="s">
        <v>503</v>
      </c>
      <c r="F109" s="510" t="s">
        <v>152</v>
      </c>
      <c r="G109" s="129">
        <v>1138</v>
      </c>
      <c r="H109" s="129"/>
      <c r="I109" s="129"/>
      <c r="J109" s="117"/>
    </row>
    <row r="110" spans="2:10" ht="31.5">
      <c r="B110" s="132" t="s">
        <v>155</v>
      </c>
      <c r="C110" s="510" t="s">
        <v>198</v>
      </c>
      <c r="D110" s="510" t="s">
        <v>130</v>
      </c>
      <c r="E110" s="128" t="s">
        <v>503</v>
      </c>
      <c r="F110" s="510" t="s">
        <v>156</v>
      </c>
      <c r="G110" s="129">
        <v>1138</v>
      </c>
      <c r="H110" s="129"/>
      <c r="I110" s="129"/>
      <c r="J110" s="117"/>
    </row>
    <row r="111" spans="2:10">
      <c r="B111" s="133" t="s">
        <v>200</v>
      </c>
      <c r="C111" s="510" t="s">
        <v>198</v>
      </c>
      <c r="D111" s="510" t="s">
        <v>130</v>
      </c>
      <c r="E111" s="128" t="s">
        <v>526</v>
      </c>
      <c r="F111" s="510" t="s">
        <v>150</v>
      </c>
      <c r="G111" s="129">
        <v>15</v>
      </c>
      <c r="H111" s="129"/>
      <c r="I111" s="129"/>
      <c r="J111" s="117"/>
    </row>
    <row r="112" spans="2:10">
      <c r="B112" s="132" t="s">
        <v>167</v>
      </c>
      <c r="C112" s="510" t="s">
        <v>198</v>
      </c>
      <c r="D112" s="510" t="s">
        <v>130</v>
      </c>
      <c r="E112" s="128" t="s">
        <v>526</v>
      </c>
      <c r="F112" s="510" t="s">
        <v>152</v>
      </c>
      <c r="G112" s="129">
        <v>15</v>
      </c>
      <c r="H112" s="129"/>
      <c r="I112" s="129"/>
      <c r="J112" s="117"/>
    </row>
    <row r="113" spans="2:10" ht="31.5">
      <c r="B113" s="132" t="s">
        <v>155</v>
      </c>
      <c r="C113" s="510" t="s">
        <v>198</v>
      </c>
      <c r="D113" s="510" t="s">
        <v>130</v>
      </c>
      <c r="E113" s="128" t="s">
        <v>526</v>
      </c>
      <c r="F113" s="510" t="s">
        <v>156</v>
      </c>
      <c r="G113" s="129">
        <v>15</v>
      </c>
      <c r="H113" s="129"/>
      <c r="I113" s="129"/>
      <c r="J113" s="117"/>
    </row>
    <row r="114" spans="2:10">
      <c r="B114" s="133" t="s">
        <v>200</v>
      </c>
      <c r="C114" s="510" t="s">
        <v>198</v>
      </c>
      <c r="D114" s="510" t="s">
        <v>130</v>
      </c>
      <c r="E114" s="128" t="s">
        <v>532</v>
      </c>
      <c r="F114" s="510" t="s">
        <v>150</v>
      </c>
      <c r="G114" s="129">
        <v>40</v>
      </c>
      <c r="H114" s="129"/>
      <c r="I114" s="129"/>
      <c r="J114" s="117"/>
    </row>
    <row r="115" spans="2:10">
      <c r="B115" s="132" t="s">
        <v>167</v>
      </c>
      <c r="C115" s="510" t="s">
        <v>198</v>
      </c>
      <c r="D115" s="510" t="s">
        <v>130</v>
      </c>
      <c r="E115" s="128" t="s">
        <v>532</v>
      </c>
      <c r="F115" s="510" t="s">
        <v>152</v>
      </c>
      <c r="G115" s="129">
        <v>40</v>
      </c>
      <c r="H115" s="129"/>
      <c r="I115" s="129"/>
      <c r="J115" s="117"/>
    </row>
    <row r="116" spans="2:10" ht="31.5">
      <c r="B116" s="132" t="s">
        <v>155</v>
      </c>
      <c r="C116" s="510" t="s">
        <v>198</v>
      </c>
      <c r="D116" s="510" t="s">
        <v>130</v>
      </c>
      <c r="E116" s="128" t="s">
        <v>532</v>
      </c>
      <c r="F116" s="510" t="s">
        <v>156</v>
      </c>
      <c r="G116" s="129">
        <v>40</v>
      </c>
      <c r="H116" s="129"/>
      <c r="I116" s="129"/>
      <c r="J116" s="117"/>
    </row>
    <row r="117" spans="2:10">
      <c r="B117" s="133" t="s">
        <v>200</v>
      </c>
      <c r="C117" s="510" t="s">
        <v>198</v>
      </c>
      <c r="D117" s="510" t="s">
        <v>130</v>
      </c>
      <c r="E117" s="128" t="s">
        <v>535</v>
      </c>
      <c r="F117" s="510" t="s">
        <v>150</v>
      </c>
      <c r="G117" s="129">
        <v>30</v>
      </c>
      <c r="H117" s="129"/>
      <c r="I117" s="129"/>
      <c r="J117" s="117"/>
    </row>
    <row r="118" spans="2:10">
      <c r="B118" s="132" t="s">
        <v>167</v>
      </c>
      <c r="C118" s="510" t="s">
        <v>198</v>
      </c>
      <c r="D118" s="510" t="s">
        <v>130</v>
      </c>
      <c r="E118" s="128" t="s">
        <v>535</v>
      </c>
      <c r="F118" s="510" t="s">
        <v>152</v>
      </c>
      <c r="G118" s="129">
        <v>30</v>
      </c>
      <c r="H118" s="129"/>
      <c r="I118" s="129"/>
      <c r="J118" s="117"/>
    </row>
    <row r="119" spans="2:10" ht="31.5">
      <c r="B119" s="132" t="s">
        <v>155</v>
      </c>
      <c r="C119" s="510" t="s">
        <v>198</v>
      </c>
      <c r="D119" s="510" t="s">
        <v>130</v>
      </c>
      <c r="E119" s="128" t="s">
        <v>535</v>
      </c>
      <c r="F119" s="510" t="s">
        <v>156</v>
      </c>
      <c r="G119" s="129">
        <v>30</v>
      </c>
      <c r="H119" s="129"/>
      <c r="I119" s="129"/>
      <c r="J119" s="117"/>
    </row>
    <row r="120" spans="2:10">
      <c r="B120" s="157" t="s">
        <v>202</v>
      </c>
      <c r="C120" s="125" t="s">
        <v>198</v>
      </c>
      <c r="D120" s="125" t="s">
        <v>184</v>
      </c>
      <c r="E120" s="128"/>
      <c r="F120" s="125"/>
      <c r="G120" s="126">
        <v>2514.63</v>
      </c>
      <c r="H120" s="126">
        <f t="shared" ref="H120:I120" si="24">H123</f>
        <v>25.9</v>
      </c>
      <c r="I120" s="126">
        <f t="shared" si="24"/>
        <v>25.9</v>
      </c>
      <c r="J120" s="117"/>
    </row>
    <row r="121" spans="2:10" ht="31.5">
      <c r="B121" s="133" t="s">
        <v>155</v>
      </c>
      <c r="C121" s="510" t="s">
        <v>198</v>
      </c>
      <c r="D121" s="510" t="s">
        <v>184</v>
      </c>
      <c r="E121" s="128" t="s">
        <v>732</v>
      </c>
      <c r="F121" s="510" t="s">
        <v>156</v>
      </c>
      <c r="G121" s="129">
        <v>120</v>
      </c>
      <c r="H121" s="126"/>
      <c r="I121" s="126"/>
      <c r="J121" s="117"/>
    </row>
    <row r="122" spans="2:10" ht="31.5">
      <c r="B122" s="133" t="s">
        <v>155</v>
      </c>
      <c r="C122" s="510" t="s">
        <v>198</v>
      </c>
      <c r="D122" s="510" t="s">
        <v>184</v>
      </c>
      <c r="E122" s="128" t="s">
        <v>733</v>
      </c>
      <c r="F122" s="510" t="s">
        <v>156</v>
      </c>
      <c r="G122" s="129">
        <v>2368.73</v>
      </c>
      <c r="H122" s="126"/>
      <c r="I122" s="126"/>
      <c r="J122" s="117"/>
    </row>
    <row r="123" spans="2:10" ht="31.5">
      <c r="B123" s="131" t="s">
        <v>149</v>
      </c>
      <c r="C123" s="125" t="s">
        <v>198</v>
      </c>
      <c r="D123" s="125" t="s">
        <v>184</v>
      </c>
      <c r="E123" s="128" t="s">
        <v>203</v>
      </c>
      <c r="F123" s="125" t="s">
        <v>156</v>
      </c>
      <c r="G123" s="129">
        <f>'прил 13'!H149</f>
        <v>25.9</v>
      </c>
      <c r="H123" s="129">
        <f>'прил 13'!I149</f>
        <v>25.9</v>
      </c>
      <c r="I123" s="129">
        <f>'прил 13'!J149</f>
        <v>25.9</v>
      </c>
      <c r="J123" s="117"/>
    </row>
    <row r="124" spans="2:10">
      <c r="B124" s="123" t="s">
        <v>204</v>
      </c>
      <c r="C124" s="124" t="s">
        <v>205</v>
      </c>
      <c r="D124" s="124"/>
      <c r="E124" s="124"/>
      <c r="F124" s="124"/>
      <c r="G124" s="126">
        <v>2233.9299999999998</v>
      </c>
      <c r="H124" s="126">
        <f t="shared" ref="H124:I124" si="25">H125</f>
        <v>6063.2</v>
      </c>
      <c r="I124" s="126">
        <f t="shared" si="25"/>
        <v>6063.2</v>
      </c>
      <c r="J124" s="117"/>
    </row>
    <row r="125" spans="2:10">
      <c r="B125" s="123" t="s">
        <v>206</v>
      </c>
      <c r="C125" s="124" t="s">
        <v>205</v>
      </c>
      <c r="D125" s="124" t="s">
        <v>128</v>
      </c>
      <c r="E125" s="124"/>
      <c r="F125" s="124"/>
      <c r="G125" s="126">
        <v>2233.9299999999998</v>
      </c>
      <c r="H125" s="126">
        <f t="shared" ref="H125:I125" si="26">H126+H127</f>
        <v>6063.2</v>
      </c>
      <c r="I125" s="126">
        <f t="shared" si="26"/>
        <v>6063.2</v>
      </c>
      <c r="J125" s="135"/>
    </row>
    <row r="126" spans="2:10" ht="31.5">
      <c r="B126" s="133" t="s">
        <v>207</v>
      </c>
      <c r="C126" s="125" t="s">
        <v>205</v>
      </c>
      <c r="D126" s="125" t="s">
        <v>128</v>
      </c>
      <c r="E126" s="158" t="s">
        <v>208</v>
      </c>
      <c r="F126" s="125"/>
      <c r="G126" s="129">
        <v>426.47</v>
      </c>
      <c r="H126" s="129">
        <f>'прил 13'!I193</f>
        <v>1502.2</v>
      </c>
      <c r="I126" s="129">
        <f>'прил 13'!J193</f>
        <v>1502.2</v>
      </c>
      <c r="J126" s="117"/>
    </row>
    <row r="127" spans="2:10" ht="31.5">
      <c r="B127" s="127" t="s">
        <v>209</v>
      </c>
      <c r="C127" s="125" t="s">
        <v>205</v>
      </c>
      <c r="D127" s="125" t="s">
        <v>128</v>
      </c>
      <c r="E127" s="128" t="s">
        <v>210</v>
      </c>
      <c r="F127" s="125"/>
      <c r="G127" s="129">
        <v>1807.46</v>
      </c>
      <c r="H127" s="129">
        <f>'прил 13'!I161</f>
        <v>4561</v>
      </c>
      <c r="I127" s="129">
        <f>'прил 13'!J161</f>
        <v>4561</v>
      </c>
      <c r="J127" s="117"/>
    </row>
    <row r="128" spans="2:10">
      <c r="B128" s="123" t="s">
        <v>211</v>
      </c>
      <c r="C128" s="124" t="s">
        <v>190</v>
      </c>
      <c r="D128" s="124"/>
      <c r="E128" s="124"/>
      <c r="F128" s="124"/>
      <c r="G128" s="126">
        <v>400.78</v>
      </c>
      <c r="H128" s="126">
        <f t="shared" ref="H128:I129" si="27">H129</f>
        <v>403.6</v>
      </c>
      <c r="I128" s="126">
        <f t="shared" si="27"/>
        <v>403.6</v>
      </c>
      <c r="J128" s="117"/>
    </row>
    <row r="129" spans="2:10">
      <c r="B129" s="123" t="s">
        <v>212</v>
      </c>
      <c r="C129" s="124" t="s">
        <v>190</v>
      </c>
      <c r="D129" s="124" t="s">
        <v>128</v>
      </c>
      <c r="E129" s="124"/>
      <c r="F129" s="124"/>
      <c r="G129" s="126">
        <v>400.78</v>
      </c>
      <c r="H129" s="126">
        <f t="shared" si="27"/>
        <v>403.6</v>
      </c>
      <c r="I129" s="126">
        <f t="shared" si="27"/>
        <v>403.6</v>
      </c>
      <c r="J129" s="135"/>
    </row>
    <row r="130" spans="2:10" ht="31.5">
      <c r="B130" s="132" t="s">
        <v>213</v>
      </c>
      <c r="C130" s="125" t="s">
        <v>190</v>
      </c>
      <c r="D130" s="125" t="s">
        <v>128</v>
      </c>
      <c r="E130" s="128" t="s">
        <v>214</v>
      </c>
      <c r="F130" s="125" t="s">
        <v>215</v>
      </c>
      <c r="G130" s="129">
        <v>400.78</v>
      </c>
      <c r="H130" s="129">
        <f>'прил 13'!I226</f>
        <v>403.6</v>
      </c>
      <c r="I130" s="129">
        <f>'прил 13'!J226</f>
        <v>403.6</v>
      </c>
      <c r="J130" s="117"/>
    </row>
    <row r="131" spans="2:10">
      <c r="B131" s="156" t="s">
        <v>216</v>
      </c>
      <c r="C131" s="124"/>
      <c r="D131" s="124"/>
      <c r="E131" s="155"/>
      <c r="F131" s="124"/>
      <c r="G131" s="126">
        <f>G135+G138+G141+G147+G144+G150+G153+G156</f>
        <v>32.31</v>
      </c>
      <c r="H131" s="126">
        <f>H135+H138+H141+H144+H147+H150+H153+H132</f>
        <v>1247.5</v>
      </c>
      <c r="I131" s="126">
        <f>I135+I138+I141+I144+I147+I150+I153+I132</f>
        <v>1247.5</v>
      </c>
      <c r="J131" s="117"/>
    </row>
    <row r="132" spans="2:10" ht="31.5">
      <c r="B132" s="159" t="s">
        <v>217</v>
      </c>
      <c r="C132" s="125" t="s">
        <v>184</v>
      </c>
      <c r="D132" s="125" t="s">
        <v>190</v>
      </c>
      <c r="E132" s="128" t="s">
        <v>218</v>
      </c>
      <c r="F132" s="125"/>
      <c r="G132" s="126">
        <v>0</v>
      </c>
      <c r="H132" s="126">
        <f t="shared" ref="H132:I133" si="28">H133</f>
        <v>1138</v>
      </c>
      <c r="I132" s="126">
        <f t="shared" si="28"/>
        <v>1138</v>
      </c>
      <c r="J132" s="117"/>
    </row>
    <row r="133" spans="2:10" ht="31.5">
      <c r="B133" s="131" t="s">
        <v>149</v>
      </c>
      <c r="C133" s="125" t="s">
        <v>184</v>
      </c>
      <c r="D133" s="125" t="s">
        <v>190</v>
      </c>
      <c r="E133" s="128" t="s">
        <v>218</v>
      </c>
      <c r="F133" s="125" t="s">
        <v>150</v>
      </c>
      <c r="G133" s="129">
        <v>0</v>
      </c>
      <c r="H133" s="129">
        <f t="shared" si="28"/>
        <v>1138</v>
      </c>
      <c r="I133" s="129">
        <f t="shared" si="28"/>
        <v>1138</v>
      </c>
      <c r="J133" s="117"/>
    </row>
    <row r="134" spans="2:10" ht="31.5">
      <c r="B134" s="133" t="s">
        <v>155</v>
      </c>
      <c r="C134" s="125" t="s">
        <v>184</v>
      </c>
      <c r="D134" s="125" t="s">
        <v>190</v>
      </c>
      <c r="E134" s="128" t="s">
        <v>218</v>
      </c>
      <c r="F134" s="160" t="s">
        <v>156</v>
      </c>
      <c r="G134" s="129">
        <v>0</v>
      </c>
      <c r="H134" s="129">
        <f>'прил 13'!I234</f>
        <v>1138</v>
      </c>
      <c r="I134" s="129">
        <f>'прил 13'!J234</f>
        <v>1138</v>
      </c>
      <c r="J134" s="117"/>
    </row>
    <row r="135" spans="2:10" ht="126">
      <c r="B135" s="161" t="s">
        <v>219</v>
      </c>
      <c r="C135" s="125" t="s">
        <v>128</v>
      </c>
      <c r="D135" s="125" t="s">
        <v>173</v>
      </c>
      <c r="E135" s="128" t="s">
        <v>220</v>
      </c>
      <c r="F135" s="125"/>
      <c r="G135" s="126">
        <f>G136</f>
        <v>1.5</v>
      </c>
      <c r="H135" s="126">
        <f t="shared" ref="H135:I136" si="29">H136</f>
        <v>1.5</v>
      </c>
      <c r="I135" s="126">
        <f t="shared" si="29"/>
        <v>1.5</v>
      </c>
      <c r="J135" s="117"/>
    </row>
    <row r="136" spans="2:10" ht="31.5">
      <c r="B136" s="131" t="s">
        <v>149</v>
      </c>
      <c r="C136" s="125" t="s">
        <v>128</v>
      </c>
      <c r="D136" s="125" t="s">
        <v>173</v>
      </c>
      <c r="E136" s="128" t="s">
        <v>220</v>
      </c>
      <c r="F136" s="125" t="s">
        <v>150</v>
      </c>
      <c r="G136" s="129">
        <f>G137</f>
        <v>1.5</v>
      </c>
      <c r="H136" s="129">
        <f t="shared" si="29"/>
        <v>1.5</v>
      </c>
      <c r="I136" s="129">
        <f t="shared" si="29"/>
        <v>1.5</v>
      </c>
    </row>
    <row r="137" spans="2:10" ht="31.5">
      <c r="B137" s="133" t="s">
        <v>155</v>
      </c>
      <c r="C137" s="125" t="s">
        <v>128</v>
      </c>
      <c r="D137" s="125" t="s">
        <v>173</v>
      </c>
      <c r="E137" s="128" t="s">
        <v>220</v>
      </c>
      <c r="F137" s="160" t="s">
        <v>156</v>
      </c>
      <c r="G137" s="129">
        <f>'прил 13'!H248</f>
        <v>1.5</v>
      </c>
      <c r="H137" s="129">
        <f>'прил 13'!I248</f>
        <v>1.5</v>
      </c>
      <c r="I137" s="129">
        <f>'прил 13'!J248</f>
        <v>1.5</v>
      </c>
    </row>
    <row r="138" spans="2:10" ht="47.25">
      <c r="B138" s="162" t="s">
        <v>221</v>
      </c>
      <c r="C138" s="125" t="s">
        <v>184</v>
      </c>
      <c r="D138" s="125" t="s">
        <v>193</v>
      </c>
      <c r="E138" s="128" t="s">
        <v>222</v>
      </c>
      <c r="F138" s="125"/>
      <c r="G138" s="126">
        <v>10</v>
      </c>
      <c r="H138" s="126">
        <f t="shared" ref="H138:I139" si="30">H139</f>
        <v>10</v>
      </c>
      <c r="I138" s="126">
        <f t="shared" si="30"/>
        <v>10</v>
      </c>
    </row>
    <row r="139" spans="2:10" ht="31.5">
      <c r="B139" s="131" t="s">
        <v>149</v>
      </c>
      <c r="C139" s="125" t="s">
        <v>184</v>
      </c>
      <c r="D139" s="125" t="s">
        <v>193</v>
      </c>
      <c r="E139" s="128" t="s">
        <v>222</v>
      </c>
      <c r="F139" s="125" t="s">
        <v>150</v>
      </c>
      <c r="G139" s="129">
        <f>G140</f>
        <v>0</v>
      </c>
      <c r="H139" s="129">
        <f t="shared" si="30"/>
        <v>10</v>
      </c>
      <c r="I139" s="129">
        <f t="shared" si="30"/>
        <v>10</v>
      </c>
    </row>
    <row r="140" spans="2:10" ht="31.5">
      <c r="B140" s="133" t="s">
        <v>155</v>
      </c>
      <c r="C140" s="125" t="s">
        <v>184</v>
      </c>
      <c r="D140" s="125" t="s">
        <v>193</v>
      </c>
      <c r="E140" s="128" t="s">
        <v>222</v>
      </c>
      <c r="F140" s="160" t="s">
        <v>156</v>
      </c>
      <c r="G140" s="129">
        <f>'прил 13'!H250</f>
        <v>0</v>
      </c>
      <c r="H140" s="129">
        <f>'прил 13'!I250</f>
        <v>10</v>
      </c>
      <c r="I140" s="129">
        <f>'прил 13'!J250</f>
        <v>10</v>
      </c>
    </row>
    <row r="141" spans="2:10" ht="110.25">
      <c r="B141" s="162" t="s">
        <v>223</v>
      </c>
      <c r="C141" s="125" t="s">
        <v>128</v>
      </c>
      <c r="D141" s="125" t="s">
        <v>173</v>
      </c>
      <c r="E141" s="125" t="s">
        <v>224</v>
      </c>
      <c r="F141" s="125"/>
      <c r="G141" s="126">
        <f>G142</f>
        <v>12</v>
      </c>
      <c r="H141" s="126">
        <f t="shared" ref="H141:I142" si="31">H142</f>
        <v>12</v>
      </c>
      <c r="I141" s="126">
        <f t="shared" si="31"/>
        <v>12</v>
      </c>
    </row>
    <row r="142" spans="2:10" ht="31.5">
      <c r="B142" s="131" t="s">
        <v>149</v>
      </c>
      <c r="C142" s="125" t="s">
        <v>128</v>
      </c>
      <c r="D142" s="125" t="s">
        <v>173</v>
      </c>
      <c r="E142" s="125" t="s">
        <v>224</v>
      </c>
      <c r="F142" s="125" t="s">
        <v>150</v>
      </c>
      <c r="G142" s="129">
        <f>G143</f>
        <v>12</v>
      </c>
      <c r="H142" s="129">
        <f t="shared" si="31"/>
        <v>12</v>
      </c>
      <c r="I142" s="129">
        <f t="shared" si="31"/>
        <v>12</v>
      </c>
    </row>
    <row r="143" spans="2:10" ht="31.5">
      <c r="B143" s="133" t="s">
        <v>155</v>
      </c>
      <c r="C143" s="125" t="s">
        <v>128</v>
      </c>
      <c r="D143" s="125" t="s">
        <v>173</v>
      </c>
      <c r="E143" s="125" t="s">
        <v>224</v>
      </c>
      <c r="F143" s="160" t="s">
        <v>156</v>
      </c>
      <c r="G143" s="129">
        <f>'прил 13'!H255</f>
        <v>12</v>
      </c>
      <c r="H143" s="129">
        <f>'прил 13'!I255</f>
        <v>12</v>
      </c>
      <c r="I143" s="129">
        <f>'прил 13'!J255</f>
        <v>12</v>
      </c>
    </row>
    <row r="144" spans="2:10" ht="78.75">
      <c r="B144" s="163" t="s">
        <v>225</v>
      </c>
      <c r="C144" s="125" t="s">
        <v>128</v>
      </c>
      <c r="D144" s="125" t="s">
        <v>173</v>
      </c>
      <c r="E144" s="125" t="s">
        <v>226</v>
      </c>
      <c r="F144" s="125"/>
      <c r="G144" s="126">
        <f>G145</f>
        <v>0</v>
      </c>
      <c r="H144" s="126">
        <f t="shared" ref="H144:I145" si="32">H145</f>
        <v>15</v>
      </c>
      <c r="I144" s="126">
        <f t="shared" si="32"/>
        <v>15</v>
      </c>
    </row>
    <row r="145" spans="2:9" ht="31.5">
      <c r="B145" s="131" t="s">
        <v>149</v>
      </c>
      <c r="C145" s="125" t="s">
        <v>128</v>
      </c>
      <c r="D145" s="125" t="s">
        <v>173</v>
      </c>
      <c r="E145" s="125" t="s">
        <v>226</v>
      </c>
      <c r="F145" s="125" t="s">
        <v>150</v>
      </c>
      <c r="G145" s="129">
        <f>G146</f>
        <v>0</v>
      </c>
      <c r="H145" s="129">
        <f t="shared" si="32"/>
        <v>15</v>
      </c>
      <c r="I145" s="129">
        <f t="shared" si="32"/>
        <v>15</v>
      </c>
    </row>
    <row r="146" spans="2:9" ht="31.5">
      <c r="B146" s="133" t="s">
        <v>155</v>
      </c>
      <c r="C146" s="125" t="s">
        <v>128</v>
      </c>
      <c r="D146" s="125" t="s">
        <v>173</v>
      </c>
      <c r="E146" s="125" t="s">
        <v>226</v>
      </c>
      <c r="F146" s="160" t="s">
        <v>156</v>
      </c>
      <c r="G146" s="129">
        <f>'прил 13'!H259</f>
        <v>0</v>
      </c>
      <c r="H146" s="129">
        <f>'прил 13'!I259</f>
        <v>15</v>
      </c>
      <c r="I146" s="129">
        <f>'прил 13'!J259</f>
        <v>15</v>
      </c>
    </row>
    <row r="147" spans="2:9" ht="31.5">
      <c r="B147" s="164" t="s">
        <v>227</v>
      </c>
      <c r="C147" s="510" t="s">
        <v>128</v>
      </c>
      <c r="D147" s="510" t="s">
        <v>173</v>
      </c>
      <c r="E147" s="125" t="s">
        <v>228</v>
      </c>
      <c r="F147" s="125"/>
      <c r="G147" s="126">
        <f>G148</f>
        <v>0</v>
      </c>
      <c r="H147" s="126">
        <f t="shared" ref="H147:I148" si="33">H148</f>
        <v>40</v>
      </c>
      <c r="I147" s="126">
        <f t="shared" si="33"/>
        <v>40</v>
      </c>
    </row>
    <row r="148" spans="2:9" ht="31.5">
      <c r="B148" s="131" t="s">
        <v>149</v>
      </c>
      <c r="C148" s="510" t="s">
        <v>128</v>
      </c>
      <c r="D148" s="510" t="s">
        <v>173</v>
      </c>
      <c r="E148" s="125" t="s">
        <v>228</v>
      </c>
      <c r="F148" s="125" t="s">
        <v>150</v>
      </c>
      <c r="G148" s="129">
        <f>G149</f>
        <v>0</v>
      </c>
      <c r="H148" s="129">
        <f t="shared" si="33"/>
        <v>40</v>
      </c>
      <c r="I148" s="129">
        <f t="shared" si="33"/>
        <v>40</v>
      </c>
    </row>
    <row r="149" spans="2:9" ht="31.5">
      <c r="B149" s="133" t="s">
        <v>155</v>
      </c>
      <c r="C149" s="510" t="s">
        <v>128</v>
      </c>
      <c r="D149" s="510" t="s">
        <v>173</v>
      </c>
      <c r="E149" s="125" t="s">
        <v>228</v>
      </c>
      <c r="F149" s="160" t="s">
        <v>156</v>
      </c>
      <c r="G149" s="129">
        <f>'прил 13'!H265</f>
        <v>0</v>
      </c>
      <c r="H149" s="129">
        <f>'прил 13'!I265</f>
        <v>40</v>
      </c>
      <c r="I149" s="129">
        <f>'прил 13'!J265</f>
        <v>40</v>
      </c>
    </row>
    <row r="150" spans="2:9" ht="31.5">
      <c r="B150" s="164" t="s">
        <v>229</v>
      </c>
      <c r="C150" s="510" t="s">
        <v>128</v>
      </c>
      <c r="D150" s="510" t="s">
        <v>173</v>
      </c>
      <c r="E150" s="125" t="s">
        <v>230</v>
      </c>
      <c r="F150" s="125"/>
      <c r="G150" s="126">
        <f>G151</f>
        <v>0</v>
      </c>
      <c r="H150" s="126">
        <f t="shared" ref="H150:I151" si="34">H151</f>
        <v>30</v>
      </c>
      <c r="I150" s="126">
        <f t="shared" si="34"/>
        <v>30</v>
      </c>
    </row>
    <row r="151" spans="2:9" ht="31.5">
      <c r="B151" s="131" t="s">
        <v>149</v>
      </c>
      <c r="C151" s="125" t="s">
        <v>128</v>
      </c>
      <c r="D151" s="125" t="s">
        <v>173</v>
      </c>
      <c r="E151" s="125" t="s">
        <v>230</v>
      </c>
      <c r="F151" s="125" t="s">
        <v>150</v>
      </c>
      <c r="G151" s="129">
        <f>G152</f>
        <v>0</v>
      </c>
      <c r="H151" s="129">
        <f t="shared" si="34"/>
        <v>30</v>
      </c>
      <c r="I151" s="129">
        <f t="shared" si="34"/>
        <v>30</v>
      </c>
    </row>
    <row r="152" spans="2:9" ht="31.5">
      <c r="B152" s="133" t="s">
        <v>155</v>
      </c>
      <c r="C152" s="125" t="s">
        <v>128</v>
      </c>
      <c r="D152" s="125" t="s">
        <v>173</v>
      </c>
      <c r="E152" s="125" t="s">
        <v>230</v>
      </c>
      <c r="F152" s="160" t="s">
        <v>156</v>
      </c>
      <c r="G152" s="129">
        <f>'прил 13'!H269</f>
        <v>0</v>
      </c>
      <c r="H152" s="129">
        <f>'прил 13'!I269</f>
        <v>30</v>
      </c>
      <c r="I152" s="129">
        <f>'прил 13'!J269</f>
        <v>30</v>
      </c>
    </row>
    <row r="153" spans="2:9" ht="31.5">
      <c r="B153" s="163" t="s">
        <v>231</v>
      </c>
      <c r="C153" s="125" t="s">
        <v>128</v>
      </c>
      <c r="D153" s="125" t="s">
        <v>173</v>
      </c>
      <c r="E153" s="125" t="s">
        <v>232</v>
      </c>
      <c r="F153" s="125"/>
      <c r="G153" s="126">
        <f>G154</f>
        <v>1</v>
      </c>
      <c r="H153" s="126">
        <f t="shared" ref="H153:I154" si="35">H154</f>
        <v>1</v>
      </c>
      <c r="I153" s="126">
        <f t="shared" si="35"/>
        <v>1</v>
      </c>
    </row>
    <row r="154" spans="2:9" ht="31.5">
      <c r="B154" s="131" t="s">
        <v>149</v>
      </c>
      <c r="C154" s="125" t="s">
        <v>128</v>
      </c>
      <c r="D154" s="125" t="s">
        <v>173</v>
      </c>
      <c r="E154" s="125" t="s">
        <v>232</v>
      </c>
      <c r="F154" s="125" t="s">
        <v>150</v>
      </c>
      <c r="G154" s="129">
        <f>G155</f>
        <v>1</v>
      </c>
      <c r="H154" s="129">
        <f t="shared" si="35"/>
        <v>1</v>
      </c>
      <c r="I154" s="129">
        <f t="shared" si="35"/>
        <v>1</v>
      </c>
    </row>
    <row r="155" spans="2:9" ht="31.5">
      <c r="B155" s="133" t="s">
        <v>155</v>
      </c>
      <c r="C155" s="125" t="s">
        <v>128</v>
      </c>
      <c r="D155" s="125" t="s">
        <v>173</v>
      </c>
      <c r="E155" s="125" t="s">
        <v>232</v>
      </c>
      <c r="F155" s="160" t="s">
        <v>156</v>
      </c>
      <c r="G155" s="129">
        <f>'прил 13'!H277</f>
        <v>1</v>
      </c>
      <c r="H155" s="129">
        <f>'прил 13'!I277</f>
        <v>1</v>
      </c>
      <c r="I155" s="129">
        <f>'прил 13'!J277</f>
        <v>1</v>
      </c>
    </row>
    <row r="156" spans="2:9" ht="31.5">
      <c r="B156" s="133" t="s">
        <v>233</v>
      </c>
      <c r="C156" s="125" t="s">
        <v>234</v>
      </c>
      <c r="D156" s="125" t="s">
        <v>184</v>
      </c>
      <c r="E156" s="125" t="s">
        <v>235</v>
      </c>
      <c r="F156" s="125"/>
      <c r="G156" s="126">
        <f>G157</f>
        <v>7.81</v>
      </c>
      <c r="H156" s="126">
        <f t="shared" ref="H156:I157" si="36">H157</f>
        <v>5</v>
      </c>
      <c r="I156" s="126">
        <f t="shared" si="36"/>
        <v>5</v>
      </c>
    </row>
    <row r="157" spans="2:9" ht="31.5">
      <c r="B157" s="133" t="s">
        <v>233</v>
      </c>
      <c r="C157" s="125" t="s">
        <v>236</v>
      </c>
      <c r="D157" s="125" t="s">
        <v>184</v>
      </c>
      <c r="E157" s="125" t="s">
        <v>235</v>
      </c>
      <c r="F157" s="125" t="s">
        <v>150</v>
      </c>
      <c r="G157" s="129">
        <v>7.81</v>
      </c>
      <c r="H157" s="129">
        <f t="shared" si="36"/>
        <v>5</v>
      </c>
      <c r="I157" s="129">
        <f t="shared" si="36"/>
        <v>5</v>
      </c>
    </row>
    <row r="158" spans="2:9" ht="31.5">
      <c r="B158" s="133" t="s">
        <v>233</v>
      </c>
      <c r="C158" s="125" t="s">
        <v>236</v>
      </c>
      <c r="D158" s="125" t="s">
        <v>184</v>
      </c>
      <c r="E158" s="125" t="s">
        <v>235</v>
      </c>
      <c r="F158" s="160" t="s">
        <v>156</v>
      </c>
      <c r="G158" s="129">
        <v>7.81</v>
      </c>
      <c r="H158" s="129">
        <f>'прил 13'!I229</f>
        <v>5</v>
      </c>
      <c r="I158" s="129">
        <f>'прил 13'!J229</f>
        <v>5</v>
      </c>
    </row>
    <row r="159" spans="2:9">
      <c r="B159" s="123" t="s">
        <v>237</v>
      </c>
      <c r="C159" s="125"/>
      <c r="D159" s="125"/>
      <c r="E159" s="125"/>
      <c r="F159" s="125"/>
      <c r="G159" s="126">
        <f>G19+G82+G91+G98+G106+G124+G128+G131</f>
        <v>25479.7</v>
      </c>
      <c r="H159" s="126">
        <f>H19+H91+H98+H106+H124+H128+H54+H131+H156+H120+H47+H82</f>
        <v>18818.400000000001</v>
      </c>
      <c r="I159" s="126">
        <f>I19+I91+I98+I106+I124+I128+I54+I131+I156+I120+I47+I82</f>
        <v>18836.800000000003</v>
      </c>
    </row>
    <row r="160" spans="2:9">
      <c r="B160" s="165"/>
      <c r="C160" s="115"/>
      <c r="D160" s="115"/>
      <c r="E160" s="166"/>
      <c r="F160" s="115"/>
      <c r="G160" s="167"/>
      <c r="H160" s="115"/>
      <c r="I160" s="117"/>
    </row>
    <row r="161" spans="2:9">
      <c r="B161" s="598"/>
      <c r="C161" s="598"/>
      <c r="D161" s="598"/>
      <c r="E161" s="598"/>
      <c r="F161" s="598"/>
      <c r="G161" s="166"/>
      <c r="H161" s="115"/>
      <c r="I161" s="117"/>
    </row>
    <row r="162" spans="2:9">
      <c r="B162" s="115"/>
      <c r="C162" s="115"/>
      <c r="D162" s="115"/>
      <c r="E162" s="115"/>
      <c r="F162" s="115"/>
      <c r="G162" s="115"/>
      <c r="H162" s="115"/>
      <c r="I162" s="117"/>
    </row>
    <row r="163" spans="2:9">
      <c r="B163" s="168"/>
      <c r="C163" s="169"/>
      <c r="D163" s="169"/>
      <c r="E163" s="169"/>
      <c r="F163" s="169"/>
      <c r="G163" s="169"/>
      <c r="H163" s="169"/>
      <c r="I163" s="117"/>
    </row>
    <row r="164" spans="2:9">
      <c r="B164" s="115"/>
      <c r="C164" s="116"/>
      <c r="D164" s="116"/>
      <c r="E164" s="116"/>
      <c r="F164" s="116"/>
      <c r="G164" s="116"/>
      <c r="H164" s="116"/>
      <c r="I164" s="117"/>
    </row>
  </sheetData>
  <mergeCells count="21">
    <mergeCell ref="E16:E17"/>
    <mergeCell ref="F16:F17"/>
    <mergeCell ref="B161:F161"/>
    <mergeCell ref="B15:B17"/>
    <mergeCell ref="C15:F15"/>
    <mergeCell ref="G15:G17"/>
    <mergeCell ref="H15:H17"/>
    <mergeCell ref="I15:I17"/>
    <mergeCell ref="B1:I1"/>
    <mergeCell ref="B2:I2"/>
    <mergeCell ref="B3:I3"/>
    <mergeCell ref="B4:I4"/>
    <mergeCell ref="B5:I5"/>
    <mergeCell ref="B6:I6"/>
    <mergeCell ref="B7:I7"/>
    <mergeCell ref="B8:I8"/>
    <mergeCell ref="B11:I11"/>
    <mergeCell ref="B12:I12"/>
    <mergeCell ref="B13:I13"/>
    <mergeCell ref="C16:C17"/>
    <mergeCell ref="D16:D17"/>
  </mergeCells>
  <pageMargins left="0.7" right="0.7" top="0.75" bottom="0.75" header="0.3" footer="0.3"/>
  <pageSetup paperSize="9" scale="5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168"/>
  <sheetViews>
    <sheetView topLeftCell="A88" workbookViewId="0">
      <selection activeCell="I20" sqref="I20"/>
    </sheetView>
  </sheetViews>
  <sheetFormatPr defaultColWidth="9.140625" defaultRowHeight="15.75"/>
  <cols>
    <col min="1" max="1" width="4.140625" style="110" customWidth="1"/>
    <col min="2" max="2" width="61.85546875" style="110" customWidth="1"/>
    <col min="3" max="5" width="9.140625" style="110"/>
    <col min="6" max="6" width="18.85546875" style="110" customWidth="1"/>
    <col min="7" max="8" width="9.140625" style="110"/>
    <col min="9" max="9" width="14.28515625" style="110" customWidth="1"/>
    <col min="10" max="10" width="15.28515625" style="110" customWidth="1"/>
    <col min="11" max="11" width="14.42578125" style="110" customWidth="1"/>
    <col min="12" max="16384" width="9.140625" style="110"/>
  </cols>
  <sheetData>
    <row r="1" spans="2:11">
      <c r="B1" s="593" t="s">
        <v>238</v>
      </c>
      <c r="C1" s="593"/>
      <c r="D1" s="593"/>
      <c r="E1" s="593"/>
      <c r="F1" s="593"/>
      <c r="G1" s="593"/>
      <c r="H1" s="593"/>
      <c r="I1" s="593"/>
      <c r="J1" s="593"/>
      <c r="K1" s="593"/>
    </row>
    <row r="2" spans="2:11">
      <c r="B2" s="594" t="s">
        <v>622</v>
      </c>
      <c r="C2" s="594"/>
      <c r="D2" s="594"/>
      <c r="E2" s="594"/>
      <c r="F2" s="594"/>
      <c r="G2" s="594"/>
      <c r="H2" s="594"/>
      <c r="I2" s="594"/>
      <c r="J2" s="594"/>
      <c r="K2" s="594"/>
    </row>
    <row r="3" spans="2:11">
      <c r="B3" s="594" t="s">
        <v>705</v>
      </c>
      <c r="C3" s="594"/>
      <c r="D3" s="594"/>
      <c r="E3" s="594"/>
      <c r="F3" s="594"/>
      <c r="G3" s="594"/>
      <c r="H3" s="594"/>
      <c r="I3" s="594"/>
      <c r="J3" s="594"/>
      <c r="K3" s="594"/>
    </row>
    <row r="4" spans="2:11">
      <c r="B4" s="594" t="s">
        <v>13</v>
      </c>
      <c r="C4" s="594"/>
      <c r="D4" s="594"/>
      <c r="E4" s="594"/>
      <c r="F4" s="594"/>
      <c r="G4" s="594"/>
      <c r="H4" s="594"/>
      <c r="I4" s="594"/>
      <c r="J4" s="594"/>
      <c r="K4" s="594"/>
    </row>
    <row r="5" spans="2:11">
      <c r="B5" s="594" t="s">
        <v>671</v>
      </c>
      <c r="C5" s="594"/>
      <c r="D5" s="594"/>
      <c r="E5" s="594"/>
      <c r="F5" s="594"/>
      <c r="G5" s="594"/>
      <c r="H5" s="594"/>
      <c r="I5" s="594"/>
      <c r="J5" s="594"/>
      <c r="K5" s="594"/>
    </row>
    <row r="6" spans="2:11">
      <c r="B6" s="594" t="s">
        <v>658</v>
      </c>
      <c r="C6" s="594"/>
      <c r="D6" s="594"/>
      <c r="E6" s="594"/>
      <c r="F6" s="594"/>
      <c r="G6" s="594"/>
      <c r="H6" s="594"/>
      <c r="I6" s="594"/>
      <c r="J6" s="594"/>
      <c r="K6" s="594"/>
    </row>
    <row r="7" spans="2:11">
      <c r="B7" s="594"/>
      <c r="C7" s="594"/>
      <c r="D7" s="594"/>
      <c r="E7" s="594"/>
      <c r="F7" s="594"/>
      <c r="G7" s="594"/>
      <c r="H7" s="594"/>
      <c r="I7" s="594"/>
      <c r="J7" s="594"/>
      <c r="K7" s="594"/>
    </row>
    <row r="8" spans="2:11">
      <c r="B8" s="595"/>
      <c r="C8" s="595"/>
      <c r="D8" s="595"/>
      <c r="E8" s="595"/>
      <c r="F8" s="595"/>
      <c r="G8" s="595"/>
      <c r="H8" s="595"/>
      <c r="I8" s="595"/>
      <c r="J8" s="595"/>
      <c r="K8" s="595"/>
    </row>
    <row r="9" spans="2:11">
      <c r="B9" s="594"/>
      <c r="C9" s="594"/>
      <c r="D9" s="594"/>
      <c r="E9" s="594"/>
      <c r="F9" s="594"/>
      <c r="G9" s="594"/>
      <c r="H9" s="594"/>
      <c r="I9" s="594"/>
      <c r="J9" s="594"/>
      <c r="K9" s="594"/>
    </row>
    <row r="10" spans="2:11">
      <c r="B10" s="594"/>
      <c r="C10" s="594"/>
      <c r="D10" s="594"/>
      <c r="E10" s="594"/>
      <c r="F10" s="594"/>
      <c r="G10" s="594"/>
      <c r="H10" s="594"/>
      <c r="I10" s="594"/>
      <c r="J10" s="594"/>
      <c r="K10" s="594"/>
    </row>
    <row r="11" spans="2:11">
      <c r="B11" s="170"/>
      <c r="C11" s="171"/>
      <c r="D11" s="601"/>
      <c r="E11" s="601"/>
      <c r="F11" s="601"/>
      <c r="G11" s="601"/>
      <c r="H11" s="172"/>
      <c r="I11" s="172"/>
      <c r="J11" s="172"/>
      <c r="K11" s="173"/>
    </row>
    <row r="12" spans="2:11">
      <c r="B12" s="600" t="s">
        <v>118</v>
      </c>
      <c r="C12" s="600"/>
      <c r="D12" s="600"/>
      <c r="E12" s="600"/>
      <c r="F12" s="600"/>
      <c r="G12" s="600"/>
      <c r="H12" s="600"/>
      <c r="I12" s="600"/>
      <c r="J12" s="600"/>
      <c r="K12" s="173"/>
    </row>
    <row r="13" spans="2:11">
      <c r="B13" s="600" t="s">
        <v>239</v>
      </c>
      <c r="C13" s="600"/>
      <c r="D13" s="600"/>
      <c r="E13" s="600"/>
      <c r="F13" s="600"/>
      <c r="G13" s="600"/>
      <c r="H13" s="600"/>
      <c r="I13" s="600"/>
      <c r="J13" s="600"/>
      <c r="K13" s="173"/>
    </row>
    <row r="14" spans="2:11">
      <c r="B14" s="600" t="s">
        <v>657</v>
      </c>
      <c r="C14" s="600"/>
      <c r="D14" s="600"/>
      <c r="E14" s="600"/>
      <c r="F14" s="600"/>
      <c r="G14" s="600"/>
      <c r="H14" s="600"/>
      <c r="I14" s="600"/>
      <c r="J14" s="600"/>
      <c r="K14" s="173"/>
    </row>
    <row r="15" spans="2:11">
      <c r="B15" s="174"/>
      <c r="C15" s="174"/>
      <c r="D15" s="175"/>
      <c r="E15" s="175"/>
      <c r="F15" s="175"/>
      <c r="G15" s="175"/>
      <c r="H15" s="175"/>
      <c r="I15" s="175"/>
      <c r="J15" s="175"/>
      <c r="K15" s="173"/>
    </row>
    <row r="16" spans="2:11">
      <c r="B16" s="602" t="s">
        <v>120</v>
      </c>
      <c r="C16" s="603" t="s">
        <v>121</v>
      </c>
      <c r="D16" s="603"/>
      <c r="E16" s="603"/>
      <c r="F16" s="603"/>
      <c r="G16" s="603"/>
      <c r="H16" s="604" t="s">
        <v>240</v>
      </c>
      <c r="I16" s="607" t="s">
        <v>122</v>
      </c>
      <c r="J16" s="607" t="s">
        <v>630</v>
      </c>
      <c r="K16" s="607" t="s">
        <v>648</v>
      </c>
    </row>
    <row r="17" spans="2:13">
      <c r="B17" s="602"/>
      <c r="C17" s="607" t="s">
        <v>241</v>
      </c>
      <c r="D17" s="603" t="s">
        <v>123</v>
      </c>
      <c r="E17" s="603" t="s">
        <v>124</v>
      </c>
      <c r="F17" s="603" t="s">
        <v>125</v>
      </c>
      <c r="G17" s="603" t="s">
        <v>126</v>
      </c>
      <c r="H17" s="605"/>
      <c r="I17" s="607"/>
      <c r="J17" s="607"/>
      <c r="K17" s="607"/>
    </row>
    <row r="18" spans="2:13">
      <c r="B18" s="602"/>
      <c r="C18" s="607"/>
      <c r="D18" s="603"/>
      <c r="E18" s="603"/>
      <c r="F18" s="603"/>
      <c r="G18" s="603"/>
      <c r="H18" s="606"/>
      <c r="I18" s="607"/>
      <c r="J18" s="607"/>
      <c r="K18" s="607"/>
    </row>
    <row r="19" spans="2:13">
      <c r="B19" s="176">
        <v>1</v>
      </c>
      <c r="C19" s="176">
        <v>2</v>
      </c>
      <c r="D19" s="177">
        <v>3</v>
      </c>
      <c r="E19" s="177">
        <v>4</v>
      </c>
      <c r="F19" s="177">
        <v>5</v>
      </c>
      <c r="G19" s="177">
        <v>6</v>
      </c>
      <c r="H19" s="177"/>
      <c r="I19" s="177">
        <v>7</v>
      </c>
      <c r="J19" s="177">
        <v>7</v>
      </c>
      <c r="K19" s="177">
        <v>7</v>
      </c>
    </row>
    <row r="20" spans="2:13" ht="15" customHeight="1">
      <c r="B20" s="178" t="s">
        <v>242</v>
      </c>
      <c r="C20" s="179">
        <v>802</v>
      </c>
      <c r="D20" s="177"/>
      <c r="E20" s="177"/>
      <c r="F20" s="177"/>
      <c r="G20" s="177"/>
      <c r="H20" s="177"/>
      <c r="I20" s="180" t="e">
        <f>I160</f>
        <v>#VALUE!</v>
      </c>
      <c r="J20" s="180">
        <f t="shared" ref="J20:K20" si="0">J160</f>
        <v>18523</v>
      </c>
      <c r="K20" s="180">
        <f t="shared" si="0"/>
        <v>18541.400000000001</v>
      </c>
    </row>
    <row r="21" spans="2:13" ht="15" customHeight="1">
      <c r="B21" s="123" t="s">
        <v>127</v>
      </c>
      <c r="C21" s="181">
        <v>802</v>
      </c>
      <c r="D21" s="124" t="s">
        <v>128</v>
      </c>
      <c r="E21" s="124"/>
      <c r="F21" s="124"/>
      <c r="G21" s="124"/>
      <c r="H21" s="124" t="s">
        <v>243</v>
      </c>
      <c r="I21" s="182">
        <f>I22+I29+I63</f>
        <v>10375.82</v>
      </c>
      <c r="J21" s="182">
        <f>J22+J29+J63</f>
        <v>10143.200000000001</v>
      </c>
      <c r="K21" s="182">
        <f>K22+K29+K63</f>
        <v>10143.200000000001</v>
      </c>
    </row>
    <row r="22" spans="2:13" ht="15" customHeight="1">
      <c r="B22" s="123" t="s">
        <v>129</v>
      </c>
      <c r="C22" s="179">
        <v>802</v>
      </c>
      <c r="D22" s="124" t="s">
        <v>128</v>
      </c>
      <c r="E22" s="124" t="s">
        <v>130</v>
      </c>
      <c r="F22" s="125"/>
      <c r="G22" s="125"/>
      <c r="H22" s="125" t="s">
        <v>243</v>
      </c>
      <c r="I22" s="182">
        <f>I23</f>
        <v>524.38</v>
      </c>
      <c r="J22" s="182">
        <f t="shared" ref="J22:K22" si="1">J23</f>
        <v>763.6</v>
      </c>
      <c r="K22" s="182">
        <f t="shared" si="1"/>
        <v>763.6</v>
      </c>
    </row>
    <row r="23" spans="2:13" ht="15" customHeight="1">
      <c r="B23" s="183" t="s">
        <v>131</v>
      </c>
      <c r="C23" s="179">
        <v>802</v>
      </c>
      <c r="D23" s="125" t="s">
        <v>128</v>
      </c>
      <c r="E23" s="125" t="s">
        <v>130</v>
      </c>
      <c r="F23" s="125" t="s">
        <v>132</v>
      </c>
      <c r="G23" s="125"/>
      <c r="H23" s="125" t="s">
        <v>243</v>
      </c>
      <c r="I23" s="184">
        <f>I25</f>
        <v>524.38</v>
      </c>
      <c r="J23" s="184">
        <f t="shared" ref="J23:K23" si="2">J25</f>
        <v>763.6</v>
      </c>
      <c r="K23" s="184">
        <f t="shared" si="2"/>
        <v>763.6</v>
      </c>
    </row>
    <row r="24" spans="2:13" ht="15" customHeight="1">
      <c r="B24" s="185" t="s">
        <v>133</v>
      </c>
      <c r="C24" s="181">
        <v>802</v>
      </c>
      <c r="D24" s="125" t="s">
        <v>128</v>
      </c>
      <c r="E24" s="125" t="s">
        <v>130</v>
      </c>
      <c r="F24" s="125" t="s">
        <v>132</v>
      </c>
      <c r="G24" s="125" t="s">
        <v>134</v>
      </c>
      <c r="H24" s="125" t="s">
        <v>243</v>
      </c>
      <c r="I24" s="184">
        <f>I25</f>
        <v>524.38</v>
      </c>
      <c r="J24" s="184">
        <f t="shared" ref="J24:K24" si="3">J25</f>
        <v>763.6</v>
      </c>
      <c r="K24" s="184">
        <f t="shared" si="3"/>
        <v>763.6</v>
      </c>
    </row>
    <row r="25" spans="2:13" ht="15" customHeight="1">
      <c r="B25" s="132" t="s">
        <v>135</v>
      </c>
      <c r="C25" s="179">
        <v>802</v>
      </c>
      <c r="D25" s="125" t="s">
        <v>128</v>
      </c>
      <c r="E25" s="125" t="s">
        <v>130</v>
      </c>
      <c r="F25" s="125" t="s">
        <v>132</v>
      </c>
      <c r="G25" s="125" t="s">
        <v>136</v>
      </c>
      <c r="H25" s="125" t="s">
        <v>243</v>
      </c>
      <c r="I25" s="184">
        <f>I28+I27+I26</f>
        <v>524.38</v>
      </c>
      <c r="J25" s="184">
        <f t="shared" ref="J25:K25" si="4">J28+J27+J26</f>
        <v>763.6</v>
      </c>
      <c r="K25" s="184">
        <f t="shared" si="4"/>
        <v>763.6</v>
      </c>
    </row>
    <row r="26" spans="2:13" ht="15" customHeight="1">
      <c r="B26" s="132" t="s">
        <v>137</v>
      </c>
      <c r="C26" s="181">
        <v>802</v>
      </c>
      <c r="D26" s="125" t="s">
        <v>128</v>
      </c>
      <c r="E26" s="125" t="s">
        <v>130</v>
      </c>
      <c r="F26" s="125" t="s">
        <v>132</v>
      </c>
      <c r="G26" s="125" t="s">
        <v>138</v>
      </c>
      <c r="H26" s="125" t="s">
        <v>244</v>
      </c>
      <c r="I26" s="184">
        <f>'прил 13'!H13</f>
        <v>403.1</v>
      </c>
      <c r="J26" s="184">
        <f>'прил 13'!I13</f>
        <v>586.5</v>
      </c>
      <c r="K26" s="184">
        <f>'прил 13'!J13</f>
        <v>586.5</v>
      </c>
    </row>
    <row r="27" spans="2:13" ht="15" customHeight="1">
      <c r="B27" s="186" t="s">
        <v>139</v>
      </c>
      <c r="C27" s="179">
        <v>802</v>
      </c>
      <c r="D27" s="125" t="s">
        <v>128</v>
      </c>
      <c r="E27" s="125" t="s">
        <v>130</v>
      </c>
      <c r="F27" s="125" t="s">
        <v>132</v>
      </c>
      <c r="G27" s="125" t="s">
        <v>140</v>
      </c>
      <c r="H27" s="125" t="s">
        <v>245</v>
      </c>
      <c r="I27" s="184">
        <f>'прил 13'!H14</f>
        <v>0</v>
      </c>
      <c r="J27" s="184">
        <f>[1]роспись!I14</f>
        <v>0</v>
      </c>
      <c r="K27" s="184">
        <f>[1]роспись!J14</f>
        <v>0</v>
      </c>
    </row>
    <row r="28" spans="2:13" ht="15" customHeight="1">
      <c r="B28" s="186" t="s">
        <v>141</v>
      </c>
      <c r="C28" s="181">
        <v>802</v>
      </c>
      <c r="D28" s="125" t="s">
        <v>128</v>
      </c>
      <c r="E28" s="125" t="s">
        <v>130</v>
      </c>
      <c r="F28" s="125" t="s">
        <v>132</v>
      </c>
      <c r="G28" s="125" t="s">
        <v>142</v>
      </c>
      <c r="H28" s="125" t="s">
        <v>246</v>
      </c>
      <c r="I28" s="184">
        <f>'прил 13'!H15</f>
        <v>121.28</v>
      </c>
      <c r="J28" s="184">
        <f>'прил 13'!I15</f>
        <v>177.1</v>
      </c>
      <c r="K28" s="184">
        <f>'прил 13'!J15</f>
        <v>177.1</v>
      </c>
    </row>
    <row r="29" spans="2:13" ht="15" customHeight="1">
      <c r="B29" s="187" t="s">
        <v>143</v>
      </c>
      <c r="C29" s="179">
        <v>802</v>
      </c>
      <c r="D29" s="124" t="s">
        <v>128</v>
      </c>
      <c r="E29" s="124" t="s">
        <v>144</v>
      </c>
      <c r="F29" s="124"/>
      <c r="G29" s="124"/>
      <c r="H29" s="124"/>
      <c r="I29" s="182">
        <f>I30</f>
        <v>1898.35</v>
      </c>
      <c r="J29" s="182">
        <f t="shared" ref="J29:K29" si="5">J30</f>
        <v>1601.1</v>
      </c>
      <c r="K29" s="182">
        <f t="shared" si="5"/>
        <v>1601.1</v>
      </c>
    </row>
    <row r="30" spans="2:13" ht="40.5" customHeight="1">
      <c r="B30" s="188" t="s">
        <v>145</v>
      </c>
      <c r="C30" s="179">
        <v>802</v>
      </c>
      <c r="D30" s="125" t="s">
        <v>128</v>
      </c>
      <c r="E30" s="125" t="s">
        <v>144</v>
      </c>
      <c r="F30" s="125" t="s">
        <v>147</v>
      </c>
      <c r="G30" s="125"/>
      <c r="H30" s="125" t="s">
        <v>243</v>
      </c>
      <c r="I30" s="184">
        <f>I31+I37+I46+I48</f>
        <v>1898.35</v>
      </c>
      <c r="J30" s="184">
        <f t="shared" ref="J30:K30" si="6">J31+J37+J46+J48</f>
        <v>1601.1</v>
      </c>
      <c r="K30" s="184">
        <f t="shared" si="6"/>
        <v>1601.1</v>
      </c>
    </row>
    <row r="31" spans="2:13" ht="74.25" customHeight="1">
      <c r="B31" s="189" t="s">
        <v>133</v>
      </c>
      <c r="C31" s="181">
        <v>802</v>
      </c>
      <c r="D31" s="125" t="s">
        <v>128</v>
      </c>
      <c r="E31" s="125" t="s">
        <v>144</v>
      </c>
      <c r="F31" s="125" t="s">
        <v>147</v>
      </c>
      <c r="G31" s="125" t="s">
        <v>134</v>
      </c>
      <c r="H31" s="125" t="s">
        <v>243</v>
      </c>
      <c r="I31" s="184">
        <f>I32</f>
        <v>1732.25</v>
      </c>
      <c r="J31" s="184">
        <f t="shared" ref="J31:K31" si="7">J32</f>
        <v>1403.5</v>
      </c>
      <c r="K31" s="184">
        <f t="shared" si="7"/>
        <v>1403.5</v>
      </c>
      <c r="M31" s="190">
        <f>I33+I35+I38+I39+I41+I42+I45+I46</f>
        <v>1898.35</v>
      </c>
    </row>
    <row r="32" spans="2:13" ht="15" customHeight="1">
      <c r="B32" s="189" t="s">
        <v>148</v>
      </c>
      <c r="C32" s="179">
        <v>802</v>
      </c>
      <c r="D32" s="125" t="s">
        <v>128</v>
      </c>
      <c r="E32" s="125" t="s">
        <v>144</v>
      </c>
      <c r="F32" s="125" t="s">
        <v>147</v>
      </c>
      <c r="G32" s="125" t="s">
        <v>136</v>
      </c>
      <c r="H32" s="125" t="s">
        <v>243</v>
      </c>
      <c r="I32" s="184">
        <f>I33+I34+I35</f>
        <v>1732.25</v>
      </c>
      <c r="J32" s="184">
        <f t="shared" ref="J32:K32" si="8">J33+J34+J35</f>
        <v>1403.5</v>
      </c>
      <c r="K32" s="184">
        <f t="shared" si="8"/>
        <v>1403.5</v>
      </c>
    </row>
    <row r="33" spans="2:11">
      <c r="B33" s="132" t="s">
        <v>137</v>
      </c>
      <c r="C33" s="181">
        <v>802</v>
      </c>
      <c r="D33" s="125" t="s">
        <v>128</v>
      </c>
      <c r="E33" s="125" t="s">
        <v>144</v>
      </c>
      <c r="F33" s="125" t="s">
        <v>147</v>
      </c>
      <c r="G33" s="125" t="s">
        <v>138</v>
      </c>
      <c r="H33" s="125" t="s">
        <v>244</v>
      </c>
      <c r="I33" s="184">
        <f>'прил 13'!H22</f>
        <v>1335.71</v>
      </c>
      <c r="J33" s="184">
        <f>'прил 13'!I22</f>
        <v>1078</v>
      </c>
      <c r="K33" s="184">
        <f>'прил 13'!J22</f>
        <v>1078</v>
      </c>
    </row>
    <row r="34" spans="2:11" ht="31.5">
      <c r="B34" s="186" t="s">
        <v>139</v>
      </c>
      <c r="C34" s="179">
        <v>802</v>
      </c>
      <c r="D34" s="125" t="s">
        <v>128</v>
      </c>
      <c r="E34" s="125" t="s">
        <v>144</v>
      </c>
      <c r="F34" s="125" t="s">
        <v>147</v>
      </c>
      <c r="G34" s="125" t="s">
        <v>140</v>
      </c>
      <c r="H34" s="125" t="s">
        <v>245</v>
      </c>
      <c r="I34" s="184">
        <f>'прил 13'!H23</f>
        <v>0</v>
      </c>
      <c r="J34" s="184">
        <f>[1]роспись!I23</f>
        <v>0</v>
      </c>
      <c r="K34" s="184">
        <f>[1]роспись!J23</f>
        <v>0</v>
      </c>
    </row>
    <row r="35" spans="2:11" ht="31.5">
      <c r="B35" s="186" t="s">
        <v>141</v>
      </c>
      <c r="C35" s="181">
        <v>802</v>
      </c>
      <c r="D35" s="125" t="s">
        <v>128</v>
      </c>
      <c r="E35" s="125" t="s">
        <v>144</v>
      </c>
      <c r="F35" s="125" t="s">
        <v>147</v>
      </c>
      <c r="G35" s="125" t="s">
        <v>142</v>
      </c>
      <c r="H35" s="125" t="s">
        <v>246</v>
      </c>
      <c r="I35" s="184">
        <f>'прил 13'!H24</f>
        <v>396.54</v>
      </c>
      <c r="J35" s="184">
        <f>'прил 13'!I24</f>
        <v>325.5</v>
      </c>
      <c r="K35" s="184">
        <f>'прил 13'!J24</f>
        <v>325.5</v>
      </c>
    </row>
    <row r="36" spans="2:11" ht="31.5">
      <c r="B36" s="185" t="s">
        <v>149</v>
      </c>
      <c r="C36" s="179">
        <v>802</v>
      </c>
      <c r="D36" s="125" t="s">
        <v>128</v>
      </c>
      <c r="E36" s="125" t="s">
        <v>144</v>
      </c>
      <c r="F36" s="125" t="s">
        <v>147</v>
      </c>
      <c r="G36" s="125" t="s">
        <v>150</v>
      </c>
      <c r="H36" s="125" t="s">
        <v>243</v>
      </c>
      <c r="I36" s="184">
        <f>I48+I46+I37</f>
        <v>166.1</v>
      </c>
      <c r="J36" s="184">
        <f>J48+J46+J37</f>
        <v>197.6</v>
      </c>
      <c r="K36" s="184">
        <f>K48+K46+K37</f>
        <v>197.6</v>
      </c>
    </row>
    <row r="37" spans="2:11" ht="31.5">
      <c r="B37" s="189" t="s">
        <v>151</v>
      </c>
      <c r="C37" s="181">
        <v>802</v>
      </c>
      <c r="D37" s="125" t="s">
        <v>128</v>
      </c>
      <c r="E37" s="125" t="s">
        <v>144</v>
      </c>
      <c r="F37" s="125" t="s">
        <v>147</v>
      </c>
      <c r="G37" s="125" t="s">
        <v>152</v>
      </c>
      <c r="H37" s="125" t="s">
        <v>243</v>
      </c>
      <c r="I37" s="184">
        <f>I38+I41+I42+I45+I39+I40+I43</f>
        <v>129.1</v>
      </c>
      <c r="J37" s="184">
        <f>J38+J41+J42+J45+J39+J40</f>
        <v>171.1</v>
      </c>
      <c r="K37" s="184">
        <f>K38+K41+K42+K45+K39+K40</f>
        <v>171.1</v>
      </c>
    </row>
    <row r="38" spans="2:11" ht="31.5">
      <c r="B38" s="186" t="s">
        <v>153</v>
      </c>
      <c r="C38" s="179">
        <v>802</v>
      </c>
      <c r="D38" s="125" t="s">
        <v>128</v>
      </c>
      <c r="E38" s="125" t="s">
        <v>144</v>
      </c>
      <c r="F38" s="125" t="s">
        <v>147</v>
      </c>
      <c r="G38" s="125" t="s">
        <v>154</v>
      </c>
      <c r="H38" s="125" t="s">
        <v>247</v>
      </c>
      <c r="I38" s="184">
        <f>'прил 13'!H27</f>
        <v>93.1</v>
      </c>
      <c r="J38" s="184">
        <f>'прил 13'!I27</f>
        <v>63.1</v>
      </c>
      <c r="K38" s="184">
        <f>'прил 13'!J27</f>
        <v>63.1</v>
      </c>
    </row>
    <row r="39" spans="2:11">
      <c r="B39" s="186" t="s">
        <v>248</v>
      </c>
      <c r="C39" s="179">
        <v>802</v>
      </c>
      <c r="D39" s="125" t="s">
        <v>128</v>
      </c>
      <c r="E39" s="125" t="s">
        <v>144</v>
      </c>
      <c r="F39" s="125" t="s">
        <v>147</v>
      </c>
      <c r="G39" s="125" t="s">
        <v>140</v>
      </c>
      <c r="H39" s="125" t="s">
        <v>188</v>
      </c>
      <c r="I39" s="184">
        <f>'прил 13'!H31</f>
        <v>0</v>
      </c>
      <c r="J39" s="184">
        <f>'прил 13'!I31</f>
        <v>0</v>
      </c>
      <c r="K39" s="184">
        <f>'прил 13'!J31</f>
        <v>0</v>
      </c>
    </row>
    <row r="40" spans="2:11">
      <c r="B40" s="186" t="s">
        <v>256</v>
      </c>
      <c r="C40" s="179">
        <v>802</v>
      </c>
      <c r="D40" s="496" t="s">
        <v>128</v>
      </c>
      <c r="E40" s="496" t="s">
        <v>144</v>
      </c>
      <c r="F40" s="496" t="s">
        <v>147</v>
      </c>
      <c r="G40" s="496" t="s">
        <v>156</v>
      </c>
      <c r="H40" s="496" t="s">
        <v>257</v>
      </c>
      <c r="I40" s="184">
        <f>'прил 13'!H72</f>
        <v>0</v>
      </c>
      <c r="J40" s="184">
        <f>'прил 13'!I72</f>
        <v>60</v>
      </c>
      <c r="K40" s="184">
        <f>'прил 13'!J72</f>
        <v>60</v>
      </c>
    </row>
    <row r="41" spans="2:11" ht="31.5">
      <c r="B41" s="186" t="s">
        <v>153</v>
      </c>
      <c r="C41" s="181">
        <v>802</v>
      </c>
      <c r="D41" s="125" t="s">
        <v>128</v>
      </c>
      <c r="E41" s="125" t="s">
        <v>144</v>
      </c>
      <c r="F41" s="125" t="s">
        <v>147</v>
      </c>
      <c r="G41" s="125" t="s">
        <v>154</v>
      </c>
      <c r="H41" s="125" t="s">
        <v>249</v>
      </c>
      <c r="I41" s="184">
        <f>'прил 13'!H35</f>
        <v>0</v>
      </c>
      <c r="J41" s="184">
        <f>'прил 13'!I35</f>
        <v>0</v>
      </c>
      <c r="K41" s="184">
        <f>'прил 13'!J35</f>
        <v>0</v>
      </c>
    </row>
    <row r="42" spans="2:11">
      <c r="B42" s="183" t="s">
        <v>250</v>
      </c>
      <c r="C42" s="181">
        <v>802</v>
      </c>
      <c r="D42" s="191" t="s">
        <v>128</v>
      </c>
      <c r="E42" s="191" t="s">
        <v>144</v>
      </c>
      <c r="F42" s="125" t="s">
        <v>147</v>
      </c>
      <c r="G42" s="192">
        <v>242</v>
      </c>
      <c r="H42" s="193">
        <v>226</v>
      </c>
      <c r="I42" s="184">
        <f>'прил 13'!H40</f>
        <v>36</v>
      </c>
      <c r="J42" s="184">
        <f>'прил 13'!I40</f>
        <v>36</v>
      </c>
      <c r="K42" s="184">
        <f>'прил 13'!J40</f>
        <v>36</v>
      </c>
    </row>
    <row r="43" spans="2:11">
      <c r="B43" s="505" t="s">
        <v>271</v>
      </c>
      <c r="C43" s="181">
        <v>802</v>
      </c>
      <c r="D43" s="191" t="s">
        <v>128</v>
      </c>
      <c r="E43" s="191" t="s">
        <v>144</v>
      </c>
      <c r="F43" s="501" t="s">
        <v>147</v>
      </c>
      <c r="G43" s="192">
        <v>242</v>
      </c>
      <c r="H43" s="193">
        <v>310</v>
      </c>
      <c r="I43" s="184">
        <f>'прил 13'!H68</f>
        <v>0</v>
      </c>
      <c r="J43" s="184"/>
      <c r="K43" s="184"/>
    </row>
    <row r="44" spans="2:11" ht="31.5">
      <c r="B44" s="132" t="s">
        <v>155</v>
      </c>
      <c r="C44" s="181">
        <v>802</v>
      </c>
      <c r="D44" s="191" t="s">
        <v>128</v>
      </c>
      <c r="E44" s="191" t="s">
        <v>144</v>
      </c>
      <c r="F44" s="501" t="s">
        <v>147</v>
      </c>
      <c r="G44" s="192">
        <v>244</v>
      </c>
      <c r="H44" s="193">
        <v>225</v>
      </c>
      <c r="I44" s="184">
        <f>'прил 13'!H38</f>
        <v>0</v>
      </c>
      <c r="J44" s="184">
        <f>'прил 13'!I38</f>
        <v>0</v>
      </c>
      <c r="K44" s="184">
        <f>'прил 13'!J38</f>
        <v>0</v>
      </c>
    </row>
    <row r="45" spans="2:11">
      <c r="B45" s="183" t="s">
        <v>250</v>
      </c>
      <c r="C45" s="179">
        <v>802</v>
      </c>
      <c r="D45" s="191" t="s">
        <v>128</v>
      </c>
      <c r="E45" s="191" t="s">
        <v>144</v>
      </c>
      <c r="F45" s="125" t="s">
        <v>147</v>
      </c>
      <c r="G45" s="192">
        <v>244</v>
      </c>
      <c r="H45" s="193">
        <v>226</v>
      </c>
      <c r="I45" s="194">
        <f>'прил 13'!H47</f>
        <v>0</v>
      </c>
      <c r="J45" s="194">
        <f>'прил 13'!I47</f>
        <v>12</v>
      </c>
      <c r="K45" s="194">
        <f>'прил 13'!J47</f>
        <v>12</v>
      </c>
    </row>
    <row r="46" spans="2:11">
      <c r="B46" s="195" t="s">
        <v>251</v>
      </c>
      <c r="C46" s="179">
        <v>803</v>
      </c>
      <c r="D46" s="196" t="s">
        <v>128</v>
      </c>
      <c r="E46" s="196" t="s">
        <v>144</v>
      </c>
      <c r="F46" s="125" t="s">
        <v>147</v>
      </c>
      <c r="G46" s="193">
        <v>0</v>
      </c>
      <c r="H46" s="193">
        <v>300</v>
      </c>
      <c r="I46" s="197">
        <f>I47</f>
        <v>37</v>
      </c>
      <c r="J46" s="197">
        <f t="shared" ref="J46:K46" si="9">J47</f>
        <v>26.5</v>
      </c>
      <c r="K46" s="197">
        <f t="shared" si="9"/>
        <v>26.5</v>
      </c>
    </row>
    <row r="47" spans="2:11">
      <c r="B47" s="198" t="s">
        <v>252</v>
      </c>
      <c r="C47" s="193">
        <v>802</v>
      </c>
      <c r="D47" s="196" t="s">
        <v>128</v>
      </c>
      <c r="E47" s="196" t="s">
        <v>144</v>
      </c>
      <c r="F47" s="125" t="s">
        <v>147</v>
      </c>
      <c r="G47" s="193">
        <v>244</v>
      </c>
      <c r="H47" s="193">
        <v>340</v>
      </c>
      <c r="I47" s="199">
        <f>'прил 13'!H73+'прил 13'!H74+'прил 13'!H75+'прил 13'!H76+'прил 13'!H77</f>
        <v>37</v>
      </c>
      <c r="J47" s="199">
        <f>'прил 13'!I73+'прил 13'!I74+'прил 13'!I75+'прил 13'!I76+'прил 13'!I77</f>
        <v>26.5</v>
      </c>
      <c r="K47" s="199">
        <f>'прил 13'!J73+'прил 13'!J74+'прил 13'!J75+'прил 13'!J76+'прил 13'!J77</f>
        <v>26.5</v>
      </c>
    </row>
    <row r="48" spans="2:11">
      <c r="B48" s="200" t="s">
        <v>157</v>
      </c>
      <c r="C48" s="179">
        <v>802</v>
      </c>
      <c r="D48" s="125" t="s">
        <v>128</v>
      </c>
      <c r="E48" s="125" t="s">
        <v>144</v>
      </c>
      <c r="F48" s="125" t="s">
        <v>147</v>
      </c>
      <c r="G48" s="125" t="s">
        <v>158</v>
      </c>
      <c r="H48" s="125" t="s">
        <v>243</v>
      </c>
      <c r="I48" s="201">
        <f>I49</f>
        <v>0</v>
      </c>
      <c r="J48" s="201">
        <f t="shared" ref="J48:K49" si="10">J49</f>
        <v>0</v>
      </c>
      <c r="K48" s="201">
        <f t="shared" si="10"/>
        <v>0</v>
      </c>
    </row>
    <row r="49" spans="2:11">
      <c r="B49" s="186" t="s">
        <v>200</v>
      </c>
      <c r="C49" s="181">
        <v>802</v>
      </c>
      <c r="D49" s="125" t="s">
        <v>128</v>
      </c>
      <c r="E49" s="125" t="s">
        <v>144</v>
      </c>
      <c r="F49" s="125" t="s">
        <v>147</v>
      </c>
      <c r="G49" s="125" t="s">
        <v>253</v>
      </c>
      <c r="H49" s="125" t="s">
        <v>254</v>
      </c>
      <c r="I49" s="184">
        <f>I50</f>
        <v>0</v>
      </c>
      <c r="J49" s="184">
        <f t="shared" si="10"/>
        <v>0</v>
      </c>
      <c r="K49" s="184">
        <f t="shared" si="10"/>
        <v>0</v>
      </c>
    </row>
    <row r="50" spans="2:11">
      <c r="B50" s="186" t="s">
        <v>159</v>
      </c>
      <c r="C50" s="181">
        <v>802</v>
      </c>
      <c r="D50" s="125" t="s">
        <v>128</v>
      </c>
      <c r="E50" s="125" t="s">
        <v>144</v>
      </c>
      <c r="F50" s="125" t="s">
        <v>147</v>
      </c>
      <c r="G50" s="125" t="s">
        <v>160</v>
      </c>
      <c r="H50" s="125" t="s">
        <v>254</v>
      </c>
      <c r="I50" s="184">
        <f>'прил 13'!H66</f>
        <v>0</v>
      </c>
      <c r="J50" s="184">
        <f>'прил 13'!I66</f>
        <v>0</v>
      </c>
      <c r="K50" s="184">
        <f>'прил 13'!J66</f>
        <v>0</v>
      </c>
    </row>
    <row r="51" spans="2:11">
      <c r="B51" s="123" t="s">
        <v>161</v>
      </c>
      <c r="C51" s="179">
        <v>802</v>
      </c>
      <c r="D51" s="124" t="s">
        <v>128</v>
      </c>
      <c r="E51" s="124" t="s">
        <v>162</v>
      </c>
      <c r="F51" s="124"/>
      <c r="G51" s="124"/>
      <c r="H51" s="124"/>
      <c r="I51" s="180">
        <f t="shared" ref="I51:K54" si="11">I52</f>
        <v>0</v>
      </c>
      <c r="J51" s="180">
        <f t="shared" si="11"/>
        <v>0</v>
      </c>
      <c r="K51" s="180">
        <f t="shared" si="11"/>
        <v>0</v>
      </c>
    </row>
    <row r="52" spans="2:11">
      <c r="B52" s="202" t="s">
        <v>163</v>
      </c>
      <c r="C52" s="181">
        <v>802</v>
      </c>
      <c r="D52" s="125" t="s">
        <v>128</v>
      </c>
      <c r="E52" s="125" t="s">
        <v>162</v>
      </c>
      <c r="F52" s="125" t="s">
        <v>164</v>
      </c>
      <c r="G52" s="125"/>
      <c r="H52" s="125"/>
      <c r="I52" s="147">
        <f>I53</f>
        <v>0</v>
      </c>
      <c r="J52" s="147">
        <f t="shared" si="11"/>
        <v>0</v>
      </c>
      <c r="K52" s="147">
        <f t="shared" si="11"/>
        <v>0</v>
      </c>
    </row>
    <row r="53" spans="2:11" ht="31.5">
      <c r="B53" s="132" t="s">
        <v>165</v>
      </c>
      <c r="C53" s="179">
        <v>802</v>
      </c>
      <c r="D53" s="125" t="s">
        <v>128</v>
      </c>
      <c r="E53" s="125" t="s">
        <v>162</v>
      </c>
      <c r="F53" s="125" t="s">
        <v>166</v>
      </c>
      <c r="G53" s="125"/>
      <c r="H53" s="125"/>
      <c r="I53" s="147"/>
      <c r="J53" s="147">
        <v>0</v>
      </c>
      <c r="K53" s="147">
        <f t="shared" si="11"/>
        <v>0</v>
      </c>
    </row>
    <row r="54" spans="2:11" ht="31.5">
      <c r="B54" s="203" t="s">
        <v>149</v>
      </c>
      <c r="C54" s="181">
        <v>802</v>
      </c>
      <c r="D54" s="125" t="s">
        <v>128</v>
      </c>
      <c r="E54" s="125" t="s">
        <v>162</v>
      </c>
      <c r="F54" s="125" t="s">
        <v>166</v>
      </c>
      <c r="G54" s="125" t="s">
        <v>150</v>
      </c>
      <c r="H54" s="125" t="s">
        <v>243</v>
      </c>
      <c r="I54" s="184">
        <f t="shared" si="11"/>
        <v>0</v>
      </c>
      <c r="J54" s="147">
        <f t="shared" si="11"/>
        <v>0</v>
      </c>
      <c r="K54" s="147">
        <f t="shared" si="11"/>
        <v>0</v>
      </c>
    </row>
    <row r="55" spans="2:11" ht="31.5">
      <c r="B55" s="132" t="s">
        <v>167</v>
      </c>
      <c r="C55" s="179">
        <v>802</v>
      </c>
      <c r="D55" s="125" t="s">
        <v>128</v>
      </c>
      <c r="E55" s="125" t="s">
        <v>162</v>
      </c>
      <c r="F55" s="125" t="s">
        <v>166</v>
      </c>
      <c r="G55" s="125" t="s">
        <v>152</v>
      </c>
      <c r="H55" s="125" t="s">
        <v>243</v>
      </c>
      <c r="I55" s="184">
        <f>I57</f>
        <v>0</v>
      </c>
      <c r="J55" s="147">
        <f>J57+J56</f>
        <v>0</v>
      </c>
      <c r="K55" s="147">
        <f>K57+K56</f>
        <v>0</v>
      </c>
    </row>
    <row r="56" spans="2:11" ht="31.5">
      <c r="B56" s="132" t="s">
        <v>155</v>
      </c>
      <c r="C56" s="181">
        <v>802</v>
      </c>
      <c r="D56" s="125" t="s">
        <v>128</v>
      </c>
      <c r="E56" s="125" t="s">
        <v>162</v>
      </c>
      <c r="F56" s="125" t="s">
        <v>166</v>
      </c>
      <c r="G56" s="125" t="s">
        <v>156</v>
      </c>
      <c r="H56" s="125" t="s">
        <v>255</v>
      </c>
      <c r="I56" s="147">
        <v>0</v>
      </c>
      <c r="J56" s="147">
        <v>0</v>
      </c>
      <c r="K56" s="147">
        <v>0</v>
      </c>
    </row>
    <row r="57" spans="2:11" ht="31.5">
      <c r="B57" s="132" t="s">
        <v>155</v>
      </c>
      <c r="C57" s="181">
        <v>802</v>
      </c>
      <c r="D57" s="125" t="s">
        <v>128</v>
      </c>
      <c r="E57" s="125" t="s">
        <v>162</v>
      </c>
      <c r="F57" s="125" t="s">
        <v>166</v>
      </c>
      <c r="G57" s="125" t="s">
        <v>156</v>
      </c>
      <c r="H57" s="125" t="s">
        <v>255</v>
      </c>
      <c r="I57" s="147">
        <v>0</v>
      </c>
      <c r="J57" s="147">
        <v>0</v>
      </c>
      <c r="K57" s="147">
        <v>0</v>
      </c>
    </row>
    <row r="58" spans="2:11">
      <c r="B58" s="123" t="s">
        <v>168</v>
      </c>
      <c r="C58" s="179">
        <v>802</v>
      </c>
      <c r="D58" s="124" t="s">
        <v>128</v>
      </c>
      <c r="E58" s="124" t="s">
        <v>169</v>
      </c>
      <c r="F58" s="124"/>
      <c r="G58" s="124"/>
      <c r="H58" s="124" t="s">
        <v>243</v>
      </c>
      <c r="I58" s="182">
        <f>I59</f>
        <v>0</v>
      </c>
      <c r="J58" s="182">
        <f t="shared" ref="J58:K61" si="12">J59</f>
        <v>0</v>
      </c>
      <c r="K58" s="182">
        <f t="shared" si="12"/>
        <v>0</v>
      </c>
    </row>
    <row r="59" spans="2:11" ht="31.5">
      <c r="B59" s="132" t="s">
        <v>170</v>
      </c>
      <c r="C59" s="179">
        <v>802</v>
      </c>
      <c r="D59" s="125" t="s">
        <v>128</v>
      </c>
      <c r="E59" s="125" t="s">
        <v>169</v>
      </c>
      <c r="F59" s="125" t="s">
        <v>171</v>
      </c>
      <c r="G59" s="125"/>
      <c r="H59" s="125" t="s">
        <v>243</v>
      </c>
      <c r="I59" s="184">
        <f>I60</f>
        <v>0</v>
      </c>
      <c r="J59" s="184">
        <f t="shared" si="12"/>
        <v>0</v>
      </c>
      <c r="K59" s="184">
        <f t="shared" si="12"/>
        <v>0</v>
      </c>
    </row>
    <row r="60" spans="2:11" ht="31.5">
      <c r="B60" s="185" t="s">
        <v>149</v>
      </c>
      <c r="C60" s="181">
        <v>802</v>
      </c>
      <c r="D60" s="125" t="s">
        <v>128</v>
      </c>
      <c r="E60" s="125" t="s">
        <v>169</v>
      </c>
      <c r="F60" s="125" t="s">
        <v>171</v>
      </c>
      <c r="G60" s="125" t="s">
        <v>150</v>
      </c>
      <c r="H60" s="125" t="s">
        <v>243</v>
      </c>
      <c r="I60" s="184">
        <f>I61</f>
        <v>0</v>
      </c>
      <c r="J60" s="184">
        <f t="shared" si="12"/>
        <v>0</v>
      </c>
      <c r="K60" s="184">
        <f t="shared" si="12"/>
        <v>0</v>
      </c>
    </row>
    <row r="61" spans="2:11" ht="31.5">
      <c r="B61" s="132" t="s">
        <v>167</v>
      </c>
      <c r="C61" s="179">
        <v>802</v>
      </c>
      <c r="D61" s="125" t="s">
        <v>128</v>
      </c>
      <c r="E61" s="125" t="s">
        <v>169</v>
      </c>
      <c r="F61" s="125" t="s">
        <v>171</v>
      </c>
      <c r="G61" s="125" t="s">
        <v>152</v>
      </c>
      <c r="H61" s="125" t="s">
        <v>243</v>
      </c>
      <c r="I61" s="184">
        <f>I62</f>
        <v>0</v>
      </c>
      <c r="J61" s="184">
        <f t="shared" si="12"/>
        <v>0</v>
      </c>
      <c r="K61" s="184">
        <f t="shared" si="12"/>
        <v>0</v>
      </c>
    </row>
    <row r="62" spans="2:11" ht="31.5">
      <c r="B62" s="132" t="s">
        <v>155</v>
      </c>
      <c r="C62" s="181">
        <v>802</v>
      </c>
      <c r="D62" s="125" t="s">
        <v>128</v>
      </c>
      <c r="E62" s="125" t="s">
        <v>169</v>
      </c>
      <c r="F62" s="125" t="s">
        <v>171</v>
      </c>
      <c r="G62" s="125" t="s">
        <v>156</v>
      </c>
      <c r="H62" s="125" t="s">
        <v>254</v>
      </c>
      <c r="I62" s="184">
        <f>[1]роспись!H88</f>
        <v>0</v>
      </c>
      <c r="J62" s="184">
        <f>[1]роспись!I88</f>
        <v>0</v>
      </c>
      <c r="K62" s="184">
        <f>[1]роспись!J88</f>
        <v>0</v>
      </c>
    </row>
    <row r="63" spans="2:11">
      <c r="B63" s="123" t="s">
        <v>172</v>
      </c>
      <c r="C63" s="179">
        <v>802</v>
      </c>
      <c r="D63" s="124" t="s">
        <v>128</v>
      </c>
      <c r="E63" s="124" t="s">
        <v>173</v>
      </c>
      <c r="F63" s="124"/>
      <c r="G63" s="124"/>
      <c r="H63" s="124" t="s">
        <v>243</v>
      </c>
      <c r="I63" s="182">
        <f>I64</f>
        <v>7953.0899999999992</v>
      </c>
      <c r="J63" s="182">
        <f t="shared" ref="J63:K63" si="13">J64</f>
        <v>7778.5</v>
      </c>
      <c r="K63" s="182">
        <f t="shared" si="13"/>
        <v>7778.5</v>
      </c>
    </row>
    <row r="64" spans="2:11" ht="78.75">
      <c r="B64" s="204" t="s">
        <v>133</v>
      </c>
      <c r="C64" s="181">
        <v>802</v>
      </c>
      <c r="D64" s="125" t="s">
        <v>128</v>
      </c>
      <c r="E64" s="125" t="s">
        <v>173</v>
      </c>
      <c r="F64" s="125" t="s">
        <v>174</v>
      </c>
      <c r="G64" s="125" t="s">
        <v>134</v>
      </c>
      <c r="H64" s="125" t="s">
        <v>243</v>
      </c>
      <c r="I64" s="184">
        <f>I65+I69+I74</f>
        <v>7953.0899999999992</v>
      </c>
      <c r="J64" s="184">
        <f t="shared" ref="J64:K64" si="14">J65+J69+J74</f>
        <v>7778.5</v>
      </c>
      <c r="K64" s="184">
        <f t="shared" si="14"/>
        <v>7778.5</v>
      </c>
    </row>
    <row r="65" spans="2:11">
      <c r="B65" s="204" t="s">
        <v>175</v>
      </c>
      <c r="C65" s="179">
        <v>802</v>
      </c>
      <c r="D65" s="125" t="s">
        <v>128</v>
      </c>
      <c r="E65" s="125" t="s">
        <v>173</v>
      </c>
      <c r="F65" s="125" t="s">
        <v>174</v>
      </c>
      <c r="G65" s="125" t="s">
        <v>176</v>
      </c>
      <c r="H65" s="125" t="s">
        <v>243</v>
      </c>
      <c r="I65" s="205">
        <f>I66+I68</f>
        <v>6977.94</v>
      </c>
      <c r="J65" s="205">
        <f t="shared" ref="J65:K65" si="15">J66+J68</f>
        <v>6782.9000000000005</v>
      </c>
      <c r="K65" s="205">
        <f t="shared" si="15"/>
        <v>6782.9000000000005</v>
      </c>
    </row>
    <row r="66" spans="2:11">
      <c r="B66" s="204" t="s">
        <v>177</v>
      </c>
      <c r="C66" s="181">
        <v>802</v>
      </c>
      <c r="D66" s="125" t="s">
        <v>128</v>
      </c>
      <c r="E66" s="125" t="s">
        <v>173</v>
      </c>
      <c r="F66" s="125" t="s">
        <v>174</v>
      </c>
      <c r="G66" s="125" t="s">
        <v>178</v>
      </c>
      <c r="H66" s="125" t="s">
        <v>244</v>
      </c>
      <c r="I66" s="205">
        <f>'прил 13'!H95</f>
        <v>5382.98</v>
      </c>
      <c r="J66" s="205">
        <f>'прил 13'!I95</f>
        <v>5209.6000000000004</v>
      </c>
      <c r="K66" s="205">
        <f>'прил 13'!J95</f>
        <v>5209.6000000000004</v>
      </c>
    </row>
    <row r="67" spans="2:11" ht="31.5">
      <c r="B67" s="204" t="s">
        <v>179</v>
      </c>
      <c r="C67" s="179">
        <v>802</v>
      </c>
      <c r="D67" s="125" t="s">
        <v>128</v>
      </c>
      <c r="E67" s="125" t="s">
        <v>173</v>
      </c>
      <c r="F67" s="125" t="s">
        <v>174</v>
      </c>
      <c r="G67" s="125" t="s">
        <v>180</v>
      </c>
      <c r="H67" s="125" t="s">
        <v>245</v>
      </c>
      <c r="I67" s="205"/>
      <c r="J67" s="206"/>
      <c r="K67" s="206"/>
    </row>
    <row r="68" spans="2:11" ht="31.5">
      <c r="B68" s="204" t="s">
        <v>141</v>
      </c>
      <c r="C68" s="181">
        <v>802</v>
      </c>
      <c r="D68" s="125" t="s">
        <v>128</v>
      </c>
      <c r="E68" s="125" t="s">
        <v>173</v>
      </c>
      <c r="F68" s="125" t="s">
        <v>174</v>
      </c>
      <c r="G68" s="125" t="s">
        <v>181</v>
      </c>
      <c r="H68" s="125" t="s">
        <v>246</v>
      </c>
      <c r="I68" s="205">
        <f>'прил 13'!H96</f>
        <v>1594.96</v>
      </c>
      <c r="J68" s="205">
        <f>'прил 13'!I96</f>
        <v>1573.3</v>
      </c>
      <c r="K68" s="205">
        <f>'прил 13'!J96</f>
        <v>1573.3</v>
      </c>
    </row>
    <row r="69" spans="2:11" ht="31.5">
      <c r="B69" s="185" t="s">
        <v>149</v>
      </c>
      <c r="C69" s="179">
        <v>802</v>
      </c>
      <c r="D69" s="125" t="s">
        <v>128</v>
      </c>
      <c r="E69" s="125" t="s">
        <v>173</v>
      </c>
      <c r="F69" s="125" t="s">
        <v>174</v>
      </c>
      <c r="G69" s="125" t="s">
        <v>150</v>
      </c>
      <c r="H69" s="125" t="s">
        <v>243</v>
      </c>
      <c r="I69" s="205">
        <f>I70+I73</f>
        <v>904.95</v>
      </c>
      <c r="J69" s="205">
        <f t="shared" ref="J69:K69" si="16">J70+J73</f>
        <v>920.4</v>
      </c>
      <c r="K69" s="205">
        <f t="shared" si="16"/>
        <v>920.4</v>
      </c>
    </row>
    <row r="70" spans="2:11" ht="31.5">
      <c r="B70" s="132" t="s">
        <v>167</v>
      </c>
      <c r="C70" s="181">
        <v>802</v>
      </c>
      <c r="D70" s="125" t="s">
        <v>128</v>
      </c>
      <c r="E70" s="125" t="s">
        <v>173</v>
      </c>
      <c r="F70" s="125" t="s">
        <v>174</v>
      </c>
      <c r="G70" s="125" t="s">
        <v>152</v>
      </c>
      <c r="H70" s="125" t="s">
        <v>243</v>
      </c>
      <c r="I70" s="205">
        <f>I71+I72</f>
        <v>904.95</v>
      </c>
      <c r="J70" s="205">
        <f t="shared" ref="J70:K70" si="17">J71+J72</f>
        <v>635.4</v>
      </c>
      <c r="K70" s="205">
        <f t="shared" si="17"/>
        <v>635.4</v>
      </c>
    </row>
    <row r="71" spans="2:11">
      <c r="B71" s="132" t="s">
        <v>256</v>
      </c>
      <c r="C71" s="181">
        <v>802</v>
      </c>
      <c r="D71" s="125" t="s">
        <v>128</v>
      </c>
      <c r="E71" s="125" t="s">
        <v>173</v>
      </c>
      <c r="F71" s="125" t="s">
        <v>174</v>
      </c>
      <c r="G71" s="125" t="s">
        <v>156</v>
      </c>
      <c r="H71" s="125" t="s">
        <v>257</v>
      </c>
      <c r="I71" s="205">
        <f>'прил 13'!H99+'прил 13'!H100</f>
        <v>661.39</v>
      </c>
      <c r="J71" s="205">
        <f>'прил 13'!I99+'прил 13'!I100</f>
        <v>635.4</v>
      </c>
      <c r="K71" s="205">
        <f>'прил 13'!J99+'прил 13'!J100</f>
        <v>635.4</v>
      </c>
    </row>
    <row r="72" spans="2:11">
      <c r="B72" s="183" t="s">
        <v>250</v>
      </c>
      <c r="C72" s="181">
        <v>802</v>
      </c>
      <c r="D72" s="125" t="s">
        <v>128</v>
      </c>
      <c r="E72" s="125" t="s">
        <v>173</v>
      </c>
      <c r="F72" s="125" t="s">
        <v>174</v>
      </c>
      <c r="G72" s="125" t="s">
        <v>156</v>
      </c>
      <c r="H72" s="125" t="s">
        <v>258</v>
      </c>
      <c r="I72" s="205">
        <f>'прил 13'!H103</f>
        <v>243.56</v>
      </c>
      <c r="J72" s="205">
        <f>'прил 13'!I103</f>
        <v>0</v>
      </c>
      <c r="K72" s="205">
        <f>'прил 13'!J103</f>
        <v>0</v>
      </c>
    </row>
    <row r="73" spans="2:11">
      <c r="B73" s="198" t="s">
        <v>252</v>
      </c>
      <c r="C73" s="181">
        <v>802</v>
      </c>
      <c r="D73" s="125" t="s">
        <v>128</v>
      </c>
      <c r="E73" s="125" t="s">
        <v>173</v>
      </c>
      <c r="F73" s="125" t="s">
        <v>174</v>
      </c>
      <c r="G73" s="125" t="s">
        <v>156</v>
      </c>
      <c r="H73" s="125" t="s">
        <v>255</v>
      </c>
      <c r="I73" s="205">
        <f>'прил 13'!H110</f>
        <v>0</v>
      </c>
      <c r="J73" s="205">
        <f>'прил 13'!I110</f>
        <v>285</v>
      </c>
      <c r="K73" s="205">
        <f>'прил 13'!J110</f>
        <v>285</v>
      </c>
    </row>
    <row r="74" spans="2:11">
      <c r="B74" s="198" t="s">
        <v>259</v>
      </c>
      <c r="C74" s="181">
        <v>802</v>
      </c>
      <c r="D74" s="125" t="s">
        <v>128</v>
      </c>
      <c r="E74" s="125" t="s">
        <v>173</v>
      </c>
      <c r="F74" s="125" t="s">
        <v>174</v>
      </c>
      <c r="G74" s="125" t="s">
        <v>182</v>
      </c>
      <c r="H74" s="125" t="s">
        <v>260</v>
      </c>
      <c r="I74" s="205">
        <f>'прил 13'!H113</f>
        <v>70.2</v>
      </c>
      <c r="J74" s="205">
        <f>'прил 13'!I113</f>
        <v>75.2</v>
      </c>
      <c r="K74" s="205">
        <f>'прил 13'!J113</f>
        <v>75.2</v>
      </c>
    </row>
    <row r="75" spans="2:11">
      <c r="B75" s="187" t="s">
        <v>261</v>
      </c>
      <c r="C75" s="181">
        <v>802</v>
      </c>
      <c r="D75" s="207" t="s">
        <v>130</v>
      </c>
      <c r="E75" s="207"/>
      <c r="F75" s="207"/>
      <c r="G75" s="207"/>
      <c r="H75" s="207" t="s">
        <v>243</v>
      </c>
      <c r="I75" s="182">
        <f>I76</f>
        <v>457.39000000000004</v>
      </c>
      <c r="J75" s="182">
        <f t="shared" ref="J75:K76" si="18">J76</f>
        <v>480</v>
      </c>
      <c r="K75" s="182">
        <f t="shared" si="18"/>
        <v>498.4</v>
      </c>
    </row>
    <row r="76" spans="2:11">
      <c r="B76" s="189" t="s">
        <v>183</v>
      </c>
      <c r="C76" s="179">
        <v>802</v>
      </c>
      <c r="D76" s="208" t="s">
        <v>130</v>
      </c>
      <c r="E76" s="208" t="s">
        <v>184</v>
      </c>
      <c r="F76" s="208"/>
      <c r="G76" s="207"/>
      <c r="H76" s="207"/>
      <c r="I76" s="182">
        <f>I77</f>
        <v>457.39000000000004</v>
      </c>
      <c r="J76" s="182">
        <f t="shared" si="18"/>
        <v>480</v>
      </c>
      <c r="K76" s="182">
        <f t="shared" si="18"/>
        <v>498.4</v>
      </c>
    </row>
    <row r="77" spans="2:11" ht="31.5">
      <c r="B77" s="189" t="s">
        <v>185</v>
      </c>
      <c r="C77" s="179">
        <v>802</v>
      </c>
      <c r="D77" s="209" t="s">
        <v>130</v>
      </c>
      <c r="E77" s="209" t="s">
        <v>184</v>
      </c>
      <c r="F77" s="210" t="s">
        <v>186</v>
      </c>
      <c r="G77" s="211"/>
      <c r="H77" s="211"/>
      <c r="I77" s="184">
        <f>I78+I84+I85</f>
        <v>457.39000000000004</v>
      </c>
      <c r="J77" s="184">
        <f>J78+J84+J85</f>
        <v>480</v>
      </c>
      <c r="K77" s="184">
        <f>K78+K84+K85</f>
        <v>498.4</v>
      </c>
    </row>
    <row r="78" spans="2:11" ht="78.75">
      <c r="B78" s="189" t="s">
        <v>133</v>
      </c>
      <c r="C78" s="181">
        <v>802</v>
      </c>
      <c r="D78" s="209" t="s">
        <v>130</v>
      </c>
      <c r="E78" s="209" t="s">
        <v>184</v>
      </c>
      <c r="F78" s="210" t="s">
        <v>186</v>
      </c>
      <c r="G78" s="125" t="s">
        <v>134</v>
      </c>
      <c r="H78" s="125" t="s">
        <v>243</v>
      </c>
      <c r="I78" s="184">
        <f>I79</f>
        <v>446.09000000000003</v>
      </c>
      <c r="J78" s="184">
        <f t="shared" ref="J78:K78" si="19">J79</f>
        <v>476</v>
      </c>
      <c r="K78" s="184">
        <f t="shared" si="19"/>
        <v>494.4</v>
      </c>
    </row>
    <row r="79" spans="2:11" ht="31.5">
      <c r="B79" s="189" t="s">
        <v>148</v>
      </c>
      <c r="C79" s="179">
        <v>802</v>
      </c>
      <c r="D79" s="209" t="s">
        <v>130</v>
      </c>
      <c r="E79" s="209" t="s">
        <v>184</v>
      </c>
      <c r="F79" s="210" t="s">
        <v>186</v>
      </c>
      <c r="G79" s="125" t="s">
        <v>136</v>
      </c>
      <c r="H79" s="125" t="s">
        <v>243</v>
      </c>
      <c r="I79" s="184">
        <f>I80+I81</f>
        <v>446.09000000000003</v>
      </c>
      <c r="J79" s="184">
        <f>J80+J81</f>
        <v>476</v>
      </c>
      <c r="K79" s="184">
        <f>K80+K81</f>
        <v>494.4</v>
      </c>
    </row>
    <row r="80" spans="2:11">
      <c r="B80" s="132" t="s">
        <v>137</v>
      </c>
      <c r="C80" s="181">
        <v>802</v>
      </c>
      <c r="D80" s="209" t="s">
        <v>130</v>
      </c>
      <c r="E80" s="209" t="s">
        <v>184</v>
      </c>
      <c r="F80" s="210" t="s">
        <v>186</v>
      </c>
      <c r="G80" s="125" t="s">
        <v>138</v>
      </c>
      <c r="H80" s="125" t="s">
        <v>244</v>
      </c>
      <c r="I80" s="184">
        <f>'прил 13'!H120</f>
        <v>342.62</v>
      </c>
      <c r="J80" s="184">
        <f>'прил 13'!I120</f>
        <v>365.6</v>
      </c>
      <c r="K80" s="184">
        <f>'прил 13'!J120</f>
        <v>379.7</v>
      </c>
    </row>
    <row r="81" spans="2:11" ht="31.5">
      <c r="B81" s="186" t="s">
        <v>141</v>
      </c>
      <c r="C81" s="181">
        <v>802</v>
      </c>
      <c r="D81" s="209" t="s">
        <v>130</v>
      </c>
      <c r="E81" s="209" t="s">
        <v>184</v>
      </c>
      <c r="F81" s="210" t="s">
        <v>186</v>
      </c>
      <c r="G81" s="125" t="s">
        <v>142</v>
      </c>
      <c r="H81" s="125" t="s">
        <v>246</v>
      </c>
      <c r="I81" s="184">
        <f>'прил 13'!H122</f>
        <v>103.47</v>
      </c>
      <c r="J81" s="184">
        <f>'прил 13'!I122</f>
        <v>110.4</v>
      </c>
      <c r="K81" s="184">
        <f>'прил 13'!J122</f>
        <v>114.7</v>
      </c>
    </row>
    <row r="82" spans="2:11" ht="31.5">
      <c r="B82" s="185" t="s">
        <v>149</v>
      </c>
      <c r="C82" s="179">
        <v>802</v>
      </c>
      <c r="D82" s="209" t="s">
        <v>130</v>
      </c>
      <c r="E82" s="209" t="s">
        <v>184</v>
      </c>
      <c r="F82" s="210" t="s">
        <v>186</v>
      </c>
      <c r="G82" s="125" t="s">
        <v>150</v>
      </c>
      <c r="H82" s="125" t="s">
        <v>243</v>
      </c>
      <c r="I82" s="184">
        <f>I83+I85</f>
        <v>22.020000000000003</v>
      </c>
      <c r="J82" s="184">
        <f t="shared" ref="J82:K82" si="20">J83+J85</f>
        <v>6</v>
      </c>
      <c r="K82" s="184">
        <f t="shared" si="20"/>
        <v>6</v>
      </c>
    </row>
    <row r="83" spans="2:11" ht="31.5">
      <c r="B83" s="189" t="s">
        <v>151</v>
      </c>
      <c r="C83" s="181">
        <v>802</v>
      </c>
      <c r="D83" s="209" t="s">
        <v>130</v>
      </c>
      <c r="E83" s="209" t="s">
        <v>184</v>
      </c>
      <c r="F83" s="210" t="s">
        <v>186</v>
      </c>
      <c r="G83" s="125" t="s">
        <v>152</v>
      </c>
      <c r="H83" s="125" t="s">
        <v>243</v>
      </c>
      <c r="I83" s="184">
        <f>I84+I85</f>
        <v>11.3</v>
      </c>
      <c r="J83" s="184">
        <f>J84+J85</f>
        <v>4</v>
      </c>
      <c r="K83" s="184">
        <f>K84+K85</f>
        <v>4</v>
      </c>
    </row>
    <row r="84" spans="2:11">
      <c r="B84" s="132" t="s">
        <v>248</v>
      </c>
      <c r="C84" s="179">
        <v>802</v>
      </c>
      <c r="D84" s="209" t="s">
        <v>130</v>
      </c>
      <c r="E84" s="209" t="s">
        <v>184</v>
      </c>
      <c r="F84" s="210" t="s">
        <v>262</v>
      </c>
      <c r="G84" s="125" t="s">
        <v>156</v>
      </c>
      <c r="H84" s="125" t="s">
        <v>188</v>
      </c>
      <c r="I84" s="184">
        <f>'прил 13'!H125</f>
        <v>0.57999999999999996</v>
      </c>
      <c r="J84" s="184">
        <f>'прил 13'!I125</f>
        <v>2</v>
      </c>
      <c r="K84" s="184">
        <f>'прил 13'!J125</f>
        <v>2</v>
      </c>
    </row>
    <row r="85" spans="2:11">
      <c r="B85" s="198" t="s">
        <v>252</v>
      </c>
      <c r="C85" s="179">
        <v>802</v>
      </c>
      <c r="D85" s="209" t="s">
        <v>130</v>
      </c>
      <c r="E85" s="209" t="s">
        <v>184</v>
      </c>
      <c r="F85" s="210" t="s">
        <v>262</v>
      </c>
      <c r="G85" s="125" t="s">
        <v>156</v>
      </c>
      <c r="H85" s="125" t="s">
        <v>255</v>
      </c>
      <c r="I85" s="184">
        <f>'прил 13'!H128</f>
        <v>10.72</v>
      </c>
      <c r="J85" s="184">
        <f>'прил 13'!I128</f>
        <v>2</v>
      </c>
      <c r="K85" s="184">
        <f>'прил 13'!J128</f>
        <v>2</v>
      </c>
    </row>
    <row r="86" spans="2:11" ht="31.5">
      <c r="B86" s="123" t="s">
        <v>263</v>
      </c>
      <c r="C86" s="179">
        <v>802</v>
      </c>
      <c r="D86" s="124" t="s">
        <v>184</v>
      </c>
      <c r="E86" s="124"/>
      <c r="F86" s="124"/>
      <c r="G86" s="124"/>
      <c r="H86" s="124"/>
      <c r="I86" s="182">
        <f>I87</f>
        <v>450</v>
      </c>
      <c r="J86" s="182">
        <f t="shared" ref="J86:K89" si="21">J87</f>
        <v>450</v>
      </c>
      <c r="K86" s="182">
        <f t="shared" si="21"/>
        <v>450</v>
      </c>
    </row>
    <row r="87" spans="2:11" ht="47.25">
      <c r="B87" s="123" t="s">
        <v>189</v>
      </c>
      <c r="C87" s="179">
        <v>802</v>
      </c>
      <c r="D87" s="124" t="s">
        <v>184</v>
      </c>
      <c r="E87" s="124" t="s">
        <v>190</v>
      </c>
      <c r="F87" s="124" t="s">
        <v>191</v>
      </c>
      <c r="G87" s="124" t="s">
        <v>243</v>
      </c>
      <c r="H87" s="124" t="s">
        <v>243</v>
      </c>
      <c r="I87" s="182">
        <f>I88</f>
        <v>450</v>
      </c>
      <c r="J87" s="182">
        <f t="shared" si="21"/>
        <v>450</v>
      </c>
      <c r="K87" s="182">
        <f t="shared" si="21"/>
        <v>450</v>
      </c>
    </row>
    <row r="88" spans="2:11" ht="31.5">
      <c r="B88" s="132" t="s">
        <v>189</v>
      </c>
      <c r="C88" s="181">
        <v>802</v>
      </c>
      <c r="D88" s="125" t="s">
        <v>184</v>
      </c>
      <c r="E88" s="125" t="s">
        <v>190</v>
      </c>
      <c r="F88" s="125" t="s">
        <v>264</v>
      </c>
      <c r="G88" s="125"/>
      <c r="H88" s="125"/>
      <c r="I88" s="184">
        <f>I89</f>
        <v>450</v>
      </c>
      <c r="J88" s="184">
        <f t="shared" si="21"/>
        <v>450</v>
      </c>
      <c r="K88" s="184">
        <f t="shared" si="21"/>
        <v>450</v>
      </c>
    </row>
    <row r="89" spans="2:11" ht="31.5">
      <c r="B89" s="185" t="s">
        <v>149</v>
      </c>
      <c r="C89" s="181">
        <v>802</v>
      </c>
      <c r="D89" s="125" t="s">
        <v>184</v>
      </c>
      <c r="E89" s="125" t="s">
        <v>190</v>
      </c>
      <c r="F89" s="125" t="s">
        <v>191</v>
      </c>
      <c r="G89" s="125" t="s">
        <v>150</v>
      </c>
      <c r="H89" s="125" t="s">
        <v>243</v>
      </c>
      <c r="I89" s="184">
        <f>I90</f>
        <v>450</v>
      </c>
      <c r="J89" s="184">
        <f>J90</f>
        <v>450</v>
      </c>
      <c r="K89" s="184">
        <f t="shared" si="21"/>
        <v>450</v>
      </c>
    </row>
    <row r="90" spans="2:11" ht="31.5">
      <c r="B90" s="132" t="s">
        <v>167</v>
      </c>
      <c r="C90" s="179">
        <v>802</v>
      </c>
      <c r="D90" s="125" t="s">
        <v>184</v>
      </c>
      <c r="E90" s="125" t="s">
        <v>190</v>
      </c>
      <c r="F90" s="125" t="s">
        <v>191</v>
      </c>
      <c r="G90" s="125" t="s">
        <v>152</v>
      </c>
      <c r="H90" s="125" t="s">
        <v>243</v>
      </c>
      <c r="I90" s="184">
        <f>I91+I92+I94+I93</f>
        <v>450</v>
      </c>
      <c r="J90" s="184">
        <f>J91+J92+J94+J93</f>
        <v>450</v>
      </c>
      <c r="K90" s="184">
        <f>K91+K92+K94+K93</f>
        <v>450</v>
      </c>
    </row>
    <row r="91" spans="2:11" ht="31.5">
      <c r="B91" s="132" t="s">
        <v>155</v>
      </c>
      <c r="C91" s="181">
        <v>802</v>
      </c>
      <c r="D91" s="125" t="s">
        <v>184</v>
      </c>
      <c r="E91" s="125" t="s">
        <v>190</v>
      </c>
      <c r="F91" s="125" t="s">
        <v>191</v>
      </c>
      <c r="G91" s="125" t="s">
        <v>156</v>
      </c>
      <c r="H91" s="125" t="s">
        <v>249</v>
      </c>
      <c r="I91" s="184"/>
      <c r="J91" s="184"/>
      <c r="K91" s="184"/>
    </row>
    <row r="92" spans="2:11" ht="31.5">
      <c r="B92" s="132" t="s">
        <v>155</v>
      </c>
      <c r="C92" s="181">
        <v>802</v>
      </c>
      <c r="D92" s="125" t="s">
        <v>184</v>
      </c>
      <c r="E92" s="125" t="s">
        <v>190</v>
      </c>
      <c r="F92" s="125" t="s">
        <v>191</v>
      </c>
      <c r="G92" s="125" t="s">
        <v>156</v>
      </c>
      <c r="H92" s="125" t="s">
        <v>258</v>
      </c>
      <c r="I92" s="184">
        <f>'прил 13'!H131+'прил 13'!H132</f>
        <v>450</v>
      </c>
      <c r="J92" s="184">
        <f>'прил 13'!I131+'прил 13'!I132</f>
        <v>450</v>
      </c>
      <c r="K92" s="184">
        <f>'прил 13'!J131+'прил 13'!J132</f>
        <v>450</v>
      </c>
    </row>
    <row r="93" spans="2:11" ht="31.5">
      <c r="B93" s="132" t="s">
        <v>155</v>
      </c>
      <c r="C93" s="181">
        <v>802</v>
      </c>
      <c r="D93" s="125" t="s">
        <v>184</v>
      </c>
      <c r="E93" s="125" t="s">
        <v>190</v>
      </c>
      <c r="F93" s="125" t="s">
        <v>191</v>
      </c>
      <c r="G93" s="125" t="s">
        <v>156</v>
      </c>
      <c r="H93" s="125" t="s">
        <v>265</v>
      </c>
      <c r="I93" s="184"/>
      <c r="J93" s="184"/>
      <c r="K93" s="184"/>
    </row>
    <row r="94" spans="2:11" ht="31.5">
      <c r="B94" s="132" t="s">
        <v>155</v>
      </c>
      <c r="C94" s="181">
        <v>802</v>
      </c>
      <c r="D94" s="125" t="s">
        <v>184</v>
      </c>
      <c r="E94" s="125" t="s">
        <v>190</v>
      </c>
      <c r="F94" s="125" t="s">
        <v>191</v>
      </c>
      <c r="G94" s="125" t="s">
        <v>156</v>
      </c>
      <c r="H94" s="125" t="s">
        <v>255</v>
      </c>
      <c r="I94" s="184">
        <f>'прил 13'!H134</f>
        <v>0</v>
      </c>
      <c r="J94" s="184">
        <f>'прил 13'!I134</f>
        <v>0</v>
      </c>
      <c r="K94" s="184">
        <f>'прил 13'!J134</f>
        <v>0</v>
      </c>
    </row>
    <row r="95" spans="2:11">
      <c r="B95" s="123" t="s">
        <v>192</v>
      </c>
      <c r="C95" s="181">
        <v>802</v>
      </c>
      <c r="D95" s="124" t="s">
        <v>144</v>
      </c>
      <c r="E95" s="124" t="s">
        <v>193</v>
      </c>
      <c r="F95" s="124"/>
      <c r="G95" s="124"/>
      <c r="H95" s="124"/>
      <c r="I95" s="182">
        <f>I96</f>
        <v>0</v>
      </c>
      <c r="J95" s="182">
        <f t="shared" ref="J95:K95" si="22">J96</f>
        <v>0</v>
      </c>
      <c r="K95" s="182">
        <f t="shared" si="22"/>
        <v>0</v>
      </c>
    </row>
    <row r="96" spans="2:11" ht="94.5">
      <c r="B96" s="212" t="s">
        <v>266</v>
      </c>
      <c r="C96" s="179">
        <v>802</v>
      </c>
      <c r="D96" s="125" t="s">
        <v>267</v>
      </c>
      <c r="E96" s="125" t="s">
        <v>193</v>
      </c>
      <c r="F96" s="125" t="s">
        <v>195</v>
      </c>
      <c r="G96" s="125" t="s">
        <v>156</v>
      </c>
      <c r="H96" s="125" t="s">
        <v>249</v>
      </c>
      <c r="I96" s="184">
        <f>[1]роспись!H125</f>
        <v>0</v>
      </c>
      <c r="J96" s="184">
        <f>[1]роспись!I125</f>
        <v>0</v>
      </c>
      <c r="K96" s="184">
        <f>[1]роспись!J125</f>
        <v>0</v>
      </c>
    </row>
    <row r="97" spans="2:11">
      <c r="B97" s="187" t="s">
        <v>197</v>
      </c>
      <c r="C97" s="179">
        <v>802</v>
      </c>
      <c r="D97" s="124" t="s">
        <v>198</v>
      </c>
      <c r="E97" s="124"/>
      <c r="F97" s="124"/>
      <c r="G97" s="124"/>
      <c r="H97" s="124"/>
      <c r="I97" s="184">
        <f t="shared" ref="I97:K98" si="23">I98</f>
        <v>0</v>
      </c>
      <c r="J97" s="184">
        <f t="shared" si="23"/>
        <v>0</v>
      </c>
      <c r="K97" s="184">
        <f t="shared" si="23"/>
        <v>0</v>
      </c>
    </row>
    <row r="98" spans="2:11">
      <c r="B98" s="213" t="s">
        <v>199</v>
      </c>
      <c r="C98" s="181">
        <v>802</v>
      </c>
      <c r="D98" s="124" t="s">
        <v>198</v>
      </c>
      <c r="E98" s="124" t="s">
        <v>130</v>
      </c>
      <c r="F98" s="124"/>
      <c r="G98" s="124"/>
      <c r="H98" s="124"/>
      <c r="I98" s="182">
        <f>I99</f>
        <v>0</v>
      </c>
      <c r="J98" s="182">
        <f t="shared" si="23"/>
        <v>0</v>
      </c>
      <c r="K98" s="182">
        <f t="shared" si="23"/>
        <v>0</v>
      </c>
    </row>
    <row r="99" spans="2:11">
      <c r="B99" s="186" t="s">
        <v>200</v>
      </c>
      <c r="C99" s="179">
        <v>802</v>
      </c>
      <c r="D99" s="125" t="s">
        <v>198</v>
      </c>
      <c r="E99" s="125" t="s">
        <v>130</v>
      </c>
      <c r="F99" s="125" t="s">
        <v>201</v>
      </c>
      <c r="G99" s="125" t="s">
        <v>160</v>
      </c>
      <c r="H99" s="125" t="s">
        <v>254</v>
      </c>
      <c r="I99" s="184">
        <f>'прил 13'!H142</f>
        <v>0</v>
      </c>
      <c r="J99" s="184">
        <f>'прил 13'!I142</f>
        <v>0</v>
      </c>
      <c r="K99" s="184">
        <f>'прил 13'!J142</f>
        <v>0</v>
      </c>
    </row>
    <row r="100" spans="2:11">
      <c r="B100" s="214" t="s">
        <v>202</v>
      </c>
      <c r="C100" s="179">
        <v>802</v>
      </c>
      <c r="D100" s="125" t="s">
        <v>198</v>
      </c>
      <c r="E100" s="125" t="s">
        <v>184</v>
      </c>
      <c r="F100" s="125"/>
      <c r="G100" s="125"/>
      <c r="H100" s="125"/>
      <c r="I100" s="182">
        <f>I103+I101+I102+I104</f>
        <v>25.9</v>
      </c>
      <c r="J100" s="182">
        <f t="shared" ref="J100:K100" si="24">J103+J101</f>
        <v>25.9</v>
      </c>
      <c r="K100" s="182">
        <f t="shared" si="24"/>
        <v>25.9</v>
      </c>
    </row>
    <row r="101" spans="2:11">
      <c r="B101" s="186" t="s">
        <v>444</v>
      </c>
      <c r="C101" s="179">
        <v>802</v>
      </c>
      <c r="D101" s="125" t="s">
        <v>198</v>
      </c>
      <c r="E101" s="125" t="s">
        <v>184</v>
      </c>
      <c r="F101" s="125" t="s">
        <v>269</v>
      </c>
      <c r="G101" s="125" t="s">
        <v>156</v>
      </c>
      <c r="H101" s="496" t="s">
        <v>257</v>
      </c>
      <c r="I101" s="184">
        <f>'прил 13'!H150</f>
        <v>25.9</v>
      </c>
      <c r="J101" s="184">
        <f>'прил 13'!I150</f>
        <v>25.9</v>
      </c>
      <c r="K101" s="184">
        <f>'прил 13'!J150</f>
        <v>25.9</v>
      </c>
    </row>
    <row r="102" spans="2:11">
      <c r="B102" s="186" t="s">
        <v>270</v>
      </c>
      <c r="C102" s="179">
        <v>802</v>
      </c>
      <c r="D102" s="125" t="s">
        <v>198</v>
      </c>
      <c r="E102" s="125" t="s">
        <v>184</v>
      </c>
      <c r="F102" s="125" t="s">
        <v>269</v>
      </c>
      <c r="G102" s="125" t="s">
        <v>156</v>
      </c>
      <c r="H102" s="501" t="s">
        <v>249</v>
      </c>
      <c r="I102" s="184">
        <f>'прил 13'!H156</f>
        <v>0</v>
      </c>
      <c r="J102" s="182"/>
      <c r="K102" s="182"/>
    </row>
    <row r="103" spans="2:11" ht="30">
      <c r="B103" s="506" t="s">
        <v>449</v>
      </c>
      <c r="C103" s="179">
        <v>802</v>
      </c>
      <c r="D103" s="125" t="s">
        <v>198</v>
      </c>
      <c r="E103" s="125" t="s">
        <v>184</v>
      </c>
      <c r="F103" s="501" t="s">
        <v>269</v>
      </c>
      <c r="G103" s="125" t="s">
        <v>156</v>
      </c>
      <c r="H103" s="496" t="s">
        <v>249</v>
      </c>
      <c r="I103" s="184">
        <f>'прил 13'!H153</f>
        <v>0</v>
      </c>
      <c r="J103" s="184">
        <f>'прил 13'!I153</f>
        <v>0</v>
      </c>
      <c r="K103" s="184">
        <f>'прил 13'!J153</f>
        <v>0</v>
      </c>
    </row>
    <row r="104" spans="2:11" ht="30">
      <c r="B104" s="506" t="s">
        <v>641</v>
      </c>
      <c r="C104" s="179">
        <v>802</v>
      </c>
      <c r="D104" s="501" t="s">
        <v>198</v>
      </c>
      <c r="E104" s="501" t="s">
        <v>184</v>
      </c>
      <c r="F104" s="501" t="s">
        <v>269</v>
      </c>
      <c r="G104" s="501" t="s">
        <v>156</v>
      </c>
      <c r="H104" s="501" t="s">
        <v>258</v>
      </c>
      <c r="I104" s="184">
        <f>'прил 13'!H154</f>
        <v>0</v>
      </c>
      <c r="J104" s="184"/>
      <c r="K104" s="184"/>
    </row>
    <row r="105" spans="2:11">
      <c r="B105" s="123" t="s">
        <v>204</v>
      </c>
      <c r="C105" s="179">
        <v>802</v>
      </c>
      <c r="D105" s="124" t="s">
        <v>205</v>
      </c>
      <c r="E105" s="124"/>
      <c r="F105" s="124"/>
      <c r="G105" s="124"/>
      <c r="H105" s="124"/>
      <c r="I105" s="182" t="e">
        <f>I106+I107</f>
        <v>#VALUE!</v>
      </c>
      <c r="J105" s="182">
        <f t="shared" ref="J105:K105" si="25">J106+J107</f>
        <v>5910.2</v>
      </c>
      <c r="K105" s="182">
        <f t="shared" si="25"/>
        <v>5910.2</v>
      </c>
    </row>
    <row r="106" spans="2:11">
      <c r="B106" s="123" t="s">
        <v>206</v>
      </c>
      <c r="C106" s="181">
        <v>802</v>
      </c>
      <c r="D106" s="124" t="s">
        <v>205</v>
      </c>
      <c r="E106" s="124" t="s">
        <v>128</v>
      </c>
      <c r="F106" s="124"/>
      <c r="G106" s="124"/>
      <c r="H106" s="124"/>
      <c r="I106" s="182">
        <f>I119</f>
        <v>0</v>
      </c>
      <c r="J106" s="182">
        <f t="shared" ref="J106:K106" si="26">J119</f>
        <v>4408</v>
      </c>
      <c r="K106" s="182">
        <f t="shared" si="26"/>
        <v>4408</v>
      </c>
    </row>
    <row r="107" spans="2:11">
      <c r="B107" s="186" t="s">
        <v>207</v>
      </c>
      <c r="C107" s="179">
        <v>802</v>
      </c>
      <c r="D107" s="125" t="s">
        <v>205</v>
      </c>
      <c r="E107" s="125" t="s">
        <v>128</v>
      </c>
      <c r="F107" s="184" t="s">
        <v>208</v>
      </c>
      <c r="G107" s="125"/>
      <c r="H107" s="125"/>
      <c r="I107" s="184" t="e">
        <f>I108+I110+I111+I112+I113+I114+I117</f>
        <v>#VALUE!</v>
      </c>
      <c r="J107" s="184">
        <f t="shared" ref="J107:K107" si="27">J108+J110+J111+J112+J113+J114+J117</f>
        <v>1502.2</v>
      </c>
      <c r="K107" s="184">
        <f t="shared" si="27"/>
        <v>1502.2</v>
      </c>
    </row>
    <row r="108" spans="2:11">
      <c r="B108" s="132" t="s">
        <v>137</v>
      </c>
      <c r="C108" s="181">
        <v>802</v>
      </c>
      <c r="D108" s="125" t="s">
        <v>205</v>
      </c>
      <c r="E108" s="125" t="s">
        <v>128</v>
      </c>
      <c r="F108" s="184" t="s">
        <v>208</v>
      </c>
      <c r="G108" s="125" t="s">
        <v>272</v>
      </c>
      <c r="H108" s="125" t="s">
        <v>244</v>
      </c>
      <c r="I108" s="184">
        <f>'прил 13'!H195</f>
        <v>1040.1099999999999</v>
      </c>
      <c r="J108" s="184">
        <f>'прил 13'!I195</f>
        <v>1075.3</v>
      </c>
      <c r="K108" s="184">
        <f>'прил 13'!J195</f>
        <v>1075.3</v>
      </c>
    </row>
    <row r="109" spans="2:11" ht="31.5">
      <c r="B109" s="186" t="s">
        <v>139</v>
      </c>
      <c r="C109" s="179">
        <v>802</v>
      </c>
      <c r="D109" s="125" t="s">
        <v>205</v>
      </c>
      <c r="E109" s="125" t="s">
        <v>128</v>
      </c>
      <c r="F109" s="184" t="s">
        <v>208</v>
      </c>
      <c r="G109" s="125" t="s">
        <v>272</v>
      </c>
      <c r="H109" s="125" t="s">
        <v>245</v>
      </c>
      <c r="I109" s="184"/>
      <c r="J109" s="147"/>
      <c r="K109" s="147"/>
    </row>
    <row r="110" spans="2:11" ht="31.5">
      <c r="B110" s="186" t="s">
        <v>141</v>
      </c>
      <c r="C110" s="181">
        <v>802</v>
      </c>
      <c r="D110" s="125" t="s">
        <v>205</v>
      </c>
      <c r="E110" s="125" t="s">
        <v>128</v>
      </c>
      <c r="F110" s="184" t="s">
        <v>208</v>
      </c>
      <c r="G110" s="125" t="s">
        <v>272</v>
      </c>
      <c r="H110" s="125" t="s">
        <v>246</v>
      </c>
      <c r="I110" s="184">
        <f>'прил 13'!H197</f>
        <v>313.33</v>
      </c>
      <c r="J110" s="184">
        <f>'прил 13'!I197</f>
        <v>324.7</v>
      </c>
      <c r="K110" s="184">
        <f>'прил 13'!J197</f>
        <v>324.7</v>
      </c>
    </row>
    <row r="111" spans="2:11" ht="31.5">
      <c r="B111" s="186" t="s">
        <v>153</v>
      </c>
      <c r="C111" s="179">
        <v>802</v>
      </c>
      <c r="D111" s="125" t="s">
        <v>205</v>
      </c>
      <c r="E111" s="125" t="s">
        <v>128</v>
      </c>
      <c r="F111" s="184" t="s">
        <v>208</v>
      </c>
      <c r="G111" s="125" t="s">
        <v>272</v>
      </c>
      <c r="H111" s="125" t="s">
        <v>247</v>
      </c>
      <c r="I111" s="184">
        <f>'прил 13'!H198</f>
        <v>12.2</v>
      </c>
      <c r="J111" s="184"/>
      <c r="K111" s="184"/>
    </row>
    <row r="112" spans="2:11">
      <c r="B112" s="215" t="s">
        <v>273</v>
      </c>
      <c r="C112" s="179">
        <v>802</v>
      </c>
      <c r="D112" s="125" t="s">
        <v>205</v>
      </c>
      <c r="E112" s="125" t="s">
        <v>128</v>
      </c>
      <c r="F112" s="184" t="s">
        <v>208</v>
      </c>
      <c r="G112" s="125" t="s">
        <v>272</v>
      </c>
      <c r="H112" s="193">
        <v>225</v>
      </c>
      <c r="I112" s="184">
        <f>'прил 13'!H204</f>
        <v>0</v>
      </c>
      <c r="J112" s="184">
        <f>'прил 13'!I204</f>
        <v>0</v>
      </c>
      <c r="K112" s="184">
        <f>'прил 13'!J204</f>
        <v>0</v>
      </c>
    </row>
    <row r="113" spans="2:11">
      <c r="B113" s="183" t="s">
        <v>250</v>
      </c>
      <c r="C113" s="179">
        <v>802</v>
      </c>
      <c r="D113" s="125" t="s">
        <v>205</v>
      </c>
      <c r="E113" s="125" t="s">
        <v>128</v>
      </c>
      <c r="F113" s="184" t="s">
        <v>208</v>
      </c>
      <c r="G113" s="125" t="s">
        <v>272</v>
      </c>
      <c r="H113" s="193">
        <v>226</v>
      </c>
      <c r="I113" s="184">
        <f>'прил 13'!H208</f>
        <v>57.52</v>
      </c>
      <c r="J113" s="184">
        <f>'прил 13'!I208</f>
        <v>30</v>
      </c>
      <c r="K113" s="184">
        <f>'прил 13'!J208</f>
        <v>30</v>
      </c>
    </row>
    <row r="114" spans="2:11">
      <c r="B114" s="195" t="s">
        <v>251</v>
      </c>
      <c r="C114" s="179">
        <v>803</v>
      </c>
      <c r="D114" s="125" t="s">
        <v>205</v>
      </c>
      <c r="E114" s="125" t="s">
        <v>128</v>
      </c>
      <c r="F114" s="184" t="s">
        <v>208</v>
      </c>
      <c r="G114" s="125" t="s">
        <v>272</v>
      </c>
      <c r="H114" s="193">
        <v>300</v>
      </c>
      <c r="I114" s="184" t="e">
        <f>I115+I116</f>
        <v>#VALUE!</v>
      </c>
      <c r="J114" s="184">
        <f>J115+J116</f>
        <v>72.2</v>
      </c>
      <c r="K114" s="184">
        <f>K115+K116</f>
        <v>72.2</v>
      </c>
    </row>
    <row r="115" spans="2:11">
      <c r="B115" s="198" t="s">
        <v>271</v>
      </c>
      <c r="C115" s="193">
        <v>802</v>
      </c>
      <c r="D115" s="125" t="s">
        <v>205</v>
      </c>
      <c r="E115" s="125" t="s">
        <v>128</v>
      </c>
      <c r="F115" s="184" t="s">
        <v>208</v>
      </c>
      <c r="G115" s="125" t="s">
        <v>272</v>
      </c>
      <c r="H115" s="193">
        <v>310</v>
      </c>
      <c r="I115" s="184">
        <f>'прил 13'!H216</f>
        <v>0</v>
      </c>
      <c r="J115" s="184">
        <f>'прил 13'!I216</f>
        <v>0</v>
      </c>
      <c r="K115" s="184">
        <f>'прил 13'!J216</f>
        <v>0</v>
      </c>
    </row>
    <row r="116" spans="2:11">
      <c r="B116" s="198" t="s">
        <v>252</v>
      </c>
      <c r="C116" s="193">
        <v>802</v>
      </c>
      <c r="D116" s="125" t="s">
        <v>205</v>
      </c>
      <c r="E116" s="125" t="s">
        <v>128</v>
      </c>
      <c r="F116" s="184" t="s">
        <v>208</v>
      </c>
      <c r="G116" s="125" t="s">
        <v>272</v>
      </c>
      <c r="H116" s="193">
        <v>340</v>
      </c>
      <c r="I116" s="184" t="e">
        <f>'прил 13'!H218</f>
        <v>#VALUE!</v>
      </c>
      <c r="J116" s="184">
        <f>'прил 13'!I218</f>
        <v>72.2</v>
      </c>
      <c r="K116" s="184">
        <f>'прил 13'!J218</f>
        <v>72.2</v>
      </c>
    </row>
    <row r="117" spans="2:11">
      <c r="B117" s="200" t="s">
        <v>157</v>
      </c>
      <c r="C117" s="179">
        <v>802</v>
      </c>
      <c r="D117" s="125" t="s">
        <v>205</v>
      </c>
      <c r="E117" s="125" t="s">
        <v>128</v>
      </c>
      <c r="F117" s="184" t="s">
        <v>208</v>
      </c>
      <c r="G117" s="125" t="s">
        <v>272</v>
      </c>
      <c r="H117" s="125" t="s">
        <v>243</v>
      </c>
      <c r="I117" s="184">
        <f>I118</f>
        <v>0</v>
      </c>
      <c r="J117" s="184">
        <f t="shared" ref="J117:K117" si="28">J118</f>
        <v>0</v>
      </c>
      <c r="K117" s="184">
        <f t="shared" si="28"/>
        <v>0</v>
      </c>
    </row>
    <row r="118" spans="2:11">
      <c r="B118" s="186" t="s">
        <v>200</v>
      </c>
      <c r="C118" s="181">
        <v>802</v>
      </c>
      <c r="D118" s="125" t="s">
        <v>205</v>
      </c>
      <c r="E118" s="125" t="s">
        <v>128</v>
      </c>
      <c r="F118" s="184" t="s">
        <v>208</v>
      </c>
      <c r="G118" s="125" t="s">
        <v>272</v>
      </c>
      <c r="H118" s="125" t="s">
        <v>254</v>
      </c>
      <c r="I118" s="184">
        <f>[1]роспись!H189</f>
        <v>0</v>
      </c>
      <c r="J118" s="184">
        <f>[1]роспись!I189</f>
        <v>0</v>
      </c>
      <c r="K118" s="184">
        <f>[1]роспись!J189</f>
        <v>0</v>
      </c>
    </row>
    <row r="119" spans="2:11">
      <c r="B119" s="183" t="s">
        <v>209</v>
      </c>
      <c r="C119" s="179">
        <v>802</v>
      </c>
      <c r="D119" s="125" t="s">
        <v>205</v>
      </c>
      <c r="E119" s="125" t="s">
        <v>128</v>
      </c>
      <c r="F119" s="125" t="s">
        <v>210</v>
      </c>
      <c r="G119" s="125"/>
      <c r="H119" s="125"/>
      <c r="I119" s="182">
        <f>I120+I122+I124+I126+I127+I121+I123+I125</f>
        <v>0</v>
      </c>
      <c r="J119" s="182">
        <f t="shared" ref="J119:K119" si="29">J120+J122+J124+J126+J127+J121+J123+J125</f>
        <v>4408</v>
      </c>
      <c r="K119" s="182">
        <f t="shared" si="29"/>
        <v>4408</v>
      </c>
    </row>
    <row r="120" spans="2:11">
      <c r="B120" s="132" t="s">
        <v>137</v>
      </c>
      <c r="C120" s="181">
        <v>802</v>
      </c>
      <c r="D120" s="125" t="s">
        <v>205</v>
      </c>
      <c r="E120" s="125" t="s">
        <v>128</v>
      </c>
      <c r="F120" s="125" t="s">
        <v>210</v>
      </c>
      <c r="G120" s="125" t="s">
        <v>272</v>
      </c>
      <c r="H120" s="125" t="s">
        <v>244</v>
      </c>
      <c r="I120" s="184">
        <f>'прил 13'!H163</f>
        <v>0</v>
      </c>
      <c r="J120" s="184">
        <f>'прил 13'!I163</f>
        <v>2150.4</v>
      </c>
      <c r="K120" s="184">
        <f>'прил 13'!J163</f>
        <v>2150.4</v>
      </c>
    </row>
    <row r="121" spans="2:11" ht="31.5">
      <c r="B121" s="186" t="s">
        <v>139</v>
      </c>
      <c r="C121" s="179">
        <v>802</v>
      </c>
      <c r="D121" s="125" t="s">
        <v>205</v>
      </c>
      <c r="E121" s="125" t="s">
        <v>128</v>
      </c>
      <c r="F121" s="125" t="s">
        <v>210</v>
      </c>
      <c r="G121" s="125" t="s">
        <v>272</v>
      </c>
      <c r="H121" s="125" t="s">
        <v>245</v>
      </c>
      <c r="I121" s="184"/>
      <c r="J121" s="184"/>
      <c r="K121" s="184"/>
    </row>
    <row r="122" spans="2:11" ht="31.5">
      <c r="B122" s="186" t="s">
        <v>141</v>
      </c>
      <c r="C122" s="181">
        <v>802</v>
      </c>
      <c r="D122" s="125" t="s">
        <v>205</v>
      </c>
      <c r="E122" s="125" t="s">
        <v>128</v>
      </c>
      <c r="F122" s="125" t="s">
        <v>210</v>
      </c>
      <c r="G122" s="125" t="s">
        <v>272</v>
      </c>
      <c r="H122" s="125" t="s">
        <v>246</v>
      </c>
      <c r="I122" s="184">
        <f>'прил 13'!H165</f>
        <v>0</v>
      </c>
      <c r="J122" s="184">
        <f>'прил 13'!I165</f>
        <v>649.4</v>
      </c>
      <c r="K122" s="184">
        <f>'прил 13'!J165</f>
        <v>649.4</v>
      </c>
    </row>
    <row r="123" spans="2:11" ht="31.5">
      <c r="B123" s="186" t="s">
        <v>153</v>
      </c>
      <c r="C123" s="179">
        <v>802</v>
      </c>
      <c r="D123" s="125" t="s">
        <v>205</v>
      </c>
      <c r="E123" s="125" t="s">
        <v>128</v>
      </c>
      <c r="F123" s="125" t="s">
        <v>210</v>
      </c>
      <c r="G123" s="125" t="s">
        <v>272</v>
      </c>
      <c r="H123" s="125" t="s">
        <v>247</v>
      </c>
      <c r="I123" s="184">
        <f>'прил 13'!H167</f>
        <v>0</v>
      </c>
      <c r="J123" s="184">
        <f>'прил 13'!I167</f>
        <v>36.6</v>
      </c>
      <c r="K123" s="184">
        <f>'прил 13'!J167</f>
        <v>36.6</v>
      </c>
    </row>
    <row r="124" spans="2:11">
      <c r="B124" s="183" t="s">
        <v>256</v>
      </c>
      <c r="C124" s="181">
        <v>802</v>
      </c>
      <c r="D124" s="125" t="s">
        <v>205</v>
      </c>
      <c r="E124" s="125" t="s">
        <v>128</v>
      </c>
      <c r="F124" s="125" t="s">
        <v>210</v>
      </c>
      <c r="G124" s="125" t="s">
        <v>272</v>
      </c>
      <c r="H124" s="193">
        <v>223</v>
      </c>
      <c r="I124" s="184">
        <f>'прил 13'!H170+'прил 13'!H186</f>
        <v>0</v>
      </c>
      <c r="J124" s="184">
        <f>'прил 13'!I170+'прил 13'!I186</f>
        <v>1566.7</v>
      </c>
      <c r="K124" s="184">
        <f>'прил 13'!J170+'прил 13'!J186</f>
        <v>1566.7</v>
      </c>
    </row>
    <row r="125" spans="2:11">
      <c r="B125" s="215" t="s">
        <v>273</v>
      </c>
      <c r="C125" s="181">
        <v>802</v>
      </c>
      <c r="D125" s="500" t="s">
        <v>205</v>
      </c>
      <c r="E125" s="500" t="s">
        <v>128</v>
      </c>
      <c r="F125" s="500" t="s">
        <v>210</v>
      </c>
      <c r="G125" s="500" t="s">
        <v>272</v>
      </c>
      <c r="H125" s="193">
        <v>225</v>
      </c>
      <c r="I125" s="184">
        <f>'прил 13'!H172</f>
        <v>0</v>
      </c>
      <c r="J125" s="184">
        <f>'прил 13'!I172</f>
        <v>0</v>
      </c>
      <c r="K125" s="184">
        <f>'прил 13'!J172</f>
        <v>0</v>
      </c>
    </row>
    <row r="126" spans="2:11">
      <c r="B126" s="183" t="s">
        <v>250</v>
      </c>
      <c r="C126" s="179">
        <v>802</v>
      </c>
      <c r="D126" s="125" t="s">
        <v>205</v>
      </c>
      <c r="E126" s="125" t="s">
        <v>128</v>
      </c>
      <c r="F126" s="125" t="s">
        <v>210</v>
      </c>
      <c r="G126" s="125" t="s">
        <v>272</v>
      </c>
      <c r="H126" s="193">
        <v>226</v>
      </c>
      <c r="I126" s="184">
        <f>'прил 13'!H175</f>
        <v>0</v>
      </c>
      <c r="J126" s="184">
        <f>'прил 13'!I175</f>
        <v>4.9000000000000004</v>
      </c>
      <c r="K126" s="184">
        <f>'прил 13'!J175</f>
        <v>4.9000000000000004</v>
      </c>
    </row>
    <row r="127" spans="2:11">
      <c r="B127" s="195" t="s">
        <v>251</v>
      </c>
      <c r="C127" s="179">
        <v>803</v>
      </c>
      <c r="D127" s="125" t="s">
        <v>205</v>
      </c>
      <c r="E127" s="125" t="s">
        <v>128</v>
      </c>
      <c r="F127" s="125" t="s">
        <v>210</v>
      </c>
      <c r="G127" s="125" t="s">
        <v>272</v>
      </c>
      <c r="H127" s="193">
        <v>300</v>
      </c>
      <c r="I127" s="184">
        <f>I128+I129</f>
        <v>0</v>
      </c>
      <c r="J127" s="184">
        <f>J128+J129</f>
        <v>0</v>
      </c>
      <c r="K127" s="184">
        <f>K128+K129</f>
        <v>0</v>
      </c>
    </row>
    <row r="128" spans="2:11">
      <c r="B128" s="198" t="s">
        <v>271</v>
      </c>
      <c r="C128" s="193">
        <v>802</v>
      </c>
      <c r="D128" s="125" t="s">
        <v>205</v>
      </c>
      <c r="E128" s="125" t="s">
        <v>128</v>
      </c>
      <c r="F128" s="125" t="s">
        <v>210</v>
      </c>
      <c r="G128" s="125" t="s">
        <v>272</v>
      </c>
      <c r="H128" s="193">
        <v>310</v>
      </c>
      <c r="I128" s="184"/>
      <c r="J128" s="147"/>
      <c r="K128" s="147"/>
    </row>
    <row r="129" spans="2:11">
      <c r="B129" s="198" t="s">
        <v>252</v>
      </c>
      <c r="C129" s="193">
        <v>802</v>
      </c>
      <c r="D129" s="125" t="s">
        <v>205</v>
      </c>
      <c r="E129" s="125" t="s">
        <v>128</v>
      </c>
      <c r="F129" s="125" t="s">
        <v>210</v>
      </c>
      <c r="G129" s="125" t="s">
        <v>272</v>
      </c>
      <c r="H129" s="193">
        <v>340</v>
      </c>
      <c r="I129" s="184"/>
      <c r="J129" s="184"/>
      <c r="K129" s="184"/>
    </row>
    <row r="130" spans="2:11" ht="31.5">
      <c r="B130" s="216" t="s">
        <v>274</v>
      </c>
      <c r="C130" s="193">
        <v>802</v>
      </c>
      <c r="D130" s="125" t="s">
        <v>205</v>
      </c>
      <c r="E130" s="125" t="s">
        <v>128</v>
      </c>
      <c r="F130" s="125" t="s">
        <v>275</v>
      </c>
      <c r="G130" s="125" t="s">
        <v>272</v>
      </c>
      <c r="H130" s="193">
        <v>241</v>
      </c>
      <c r="I130" s="182">
        <f>I131</f>
        <v>0</v>
      </c>
      <c r="J130" s="182"/>
      <c r="K130" s="182"/>
    </row>
    <row r="131" spans="2:11" ht="31.5">
      <c r="B131" s="217" t="s">
        <v>276</v>
      </c>
      <c r="C131" s="218">
        <v>802</v>
      </c>
      <c r="D131" s="125" t="s">
        <v>205</v>
      </c>
      <c r="E131" s="125" t="s">
        <v>128</v>
      </c>
      <c r="F131" s="125" t="s">
        <v>275</v>
      </c>
      <c r="G131" s="125" t="s">
        <v>272</v>
      </c>
      <c r="H131" s="218">
        <v>241</v>
      </c>
      <c r="I131" s="184">
        <f>[1]роспись!H168</f>
        <v>0</v>
      </c>
      <c r="J131" s="184"/>
      <c r="K131" s="184"/>
    </row>
    <row r="132" spans="2:11">
      <c r="B132" s="123" t="s">
        <v>211</v>
      </c>
      <c r="C132" s="179">
        <v>802</v>
      </c>
      <c r="D132" s="124" t="s">
        <v>190</v>
      </c>
      <c r="E132" s="124"/>
      <c r="F132" s="124"/>
      <c r="G132" s="124"/>
      <c r="H132" s="124"/>
      <c r="I132" s="182">
        <f t="shared" ref="I132" si="30">I133</f>
        <v>400.78</v>
      </c>
      <c r="J132" s="182">
        <f>J133</f>
        <v>403.6</v>
      </c>
      <c r="K132" s="182">
        <f>K133</f>
        <v>403.6</v>
      </c>
    </row>
    <row r="133" spans="2:11">
      <c r="B133" s="123" t="s">
        <v>212</v>
      </c>
      <c r="C133" s="181">
        <v>802</v>
      </c>
      <c r="D133" s="124" t="s">
        <v>190</v>
      </c>
      <c r="E133" s="124" t="s">
        <v>128</v>
      </c>
      <c r="F133" s="124"/>
      <c r="G133" s="124"/>
      <c r="H133" s="124" t="s">
        <v>243</v>
      </c>
      <c r="I133" s="184">
        <f>I134</f>
        <v>400.78</v>
      </c>
      <c r="J133" s="184">
        <f t="shared" ref="J133:K133" si="31">J134</f>
        <v>403.6</v>
      </c>
      <c r="K133" s="184">
        <f t="shared" si="31"/>
        <v>403.6</v>
      </c>
    </row>
    <row r="134" spans="2:11">
      <c r="B134" s="132" t="s">
        <v>213</v>
      </c>
      <c r="C134" s="181">
        <v>802</v>
      </c>
      <c r="D134" s="125" t="s">
        <v>190</v>
      </c>
      <c r="E134" s="125" t="s">
        <v>128</v>
      </c>
      <c r="F134" s="125" t="s">
        <v>214</v>
      </c>
      <c r="G134" s="125"/>
      <c r="H134" s="125" t="s">
        <v>243</v>
      </c>
      <c r="I134" s="184">
        <f>'прил 13'!H226</f>
        <v>400.78</v>
      </c>
      <c r="J134" s="184">
        <f>'прил 13'!I226</f>
        <v>403.6</v>
      </c>
      <c r="K134" s="184">
        <f>'прил 13'!J226</f>
        <v>403.6</v>
      </c>
    </row>
    <row r="135" spans="2:11">
      <c r="B135" s="213" t="s">
        <v>216</v>
      </c>
      <c r="C135" s="179">
        <v>802</v>
      </c>
      <c r="D135" s="124"/>
      <c r="E135" s="124"/>
      <c r="F135" s="124"/>
      <c r="G135" s="124"/>
      <c r="H135" s="124" t="s">
        <v>243</v>
      </c>
      <c r="I135" s="182">
        <f>I136+I142+I145+I148+I151+I154+I157+I137</f>
        <v>14.5</v>
      </c>
      <c r="J135" s="182">
        <f>J136+J142+J145+J148+J151+J154+J157+J137</f>
        <v>1136</v>
      </c>
      <c r="K135" s="182">
        <f>K136+K142+K145+K148+K151+K154+K157+K137</f>
        <v>1136</v>
      </c>
    </row>
    <row r="136" spans="2:11">
      <c r="B136" s="219" t="s">
        <v>277</v>
      </c>
      <c r="C136" s="181">
        <v>802</v>
      </c>
      <c r="D136" s="125" t="s">
        <v>236</v>
      </c>
      <c r="E136" s="125" t="s">
        <v>184</v>
      </c>
      <c r="F136" s="125" t="s">
        <v>278</v>
      </c>
      <c r="G136" s="125" t="s">
        <v>279</v>
      </c>
      <c r="H136" s="125"/>
      <c r="I136" s="182">
        <f>'прил 13'!H231</f>
        <v>0</v>
      </c>
      <c r="J136" s="182">
        <f>'прил 13'!I231</f>
        <v>5</v>
      </c>
      <c r="K136" s="182">
        <f>'прил 13'!J231</f>
        <v>5</v>
      </c>
    </row>
    <row r="137" spans="2:11">
      <c r="B137" s="219" t="s">
        <v>277</v>
      </c>
      <c r="C137" s="179">
        <v>802</v>
      </c>
      <c r="D137" s="124" t="s">
        <v>128</v>
      </c>
      <c r="E137" s="124" t="s">
        <v>173</v>
      </c>
      <c r="F137" s="124" t="s">
        <v>218</v>
      </c>
      <c r="G137" s="125"/>
      <c r="H137" s="125"/>
      <c r="I137" s="182">
        <f>I138</f>
        <v>0</v>
      </c>
      <c r="J137" s="182">
        <f t="shared" ref="J137:K137" si="32">J138</f>
        <v>1111</v>
      </c>
      <c r="K137" s="182">
        <f t="shared" si="32"/>
        <v>1111</v>
      </c>
    </row>
    <row r="138" spans="2:11">
      <c r="B138" s="220" t="s">
        <v>217</v>
      </c>
      <c r="C138" s="181">
        <v>802</v>
      </c>
      <c r="D138" s="125" t="s">
        <v>128</v>
      </c>
      <c r="E138" s="125" t="s">
        <v>173</v>
      </c>
      <c r="F138" s="125" t="s">
        <v>220</v>
      </c>
      <c r="G138" s="221" t="s">
        <v>150</v>
      </c>
      <c r="H138" s="221"/>
      <c r="I138" s="184">
        <f>I140+I139</f>
        <v>0</v>
      </c>
      <c r="J138" s="184">
        <f t="shared" ref="J138:K138" si="33">J140+J139</f>
        <v>1111</v>
      </c>
      <c r="K138" s="184">
        <f t="shared" si="33"/>
        <v>1111</v>
      </c>
    </row>
    <row r="139" spans="2:11" ht="31.5">
      <c r="B139" s="185" t="s">
        <v>149</v>
      </c>
      <c r="C139" s="181">
        <v>802</v>
      </c>
      <c r="D139" s="125" t="s">
        <v>128</v>
      </c>
      <c r="E139" s="125" t="s">
        <v>173</v>
      </c>
      <c r="F139" s="125" t="s">
        <v>220</v>
      </c>
      <c r="G139" s="221" t="s">
        <v>156</v>
      </c>
      <c r="H139" s="221" t="s">
        <v>249</v>
      </c>
      <c r="I139" s="184">
        <f>'прил 13'!H236</f>
        <v>0</v>
      </c>
      <c r="J139" s="184">
        <f>'прил 13'!I236</f>
        <v>1015</v>
      </c>
      <c r="K139" s="184">
        <f>'прил 13'!J236</f>
        <v>1015</v>
      </c>
    </row>
    <row r="140" spans="2:11">
      <c r="B140" s="183" t="s">
        <v>256</v>
      </c>
      <c r="C140" s="181">
        <v>802</v>
      </c>
      <c r="D140" s="125" t="s">
        <v>128</v>
      </c>
      <c r="E140" s="125" t="s">
        <v>173</v>
      </c>
      <c r="F140" s="125" t="s">
        <v>220</v>
      </c>
      <c r="G140" s="221" t="s">
        <v>156</v>
      </c>
      <c r="H140" s="221" t="s">
        <v>257</v>
      </c>
      <c r="I140" s="184">
        <f>'прил 13'!H245</f>
        <v>0</v>
      </c>
      <c r="J140" s="184">
        <f>'прил 13'!I245</f>
        <v>96</v>
      </c>
      <c r="K140" s="184">
        <f>'прил 13'!J245</f>
        <v>96</v>
      </c>
    </row>
    <row r="141" spans="2:11">
      <c r="B141" s="185"/>
      <c r="C141" s="181"/>
      <c r="D141" s="125"/>
      <c r="E141" s="125"/>
      <c r="F141" s="125"/>
      <c r="G141" s="221"/>
      <c r="H141" s="221"/>
      <c r="I141" s="184"/>
      <c r="J141" s="147"/>
      <c r="K141" s="147"/>
    </row>
    <row r="142" spans="2:11" ht="141.75">
      <c r="B142" s="161" t="s">
        <v>219</v>
      </c>
      <c r="C142" s="181">
        <v>802</v>
      </c>
      <c r="D142" s="124" t="s">
        <v>128</v>
      </c>
      <c r="E142" s="124" t="s">
        <v>173</v>
      </c>
      <c r="F142" s="124" t="s">
        <v>220</v>
      </c>
      <c r="G142" s="124"/>
      <c r="H142" s="124"/>
      <c r="I142" s="182">
        <f>I144</f>
        <v>1.5</v>
      </c>
      <c r="J142" s="182">
        <f t="shared" ref="J142:K142" si="34">J144</f>
        <v>1.5</v>
      </c>
      <c r="K142" s="182">
        <f t="shared" si="34"/>
        <v>1.5</v>
      </c>
    </row>
    <row r="143" spans="2:11" ht="31.5">
      <c r="B143" s="185" t="s">
        <v>149</v>
      </c>
      <c r="C143" s="179">
        <v>802</v>
      </c>
      <c r="D143" s="125" t="s">
        <v>128</v>
      </c>
      <c r="E143" s="125" t="s">
        <v>173</v>
      </c>
      <c r="F143" s="125" t="s">
        <v>220</v>
      </c>
      <c r="G143" s="125" t="s">
        <v>150</v>
      </c>
      <c r="H143" s="125"/>
      <c r="I143" s="184">
        <f>I144</f>
        <v>1.5</v>
      </c>
      <c r="J143" s="184">
        <f t="shared" ref="J143:K143" si="35">J144</f>
        <v>1.5</v>
      </c>
      <c r="K143" s="184">
        <f t="shared" si="35"/>
        <v>1.5</v>
      </c>
    </row>
    <row r="144" spans="2:11" ht="31.5">
      <c r="B144" s="186" t="s">
        <v>155</v>
      </c>
      <c r="C144" s="181">
        <v>802</v>
      </c>
      <c r="D144" s="125" t="s">
        <v>128</v>
      </c>
      <c r="E144" s="125" t="s">
        <v>173</v>
      </c>
      <c r="F144" s="125" t="s">
        <v>220</v>
      </c>
      <c r="G144" s="221" t="s">
        <v>156</v>
      </c>
      <c r="H144" s="221" t="s">
        <v>255</v>
      </c>
      <c r="I144" s="184">
        <f>'прил 13'!H248</f>
        <v>1.5</v>
      </c>
      <c r="J144" s="184">
        <f>'прил 13'!I248</f>
        <v>1.5</v>
      </c>
      <c r="K144" s="184">
        <f>'прил 13'!J248</f>
        <v>1.5</v>
      </c>
    </row>
    <row r="145" spans="2:11" ht="47.25">
      <c r="B145" s="222" t="s">
        <v>221</v>
      </c>
      <c r="C145" s="179">
        <v>802</v>
      </c>
      <c r="D145" s="124" t="s">
        <v>184</v>
      </c>
      <c r="E145" s="124" t="s">
        <v>193</v>
      </c>
      <c r="F145" s="124" t="s">
        <v>222</v>
      </c>
      <c r="G145" s="124"/>
      <c r="H145" s="124"/>
      <c r="I145" s="182">
        <f>I147</f>
        <v>0</v>
      </c>
      <c r="J145" s="182">
        <f t="shared" ref="J145:K145" si="36">J147</f>
        <v>10</v>
      </c>
      <c r="K145" s="182">
        <f t="shared" si="36"/>
        <v>10</v>
      </c>
    </row>
    <row r="146" spans="2:11" ht="31.5">
      <c r="B146" s="185" t="s">
        <v>149</v>
      </c>
      <c r="C146" s="181">
        <v>802</v>
      </c>
      <c r="D146" s="125" t="s">
        <v>184</v>
      </c>
      <c r="E146" s="125" t="s">
        <v>193</v>
      </c>
      <c r="F146" s="125" t="s">
        <v>222</v>
      </c>
      <c r="G146" s="125" t="s">
        <v>150</v>
      </c>
      <c r="H146" s="125"/>
      <c r="I146" s="184">
        <f>I147</f>
        <v>0</v>
      </c>
      <c r="J146" s="184">
        <f t="shared" ref="J146:K146" si="37">J147</f>
        <v>10</v>
      </c>
      <c r="K146" s="184">
        <f t="shared" si="37"/>
        <v>10</v>
      </c>
    </row>
    <row r="147" spans="2:11" ht="31.5">
      <c r="B147" s="186" t="s">
        <v>155</v>
      </c>
      <c r="C147" s="179">
        <v>802</v>
      </c>
      <c r="D147" s="125" t="s">
        <v>184</v>
      </c>
      <c r="E147" s="125" t="s">
        <v>193</v>
      </c>
      <c r="F147" s="125" t="s">
        <v>222</v>
      </c>
      <c r="G147" s="221" t="s">
        <v>156</v>
      </c>
      <c r="H147" s="221" t="s">
        <v>255</v>
      </c>
      <c r="I147" s="184">
        <f>'прил 13'!H249</f>
        <v>0</v>
      </c>
      <c r="J147" s="184">
        <f>'прил 13'!I249</f>
        <v>10</v>
      </c>
      <c r="K147" s="184">
        <f>'прил 13'!J249</f>
        <v>10</v>
      </c>
    </row>
    <row r="148" spans="2:11" ht="110.25">
      <c r="B148" s="222" t="s">
        <v>223</v>
      </c>
      <c r="C148" s="179">
        <v>802</v>
      </c>
      <c r="D148" s="124" t="s">
        <v>128</v>
      </c>
      <c r="E148" s="124" t="s">
        <v>173</v>
      </c>
      <c r="F148" s="124" t="s">
        <v>224</v>
      </c>
      <c r="G148" s="124"/>
      <c r="H148" s="124" t="s">
        <v>243</v>
      </c>
      <c r="I148" s="182">
        <f>I150</f>
        <v>12</v>
      </c>
      <c r="J148" s="182">
        <f t="shared" ref="J148:K148" si="38">J150</f>
        <v>7.5</v>
      </c>
      <c r="K148" s="182">
        <f t="shared" si="38"/>
        <v>7.5</v>
      </c>
    </row>
    <row r="149" spans="2:11" ht="31.5">
      <c r="B149" s="185" t="s">
        <v>149</v>
      </c>
      <c r="C149" s="181">
        <v>802</v>
      </c>
      <c r="D149" s="125" t="s">
        <v>128</v>
      </c>
      <c r="E149" s="125" t="s">
        <v>173</v>
      </c>
      <c r="F149" s="125" t="s">
        <v>224</v>
      </c>
      <c r="G149" s="125" t="s">
        <v>150</v>
      </c>
      <c r="H149" s="125" t="s">
        <v>243</v>
      </c>
      <c r="I149" s="184">
        <f>I150</f>
        <v>12</v>
      </c>
      <c r="J149" s="184">
        <f t="shared" ref="J149:K149" si="39">J150</f>
        <v>7.5</v>
      </c>
      <c r="K149" s="184">
        <f t="shared" si="39"/>
        <v>7.5</v>
      </c>
    </row>
    <row r="150" spans="2:11" ht="31.5">
      <c r="B150" s="186" t="s">
        <v>155</v>
      </c>
      <c r="C150" s="179">
        <v>802</v>
      </c>
      <c r="D150" s="125" t="s">
        <v>128</v>
      </c>
      <c r="E150" s="125" t="s">
        <v>173</v>
      </c>
      <c r="F150" s="125" t="s">
        <v>224</v>
      </c>
      <c r="G150" s="221" t="s">
        <v>156</v>
      </c>
      <c r="H150" s="221" t="s">
        <v>255</v>
      </c>
      <c r="I150" s="184">
        <f>'прил 13'!H256</f>
        <v>12</v>
      </c>
      <c r="J150" s="184">
        <f>'прил 13'!I256</f>
        <v>7.5</v>
      </c>
      <c r="K150" s="184">
        <f>'прил 13'!J256</f>
        <v>7.5</v>
      </c>
    </row>
    <row r="151" spans="2:11" ht="94.5">
      <c r="B151" s="215" t="s">
        <v>225</v>
      </c>
      <c r="C151" s="181">
        <v>802</v>
      </c>
      <c r="D151" s="124" t="s">
        <v>128</v>
      </c>
      <c r="E151" s="124" t="s">
        <v>173</v>
      </c>
      <c r="F151" s="124" t="s">
        <v>226</v>
      </c>
      <c r="G151" s="124"/>
      <c r="H151" s="124" t="s">
        <v>243</v>
      </c>
      <c r="I151" s="182">
        <f>I152</f>
        <v>0</v>
      </c>
      <c r="J151" s="182">
        <f t="shared" ref="J151:K152" si="40">J152</f>
        <v>0</v>
      </c>
      <c r="K151" s="182">
        <f t="shared" si="40"/>
        <v>0</v>
      </c>
    </row>
    <row r="152" spans="2:11" ht="31.5">
      <c r="B152" s="185" t="s">
        <v>149</v>
      </c>
      <c r="C152" s="179">
        <v>802</v>
      </c>
      <c r="D152" s="125" t="s">
        <v>128</v>
      </c>
      <c r="E152" s="125" t="s">
        <v>173</v>
      </c>
      <c r="F152" s="125" t="s">
        <v>226</v>
      </c>
      <c r="G152" s="125" t="s">
        <v>150</v>
      </c>
      <c r="H152" s="125" t="s">
        <v>243</v>
      </c>
      <c r="I152" s="184">
        <f>I153</f>
        <v>0</v>
      </c>
      <c r="J152" s="184">
        <f t="shared" si="40"/>
        <v>0</v>
      </c>
      <c r="K152" s="184">
        <f t="shared" si="40"/>
        <v>0</v>
      </c>
    </row>
    <row r="153" spans="2:11" ht="31.5">
      <c r="B153" s="186" t="s">
        <v>155</v>
      </c>
      <c r="C153" s="181">
        <v>802</v>
      </c>
      <c r="D153" s="125" t="s">
        <v>128</v>
      </c>
      <c r="E153" s="125" t="s">
        <v>173</v>
      </c>
      <c r="F153" s="125" t="s">
        <v>226</v>
      </c>
      <c r="G153" s="221" t="s">
        <v>156</v>
      </c>
      <c r="H153" s="221" t="s">
        <v>258</v>
      </c>
      <c r="I153" s="184">
        <f>'прил 13'!H262</f>
        <v>0</v>
      </c>
      <c r="J153" s="184">
        <f>'прил 13'!I262</f>
        <v>0</v>
      </c>
      <c r="K153" s="184">
        <f>'прил 13'!J262</f>
        <v>0</v>
      </c>
    </row>
    <row r="154" spans="2:11" ht="31.5">
      <c r="B154" s="223" t="s">
        <v>229</v>
      </c>
      <c r="C154" s="181">
        <v>802</v>
      </c>
      <c r="D154" s="124" t="s">
        <v>198</v>
      </c>
      <c r="E154" s="124" t="s">
        <v>184</v>
      </c>
      <c r="F154" s="124" t="s">
        <v>230</v>
      </c>
      <c r="G154" s="124"/>
      <c r="H154" s="124" t="s">
        <v>243</v>
      </c>
      <c r="I154" s="182">
        <f>I155</f>
        <v>0</v>
      </c>
      <c r="J154" s="182">
        <f t="shared" ref="J154:K155" si="41">J155</f>
        <v>0</v>
      </c>
      <c r="K154" s="182">
        <f t="shared" si="41"/>
        <v>0</v>
      </c>
    </row>
    <row r="155" spans="2:11" ht="31.5">
      <c r="B155" s="185" t="s">
        <v>149</v>
      </c>
      <c r="C155" s="179">
        <v>802</v>
      </c>
      <c r="D155" s="125" t="s">
        <v>198</v>
      </c>
      <c r="E155" s="125" t="s">
        <v>184</v>
      </c>
      <c r="F155" s="125" t="s">
        <v>230</v>
      </c>
      <c r="G155" s="125" t="s">
        <v>150</v>
      </c>
      <c r="H155" s="125" t="s">
        <v>243</v>
      </c>
      <c r="I155" s="184">
        <f>I156</f>
        <v>0</v>
      </c>
      <c r="J155" s="184">
        <f t="shared" si="41"/>
        <v>0</v>
      </c>
      <c r="K155" s="184">
        <f t="shared" si="41"/>
        <v>0</v>
      </c>
    </row>
    <row r="156" spans="2:11" ht="31.5">
      <c r="B156" s="186" t="s">
        <v>155</v>
      </c>
      <c r="C156" s="181">
        <v>802</v>
      </c>
      <c r="D156" s="125" t="s">
        <v>198</v>
      </c>
      <c r="E156" s="125" t="s">
        <v>184</v>
      </c>
      <c r="F156" s="125" t="s">
        <v>230</v>
      </c>
      <c r="G156" s="221" t="s">
        <v>156</v>
      </c>
      <c r="H156" s="221" t="s">
        <v>255</v>
      </c>
      <c r="I156" s="184">
        <f>'прил 13'!H274</f>
        <v>0</v>
      </c>
      <c r="J156" s="184">
        <f>'прил 13'!I274</f>
        <v>0</v>
      </c>
      <c r="K156" s="184">
        <f>'прил 13'!J274</f>
        <v>0</v>
      </c>
    </row>
    <row r="157" spans="2:11" ht="47.25">
      <c r="B157" s="215" t="s">
        <v>280</v>
      </c>
      <c r="C157" s="179">
        <v>802</v>
      </c>
      <c r="D157" s="124" t="s">
        <v>128</v>
      </c>
      <c r="E157" s="124" t="s">
        <v>173</v>
      </c>
      <c r="F157" s="124" t="s">
        <v>232</v>
      </c>
      <c r="G157" s="124"/>
      <c r="H157" s="124" t="s">
        <v>243</v>
      </c>
      <c r="I157" s="182">
        <f>I158</f>
        <v>1</v>
      </c>
      <c r="J157" s="182">
        <f t="shared" ref="J157:K158" si="42">J158</f>
        <v>1</v>
      </c>
      <c r="K157" s="182">
        <f t="shared" si="42"/>
        <v>1</v>
      </c>
    </row>
    <row r="158" spans="2:11" ht="31.5">
      <c r="B158" s="185" t="s">
        <v>149</v>
      </c>
      <c r="C158" s="181">
        <v>802</v>
      </c>
      <c r="D158" s="125" t="s">
        <v>128</v>
      </c>
      <c r="E158" s="125" t="s">
        <v>173</v>
      </c>
      <c r="F158" s="125" t="s">
        <v>232</v>
      </c>
      <c r="G158" s="125" t="s">
        <v>150</v>
      </c>
      <c r="H158" s="125" t="s">
        <v>243</v>
      </c>
      <c r="I158" s="184">
        <f>I159</f>
        <v>1</v>
      </c>
      <c r="J158" s="184">
        <f t="shared" si="42"/>
        <v>1</v>
      </c>
      <c r="K158" s="184">
        <f t="shared" si="42"/>
        <v>1</v>
      </c>
    </row>
    <row r="159" spans="2:11" ht="31.5">
      <c r="B159" s="186" t="s">
        <v>155</v>
      </c>
      <c r="C159" s="179">
        <v>802</v>
      </c>
      <c r="D159" s="125" t="s">
        <v>128</v>
      </c>
      <c r="E159" s="125" t="s">
        <v>173</v>
      </c>
      <c r="F159" s="125" t="s">
        <v>232</v>
      </c>
      <c r="G159" s="221" t="s">
        <v>156</v>
      </c>
      <c r="H159" s="221" t="s">
        <v>255</v>
      </c>
      <c r="I159" s="184">
        <f>'прил 13'!H278</f>
        <v>1</v>
      </c>
      <c r="J159" s="184">
        <f>'прил 13'!I278</f>
        <v>1</v>
      </c>
      <c r="K159" s="184">
        <f>'прил 13'!J278</f>
        <v>1</v>
      </c>
    </row>
    <row r="160" spans="2:11">
      <c r="B160" s="123" t="s">
        <v>237</v>
      </c>
      <c r="C160" s="179">
        <v>802</v>
      </c>
      <c r="D160" s="125"/>
      <c r="E160" s="125"/>
      <c r="F160" s="125"/>
      <c r="G160" s="125"/>
      <c r="H160" s="125"/>
      <c r="I160" s="182" t="e">
        <f>I22+I29+I63+I75+I87+I95+I97+I132+I135+I105+I58+I51+I100</f>
        <v>#VALUE!</v>
      </c>
      <c r="J160" s="182">
        <f>J22+J29+J63+J75+J87+J95+J97+J132+J135+J105+J58+J51</f>
        <v>18523</v>
      </c>
      <c r="K160" s="182">
        <f>K22+K29+K63+K75+K87+K95+K97+K132+K135+K105+K58</f>
        <v>18541.400000000001</v>
      </c>
    </row>
    <row r="161" spans="2:11">
      <c r="B161" s="171"/>
      <c r="C161" s="171"/>
      <c r="D161" s="174"/>
      <c r="E161" s="174"/>
      <c r="F161" s="224"/>
      <c r="G161" s="174"/>
      <c r="H161" s="174"/>
      <c r="I161" s="174"/>
      <c r="J161" s="174"/>
      <c r="K161" s="225"/>
    </row>
    <row r="162" spans="2:11">
      <c r="B162" s="598"/>
      <c r="C162" s="598"/>
      <c r="D162" s="598"/>
      <c r="E162" s="598"/>
      <c r="F162" s="598"/>
      <c r="G162" s="598"/>
      <c r="H162" s="174"/>
      <c r="I162" s="174"/>
      <c r="J162" s="174"/>
      <c r="K162" s="225"/>
    </row>
    <row r="163" spans="2:11">
      <c r="B163" s="174"/>
      <c r="C163" s="174"/>
      <c r="D163" s="174"/>
      <c r="E163" s="174"/>
      <c r="F163" s="174"/>
      <c r="G163" s="174"/>
      <c r="H163" s="174"/>
      <c r="I163" s="174"/>
      <c r="J163" s="174"/>
      <c r="K163" s="225"/>
    </row>
    <row r="164" spans="2:11">
      <c r="B164" s="226"/>
      <c r="C164" s="174"/>
      <c r="D164" s="227"/>
      <c r="E164" s="227"/>
      <c r="F164" s="227"/>
      <c r="G164" s="227"/>
      <c r="H164" s="227"/>
      <c r="I164" s="227"/>
      <c r="J164" s="227"/>
      <c r="K164" s="225"/>
    </row>
    <row r="165" spans="2:11">
      <c r="B165" s="174"/>
      <c r="C165" s="174"/>
      <c r="D165" s="175"/>
      <c r="E165" s="175"/>
      <c r="F165" s="175"/>
      <c r="G165" s="175"/>
      <c r="H165" s="175"/>
      <c r="I165" s="175"/>
      <c r="J165" s="175"/>
      <c r="K165" s="225"/>
    </row>
    <row r="166" spans="2:11">
      <c r="I166" s="228"/>
      <c r="J166" s="228"/>
      <c r="K166" s="228"/>
    </row>
    <row r="167" spans="2:11">
      <c r="I167" s="228"/>
      <c r="J167" s="228"/>
      <c r="K167" s="228"/>
    </row>
    <row r="168" spans="2:11">
      <c r="I168" s="228"/>
      <c r="J168" s="228"/>
      <c r="K168" s="228"/>
    </row>
  </sheetData>
  <mergeCells count="26">
    <mergeCell ref="B162:G162"/>
    <mergeCell ref="K16:K18"/>
    <mergeCell ref="C17:C18"/>
    <mergeCell ref="D17:D18"/>
    <mergeCell ref="E17:E18"/>
    <mergeCell ref="F17:F18"/>
    <mergeCell ref="G17:G18"/>
    <mergeCell ref="B13:J13"/>
    <mergeCell ref="B14:J14"/>
    <mergeCell ref="B16:B18"/>
    <mergeCell ref="C16:G16"/>
    <mergeCell ref="H16:H18"/>
    <mergeCell ref="I16:I18"/>
    <mergeCell ref="J16:J18"/>
    <mergeCell ref="B12:J12"/>
    <mergeCell ref="B1:K1"/>
    <mergeCell ref="B2:K2"/>
    <mergeCell ref="B3:K3"/>
    <mergeCell ref="B4:K4"/>
    <mergeCell ref="B5:K5"/>
    <mergeCell ref="B6:K6"/>
    <mergeCell ref="B7:K7"/>
    <mergeCell ref="B8:K8"/>
    <mergeCell ref="B9:K9"/>
    <mergeCell ref="B10:K10"/>
    <mergeCell ref="D11:G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88"/>
  <sheetViews>
    <sheetView tabSelected="1" view="pageBreakPreview" zoomScale="60" zoomScaleNormal="100" workbookViewId="0">
      <selection activeCell="H43" sqref="H43"/>
    </sheetView>
  </sheetViews>
  <sheetFormatPr defaultColWidth="16.28515625" defaultRowHeight="15.75"/>
  <cols>
    <col min="1" max="16384" width="16.28515625" style="33"/>
  </cols>
  <sheetData>
    <row r="1" spans="1:13">
      <c r="B1" s="593" t="s">
        <v>281</v>
      </c>
      <c r="C1" s="593"/>
      <c r="D1" s="593"/>
      <c r="E1" s="593"/>
      <c r="F1" s="593"/>
      <c r="G1" s="593"/>
      <c r="H1" s="593"/>
      <c r="I1" s="593"/>
      <c r="J1" s="593"/>
    </row>
    <row r="2" spans="1:13">
      <c r="B2" s="594" t="s">
        <v>622</v>
      </c>
      <c r="C2" s="594"/>
      <c r="D2" s="594"/>
      <c r="E2" s="594"/>
      <c r="F2" s="594"/>
      <c r="G2" s="594"/>
      <c r="H2" s="594"/>
      <c r="I2" s="594"/>
      <c r="J2" s="594"/>
    </row>
    <row r="3" spans="1:13">
      <c r="B3" s="594" t="s">
        <v>705</v>
      </c>
      <c r="C3" s="594"/>
      <c r="D3" s="594"/>
      <c r="E3" s="594"/>
      <c r="F3" s="594"/>
      <c r="G3" s="594"/>
      <c r="H3" s="594"/>
      <c r="I3" s="594"/>
      <c r="J3" s="594"/>
    </row>
    <row r="4" spans="1:13">
      <c r="B4" s="594" t="s">
        <v>13</v>
      </c>
      <c r="C4" s="594"/>
      <c r="D4" s="594"/>
      <c r="E4" s="594"/>
      <c r="F4" s="594"/>
      <c r="G4" s="594"/>
      <c r="H4" s="594"/>
      <c r="I4" s="594"/>
      <c r="J4" s="594"/>
    </row>
    <row r="5" spans="1:13">
      <c r="B5" s="594" t="s">
        <v>721</v>
      </c>
      <c r="C5" s="594"/>
      <c r="D5" s="594"/>
      <c r="E5" s="594"/>
      <c r="F5" s="594"/>
      <c r="G5" s="594"/>
      <c r="H5" s="594"/>
      <c r="I5" s="594"/>
      <c r="J5" s="594"/>
    </row>
    <row r="6" spans="1:13">
      <c r="B6" s="594" t="s">
        <v>654</v>
      </c>
      <c r="C6" s="594"/>
      <c r="D6" s="594"/>
      <c r="E6" s="594"/>
      <c r="F6" s="594"/>
      <c r="G6" s="594"/>
      <c r="H6" s="594"/>
      <c r="I6" s="594"/>
      <c r="J6" s="594"/>
    </row>
    <row r="7" spans="1:13">
      <c r="B7" s="611"/>
      <c r="C7" s="611"/>
      <c r="D7" s="611"/>
      <c r="E7" s="611"/>
      <c r="F7" s="611"/>
      <c r="G7" s="611"/>
      <c r="H7" s="611"/>
      <c r="I7" s="611"/>
      <c r="J7" s="611"/>
    </row>
    <row r="8" spans="1:13">
      <c r="B8" s="612"/>
      <c r="C8" s="612"/>
      <c r="D8" s="612"/>
      <c r="E8" s="612"/>
      <c r="F8" s="612"/>
      <c r="G8" s="612"/>
      <c r="H8" s="612"/>
      <c r="I8" s="612"/>
      <c r="J8" s="612"/>
    </row>
    <row r="9" spans="1:13">
      <c r="B9" s="612"/>
      <c r="C9" s="612"/>
      <c r="D9" s="612"/>
      <c r="E9" s="612"/>
      <c r="F9" s="612"/>
      <c r="G9" s="612"/>
      <c r="H9" s="612"/>
      <c r="I9" s="612"/>
      <c r="J9" s="612"/>
    </row>
    <row r="10" spans="1:13">
      <c r="B10" s="613" t="s">
        <v>282</v>
      </c>
      <c r="C10" s="613"/>
      <c r="D10" s="613"/>
      <c r="E10" s="613"/>
      <c r="F10" s="613"/>
      <c r="G10" s="613"/>
      <c r="H10" s="613"/>
      <c r="I10" s="613"/>
      <c r="J10" s="613"/>
    </row>
    <row r="11" spans="1:13">
      <c r="B11" s="613" t="s">
        <v>734</v>
      </c>
      <c r="C11" s="613"/>
      <c r="D11" s="613"/>
      <c r="E11" s="613"/>
      <c r="F11" s="613"/>
      <c r="G11" s="613"/>
      <c r="H11" s="613"/>
      <c r="I11" s="613"/>
      <c r="J11" s="613"/>
    </row>
    <row r="12" spans="1:13">
      <c r="B12" s="229"/>
      <c r="C12" s="229"/>
      <c r="D12" s="229"/>
      <c r="E12" s="229"/>
      <c r="F12" s="229"/>
      <c r="G12" s="229"/>
      <c r="H12" s="230"/>
      <c r="I12" s="230"/>
      <c r="J12" s="230"/>
    </row>
    <row r="13" spans="1:13">
      <c r="B13" s="614" t="s">
        <v>283</v>
      </c>
      <c r="C13" s="615"/>
      <c r="D13" s="615"/>
      <c r="E13" s="615"/>
      <c r="F13" s="616"/>
      <c r="G13" s="231" t="s">
        <v>284</v>
      </c>
      <c r="H13" s="617" t="s">
        <v>122</v>
      </c>
      <c r="I13" s="617" t="s">
        <v>630</v>
      </c>
      <c r="J13" s="617" t="s">
        <v>648</v>
      </c>
    </row>
    <row r="14" spans="1:13">
      <c r="B14" s="619" t="s">
        <v>285</v>
      </c>
      <c r="C14" s="620"/>
      <c r="D14" s="620"/>
      <c r="E14" s="620"/>
      <c r="F14" s="621"/>
      <c r="G14" s="232"/>
      <c r="H14" s="618"/>
      <c r="I14" s="618"/>
      <c r="J14" s="618"/>
    </row>
    <row r="15" spans="1:13">
      <c r="B15" s="608" t="s">
        <v>286</v>
      </c>
      <c r="C15" s="609"/>
      <c r="D15" s="609"/>
      <c r="E15" s="609"/>
      <c r="F15" s="610"/>
      <c r="G15" s="233">
        <v>210</v>
      </c>
      <c r="H15" s="234">
        <f>H16+H17+H18</f>
        <v>9714.99</v>
      </c>
      <c r="I15" s="234">
        <f t="shared" ref="I15:J15" si="0">I16+I17+I18</f>
        <v>9426</v>
      </c>
      <c r="J15" s="234">
        <f t="shared" si="0"/>
        <v>9444.4</v>
      </c>
    </row>
    <row r="16" spans="1:13">
      <c r="A16" s="229"/>
      <c r="B16" s="622" t="s">
        <v>287</v>
      </c>
      <c r="C16" s="623"/>
      <c r="D16" s="623"/>
      <c r="E16" s="623"/>
      <c r="F16" s="624"/>
      <c r="G16" s="235">
        <v>211</v>
      </c>
      <c r="H16" s="236">
        <v>7488.3</v>
      </c>
      <c r="I16" s="236">
        <f>'прил 13'!I13+'прил 13'!I22+'прил 13'!I95+'прил 13'!I120</f>
        <v>7239.7000000000007</v>
      </c>
      <c r="J16" s="236">
        <f>'прил 13'!J13+'прил 13'!J22+'прил 13'!J95+'прил 13'!J120</f>
        <v>7253.8</v>
      </c>
      <c r="K16" s="229"/>
      <c r="L16" s="229"/>
      <c r="M16" s="229"/>
    </row>
    <row r="17" spans="1:13">
      <c r="A17" s="229"/>
      <c r="B17" s="622" t="s">
        <v>288</v>
      </c>
      <c r="C17" s="623"/>
      <c r="D17" s="623"/>
      <c r="E17" s="623"/>
      <c r="F17" s="624"/>
      <c r="G17" s="235">
        <v>212</v>
      </c>
      <c r="H17" s="236"/>
      <c r="I17" s="236"/>
      <c r="J17" s="236"/>
      <c r="K17" s="229"/>
      <c r="L17" s="229"/>
      <c r="M17" s="229"/>
    </row>
    <row r="18" spans="1:13">
      <c r="A18" s="229"/>
      <c r="B18" s="622" t="s">
        <v>289</v>
      </c>
      <c r="C18" s="623"/>
      <c r="D18" s="623"/>
      <c r="E18" s="623"/>
      <c r="F18" s="624"/>
      <c r="G18" s="235">
        <v>213</v>
      </c>
      <c r="H18" s="236">
        <v>2226.69</v>
      </c>
      <c r="I18" s="236">
        <f>'прил 13'!I15+'прил 13'!I24+'прил 13'!I96+'прил 13'!I122</f>
        <v>2186.3000000000002</v>
      </c>
      <c r="J18" s="236">
        <f>'прил 13'!J15+'прил 13'!J24+'прил 13'!J96+'прил 13'!J122</f>
        <v>2190.6</v>
      </c>
      <c r="K18" s="229"/>
      <c r="L18" s="229"/>
      <c r="M18" s="229"/>
    </row>
    <row r="19" spans="1:13">
      <c r="A19" s="229"/>
      <c r="B19" s="625" t="s">
        <v>290</v>
      </c>
      <c r="C19" s="626"/>
      <c r="D19" s="626"/>
      <c r="E19" s="626"/>
      <c r="F19" s="627"/>
      <c r="G19" s="237">
        <v>220</v>
      </c>
      <c r="H19" s="238">
        <f>H20+H22+H25+H30+H41</f>
        <v>12113.699999999999</v>
      </c>
      <c r="I19" s="238">
        <f t="shared" ref="I19:J19" si="1">I20+I22+I25+I30+I41</f>
        <v>2395.4</v>
      </c>
      <c r="J19" s="238">
        <f t="shared" si="1"/>
        <v>2395.4</v>
      </c>
      <c r="K19" s="229"/>
      <c r="L19" s="229"/>
      <c r="M19" s="229"/>
    </row>
    <row r="20" spans="1:13">
      <c r="A20" s="229"/>
      <c r="B20" s="608" t="s">
        <v>291</v>
      </c>
      <c r="C20" s="609"/>
      <c r="D20" s="609"/>
      <c r="E20" s="609"/>
      <c r="F20" s="610"/>
      <c r="G20" s="233">
        <v>221</v>
      </c>
      <c r="H20" s="239">
        <v>93.1</v>
      </c>
      <c r="I20" s="239">
        <f>'прил 13'!I27</f>
        <v>63.1</v>
      </c>
      <c r="J20" s="239">
        <f>'прил 13'!J27</f>
        <v>63.1</v>
      </c>
      <c r="K20" s="229"/>
      <c r="L20" s="229"/>
      <c r="M20" s="229"/>
    </row>
    <row r="21" spans="1:13">
      <c r="A21" s="229"/>
      <c r="B21" s="634" t="s">
        <v>292</v>
      </c>
      <c r="C21" s="635"/>
      <c r="D21" s="635"/>
      <c r="E21" s="635"/>
      <c r="F21" s="636"/>
      <c r="G21" s="240">
        <v>221</v>
      </c>
      <c r="H21" s="241"/>
      <c r="I21" s="241"/>
      <c r="J21" s="241"/>
      <c r="K21" s="229"/>
      <c r="L21" s="229"/>
      <c r="M21" s="229"/>
    </row>
    <row r="22" spans="1:13">
      <c r="A22" s="229"/>
      <c r="B22" s="608" t="s">
        <v>248</v>
      </c>
      <c r="C22" s="609"/>
      <c r="D22" s="609"/>
      <c r="E22" s="609"/>
      <c r="F22" s="610"/>
      <c r="G22" s="233">
        <v>222</v>
      </c>
      <c r="H22" s="239">
        <f>H23</f>
        <v>0.57999999999999996</v>
      </c>
      <c r="I22" s="239">
        <f t="shared" ref="I22:J22" si="2">I23</f>
        <v>2</v>
      </c>
      <c r="J22" s="239">
        <f t="shared" si="2"/>
        <v>2</v>
      </c>
      <c r="K22" s="229"/>
      <c r="L22" s="229"/>
      <c r="M22" s="229"/>
    </row>
    <row r="23" spans="1:13">
      <c r="A23" s="229"/>
      <c r="B23" s="242" t="s">
        <v>293</v>
      </c>
      <c r="C23" s="243"/>
      <c r="D23" s="243"/>
      <c r="E23" s="243"/>
      <c r="F23" s="244"/>
      <c r="G23" s="235">
        <v>222</v>
      </c>
      <c r="H23" s="236">
        <v>0.57999999999999996</v>
      </c>
      <c r="I23" s="236">
        <f>'прил 13'!I32+'прил 13'!I125</f>
        <v>2</v>
      </c>
      <c r="J23" s="236">
        <f>'прил 13'!J32+'прил 13'!J125</f>
        <v>2</v>
      </c>
      <c r="K23" s="229"/>
      <c r="L23" s="229"/>
      <c r="M23" s="229"/>
    </row>
    <row r="24" spans="1:13">
      <c r="A24" s="229"/>
      <c r="B24" s="242" t="s">
        <v>294</v>
      </c>
      <c r="C24" s="243"/>
      <c r="D24" s="243"/>
      <c r="E24" s="243"/>
      <c r="F24" s="244"/>
      <c r="G24" s="235">
        <v>222</v>
      </c>
      <c r="H24" s="245"/>
      <c r="I24" s="245"/>
      <c r="J24" s="245"/>
      <c r="K24" s="229"/>
      <c r="L24" s="229"/>
      <c r="M24" s="229"/>
    </row>
    <row r="25" spans="1:13">
      <c r="A25" s="246"/>
      <c r="B25" s="608" t="s">
        <v>256</v>
      </c>
      <c r="C25" s="609"/>
      <c r="D25" s="609"/>
      <c r="E25" s="609"/>
      <c r="F25" s="610"/>
      <c r="G25" s="233">
        <v>223</v>
      </c>
      <c r="H25" s="239">
        <f>H26+H27+H28</f>
        <v>758.6</v>
      </c>
      <c r="I25" s="239">
        <f t="shared" ref="I25:J25" si="3">I26+I27+I28</f>
        <v>817.3</v>
      </c>
      <c r="J25" s="239">
        <f t="shared" si="3"/>
        <v>817.3</v>
      </c>
      <c r="K25" s="229"/>
      <c r="L25" s="229"/>
      <c r="M25" s="229"/>
    </row>
    <row r="26" spans="1:13">
      <c r="A26" s="247"/>
      <c r="B26" s="242" t="s">
        <v>295</v>
      </c>
      <c r="C26" s="243"/>
      <c r="D26" s="243"/>
      <c r="E26" s="243"/>
      <c r="F26" s="244"/>
      <c r="G26" s="235">
        <v>223</v>
      </c>
      <c r="H26" s="236">
        <v>591.48</v>
      </c>
      <c r="I26" s="236">
        <f>'прил 13'!I99+'прил 13'!I150</f>
        <v>565.29999999999995</v>
      </c>
      <c r="J26" s="236">
        <f>'прил 13'!J99+'прил 13'!J150</f>
        <v>565.29999999999995</v>
      </c>
      <c r="K26" s="229"/>
      <c r="L26" s="229"/>
      <c r="M26" s="229"/>
    </row>
    <row r="27" spans="1:13">
      <c r="A27" s="247"/>
      <c r="B27" s="242" t="s">
        <v>296</v>
      </c>
      <c r="C27" s="243"/>
      <c r="D27" s="243"/>
      <c r="E27" s="243"/>
      <c r="F27" s="244"/>
      <c r="G27" s="235">
        <v>223</v>
      </c>
      <c r="H27" s="236">
        <v>87.91</v>
      </c>
      <c r="I27" s="236">
        <f>'прил 13'!I72+'прил 13'!I245</f>
        <v>156</v>
      </c>
      <c r="J27" s="236">
        <f>'прил 13'!J72+'прил 13'!J245</f>
        <v>156</v>
      </c>
      <c r="K27" s="229"/>
      <c r="L27" s="229"/>
      <c r="M27" s="229"/>
    </row>
    <row r="28" spans="1:13">
      <c r="A28" s="247"/>
      <c r="B28" s="498" t="s">
        <v>626</v>
      </c>
      <c r="C28" s="243"/>
      <c r="D28" s="243"/>
      <c r="E28" s="243"/>
      <c r="F28" s="244"/>
      <c r="G28" s="235">
        <v>223</v>
      </c>
      <c r="H28" s="236">
        <v>79.209999999999994</v>
      </c>
      <c r="I28" s="236">
        <f>'прил 13'!I100</f>
        <v>96</v>
      </c>
      <c r="J28" s="236">
        <f>'прил 13'!J100</f>
        <v>96</v>
      </c>
      <c r="K28" s="229"/>
      <c r="L28" s="229"/>
      <c r="M28" s="229"/>
    </row>
    <row r="29" spans="1:13">
      <c r="A29" s="247"/>
      <c r="B29" s="248" t="s">
        <v>297</v>
      </c>
      <c r="C29" s="249"/>
      <c r="D29" s="249"/>
      <c r="E29" s="249"/>
      <c r="F29" s="250"/>
      <c r="G29" s="240">
        <v>224</v>
      </c>
      <c r="H29" s="241">
        <v>0</v>
      </c>
      <c r="I29" s="251">
        <v>0</v>
      </c>
      <c r="J29" s="251">
        <v>0</v>
      </c>
      <c r="K29" s="229"/>
      <c r="L29" s="229"/>
      <c r="M29" s="229"/>
    </row>
    <row r="30" spans="1:13">
      <c r="A30" s="229"/>
      <c r="B30" s="608" t="s">
        <v>298</v>
      </c>
      <c r="C30" s="609"/>
      <c r="D30" s="609"/>
      <c r="E30" s="609"/>
      <c r="F30" s="610"/>
      <c r="G30" s="233">
        <v>225</v>
      </c>
      <c r="H30" s="239">
        <f>H31+H32+H33+H34+H35+H36+H37+H38+H39+H40</f>
        <v>10250.789999999999</v>
      </c>
      <c r="I30" s="239">
        <f t="shared" ref="I30:J30" si="4">I31+I34+I35+I36</f>
        <v>1015</v>
      </c>
      <c r="J30" s="239">
        <f t="shared" si="4"/>
        <v>1015</v>
      </c>
      <c r="K30" s="247"/>
      <c r="L30" s="229"/>
      <c r="M30" s="229"/>
    </row>
    <row r="31" spans="1:13">
      <c r="A31" s="229"/>
      <c r="B31" s="242" t="s">
        <v>299</v>
      </c>
      <c r="C31" s="249"/>
      <c r="D31" s="249"/>
      <c r="E31" s="249"/>
      <c r="F31" s="250"/>
      <c r="G31" s="235">
        <v>225</v>
      </c>
      <c r="H31" s="236">
        <f>'прил 13'!H36</f>
        <v>0</v>
      </c>
      <c r="I31" s="236">
        <f>'прил 13'!I36</f>
        <v>0</v>
      </c>
      <c r="J31" s="236">
        <f>'прил 13'!J36</f>
        <v>0</v>
      </c>
      <c r="K31" s="252"/>
      <c r="L31" s="253"/>
      <c r="M31" s="253"/>
    </row>
    <row r="32" spans="1:13">
      <c r="B32" s="242" t="s">
        <v>300</v>
      </c>
      <c r="C32" s="249"/>
      <c r="D32" s="249"/>
      <c r="E32" s="249"/>
      <c r="F32" s="250"/>
      <c r="G32" s="235">
        <v>225</v>
      </c>
      <c r="H32" s="236">
        <v>4637.8999999999996</v>
      </c>
      <c r="I32" s="236">
        <f>'прил 13'!I102</f>
        <v>1772.8</v>
      </c>
      <c r="J32" s="236">
        <f>'прил 13'!J102</f>
        <v>1990.8</v>
      </c>
      <c r="K32" s="247"/>
    </row>
    <row r="33" spans="2:11">
      <c r="B33" s="242" t="s">
        <v>301</v>
      </c>
      <c r="C33" s="249"/>
      <c r="D33" s="249"/>
      <c r="E33" s="249"/>
      <c r="F33" s="250"/>
      <c r="G33" s="235">
        <v>225</v>
      </c>
      <c r="H33" s="236"/>
      <c r="I33" s="254"/>
      <c r="J33" s="254"/>
      <c r="K33" s="229"/>
    </row>
    <row r="34" spans="2:11">
      <c r="B34" s="242" t="s">
        <v>302</v>
      </c>
      <c r="C34" s="249"/>
      <c r="D34" s="249"/>
      <c r="E34" s="249"/>
      <c r="F34" s="250"/>
      <c r="G34" s="235">
        <v>225</v>
      </c>
      <c r="H34" s="236">
        <v>2674.15</v>
      </c>
      <c r="I34" s="236">
        <f>'прил 13'!I236</f>
        <v>1015</v>
      </c>
      <c r="J34" s="236">
        <f>'прил 13'!J236</f>
        <v>1015</v>
      </c>
      <c r="K34" s="229"/>
    </row>
    <row r="35" spans="2:11">
      <c r="B35" s="242" t="s">
        <v>303</v>
      </c>
      <c r="C35" s="249"/>
      <c r="D35" s="249"/>
      <c r="E35" s="249"/>
      <c r="F35" s="250"/>
      <c r="G35" s="235">
        <v>225</v>
      </c>
      <c r="H35" s="254"/>
      <c r="I35" s="254"/>
      <c r="J35" s="254"/>
      <c r="K35" s="229"/>
    </row>
    <row r="36" spans="2:11" ht="18" customHeight="1">
      <c r="B36" s="646" t="s">
        <v>629</v>
      </c>
      <c r="C36" s="647"/>
      <c r="D36" s="647"/>
      <c r="E36" s="647"/>
      <c r="F36" s="648"/>
      <c r="G36" s="235">
        <v>225</v>
      </c>
      <c r="H36" s="254">
        <v>500</v>
      </c>
      <c r="I36" s="254">
        <f>'прил 13'!I153</f>
        <v>0</v>
      </c>
      <c r="J36" s="254">
        <f>'прил 13'!J153</f>
        <v>0</v>
      </c>
      <c r="K36" s="229"/>
    </row>
    <row r="37" spans="2:11">
      <c r="B37" s="502" t="s">
        <v>647</v>
      </c>
      <c r="C37" s="249"/>
      <c r="D37" s="249"/>
      <c r="E37" s="249"/>
      <c r="F37" s="250"/>
      <c r="G37" s="235">
        <v>225</v>
      </c>
      <c r="H37" s="254">
        <f>'прил 13'!H38</f>
        <v>0</v>
      </c>
      <c r="I37" s="254"/>
      <c r="J37" s="254"/>
      <c r="K37" s="229"/>
    </row>
    <row r="38" spans="2:11">
      <c r="B38" s="502" t="s">
        <v>311</v>
      </c>
      <c r="C38" s="249"/>
      <c r="D38" s="249"/>
      <c r="E38" s="249"/>
      <c r="F38" s="250"/>
      <c r="G38" s="235">
        <v>225</v>
      </c>
      <c r="H38" s="254">
        <v>2368.7399999999998</v>
      </c>
      <c r="I38" s="254"/>
      <c r="J38" s="254"/>
      <c r="K38" s="229"/>
    </row>
    <row r="39" spans="2:11">
      <c r="B39" s="242" t="s">
        <v>304</v>
      </c>
      <c r="C39" s="249"/>
      <c r="D39" s="249"/>
      <c r="E39" s="249"/>
      <c r="F39" s="250"/>
      <c r="G39" s="235">
        <v>225</v>
      </c>
      <c r="H39" s="254">
        <v>70</v>
      </c>
      <c r="I39" s="254"/>
      <c r="J39" s="254"/>
      <c r="K39" s="229"/>
    </row>
    <row r="40" spans="2:11">
      <c r="B40" s="242" t="s">
        <v>305</v>
      </c>
      <c r="C40" s="249"/>
      <c r="D40" s="249"/>
      <c r="E40" s="249"/>
      <c r="F40" s="250"/>
      <c r="G40" s="235">
        <v>225</v>
      </c>
      <c r="H40" s="254"/>
      <c r="I40" s="254"/>
      <c r="J40" s="254"/>
      <c r="K40" s="229"/>
    </row>
    <row r="41" spans="2:11">
      <c r="B41" s="608" t="s">
        <v>306</v>
      </c>
      <c r="C41" s="609"/>
      <c r="D41" s="609"/>
      <c r="E41" s="609"/>
      <c r="F41" s="610"/>
      <c r="G41" s="233">
        <v>226</v>
      </c>
      <c r="H41" s="239">
        <f>H42+H44+H45+H50+H55+H57</f>
        <v>1010.63</v>
      </c>
      <c r="I41" s="239">
        <f t="shared" ref="I41:J41" si="5">I42+I45+I47+I52+I57+I46+I50+I48+I43+I51+I53</f>
        <v>498</v>
      </c>
      <c r="J41" s="239">
        <f t="shared" si="5"/>
        <v>498</v>
      </c>
      <c r="K41" s="229"/>
    </row>
    <row r="42" spans="2:11">
      <c r="B42" s="255" t="s">
        <v>307</v>
      </c>
      <c r="C42" s="256"/>
      <c r="D42" s="256"/>
      <c r="E42" s="256"/>
      <c r="F42" s="257"/>
      <c r="G42" s="258">
        <v>226</v>
      </c>
      <c r="H42" s="259">
        <v>78.91</v>
      </c>
      <c r="I42" s="259">
        <f>'прил 13'!I40</f>
        <v>36</v>
      </c>
      <c r="J42" s="259">
        <f>'прил 13'!J40</f>
        <v>36</v>
      </c>
      <c r="K42" s="229"/>
    </row>
    <row r="43" spans="2:11">
      <c r="B43" s="255" t="s">
        <v>308</v>
      </c>
      <c r="C43" s="256"/>
      <c r="D43" s="256"/>
      <c r="E43" s="256"/>
      <c r="F43" s="257"/>
      <c r="G43" s="258">
        <v>226</v>
      </c>
      <c r="H43" s="259"/>
      <c r="I43" s="259"/>
      <c r="J43" s="259"/>
      <c r="K43" s="229"/>
    </row>
    <row r="44" spans="2:11">
      <c r="B44" s="503" t="s">
        <v>644</v>
      </c>
      <c r="C44" s="256"/>
      <c r="D44" s="256"/>
      <c r="E44" s="256"/>
      <c r="F44" s="257"/>
      <c r="G44" s="258">
        <v>226</v>
      </c>
      <c r="H44" s="259">
        <v>0</v>
      </c>
      <c r="I44" s="259"/>
      <c r="J44" s="259"/>
      <c r="K44" s="229"/>
    </row>
    <row r="45" spans="2:11">
      <c r="B45" s="255" t="s">
        <v>309</v>
      </c>
      <c r="C45" s="256"/>
      <c r="D45" s="256"/>
      <c r="E45" s="256"/>
      <c r="F45" s="257"/>
      <c r="G45" s="258">
        <v>226</v>
      </c>
      <c r="H45" s="259">
        <v>12</v>
      </c>
      <c r="I45" s="259">
        <f>'прил 13'!I105+'прил 13'!I106+'прил 13'!I107</f>
        <v>0</v>
      </c>
      <c r="J45" s="259">
        <f>'прил 13'!J105+'прил 13'!J106+'прил 13'!J107</f>
        <v>0</v>
      </c>
      <c r="K45" s="229"/>
    </row>
    <row r="46" spans="2:11">
      <c r="B46" s="255" t="s">
        <v>268</v>
      </c>
      <c r="C46" s="256"/>
      <c r="D46" s="256"/>
      <c r="E46" s="256"/>
      <c r="F46" s="257"/>
      <c r="G46" s="258">
        <v>226</v>
      </c>
      <c r="H46" s="259"/>
      <c r="I46" s="259"/>
      <c r="J46" s="259"/>
      <c r="K46" s="229"/>
    </row>
    <row r="47" spans="2:11">
      <c r="B47" s="255" t="s">
        <v>310</v>
      </c>
      <c r="C47" s="256"/>
      <c r="D47" s="256"/>
      <c r="E47" s="256"/>
      <c r="F47" s="257"/>
      <c r="G47" s="258">
        <v>226</v>
      </c>
      <c r="H47" s="259"/>
      <c r="I47" s="259"/>
      <c r="J47" s="259"/>
    </row>
    <row r="48" spans="2:11">
      <c r="B48" s="503" t="s">
        <v>645</v>
      </c>
      <c r="C48" s="256"/>
      <c r="D48" s="256"/>
      <c r="E48" s="256"/>
      <c r="F48" s="257"/>
      <c r="G48" s="258">
        <v>226</v>
      </c>
      <c r="H48" s="259">
        <v>0</v>
      </c>
      <c r="I48" s="259"/>
      <c r="J48" s="259"/>
    </row>
    <row r="49" spans="2:10">
      <c r="B49" s="255" t="s">
        <v>312</v>
      </c>
      <c r="C49" s="256"/>
      <c r="D49" s="256"/>
      <c r="E49" s="256"/>
      <c r="F49" s="257"/>
      <c r="G49" s="258">
        <v>226</v>
      </c>
      <c r="H49" s="259"/>
      <c r="I49" s="260"/>
      <c r="J49" s="260"/>
    </row>
    <row r="50" spans="2:10">
      <c r="B50" s="255" t="s">
        <v>313</v>
      </c>
      <c r="C50" s="256"/>
      <c r="D50" s="256"/>
      <c r="E50" s="256"/>
      <c r="F50" s="257"/>
      <c r="G50" s="258">
        <v>226</v>
      </c>
      <c r="H50" s="259">
        <f>'прил 13'!H131+'прил 13'!H132</f>
        <v>450</v>
      </c>
      <c r="I50" s="259">
        <f>'прил 13'!I131+'прил 13'!I132</f>
        <v>450</v>
      </c>
      <c r="J50" s="259">
        <f>'прил 13'!J131+'прил 13'!J132</f>
        <v>450</v>
      </c>
    </row>
    <row r="51" spans="2:10">
      <c r="B51" s="497" t="s">
        <v>627</v>
      </c>
      <c r="C51" s="256"/>
      <c r="D51" s="256"/>
      <c r="E51" s="256"/>
      <c r="F51" s="257"/>
      <c r="G51" s="258">
        <v>226</v>
      </c>
      <c r="H51" s="259">
        <f>'прил 13'!H108</f>
        <v>0</v>
      </c>
      <c r="I51" s="259">
        <f>'прил 13'!I108</f>
        <v>0</v>
      </c>
      <c r="J51" s="259">
        <f>'прил 13'!J108</f>
        <v>0</v>
      </c>
    </row>
    <row r="52" spans="2:10">
      <c r="B52" s="255" t="s">
        <v>314</v>
      </c>
      <c r="C52" s="256"/>
      <c r="D52" s="256"/>
      <c r="E52" s="256"/>
      <c r="F52" s="257"/>
      <c r="G52" s="258">
        <v>226</v>
      </c>
      <c r="H52" s="259">
        <f>'прил 13'!H51</f>
        <v>0</v>
      </c>
      <c r="I52" s="259">
        <f>'прил 13'!I51</f>
        <v>12</v>
      </c>
      <c r="J52" s="259">
        <f>'прил 13'!J51</f>
        <v>12</v>
      </c>
    </row>
    <row r="53" spans="2:10">
      <c r="B53" s="499" t="s">
        <v>636</v>
      </c>
      <c r="C53" s="256"/>
      <c r="D53" s="256"/>
      <c r="E53" s="256"/>
      <c r="F53" s="257"/>
      <c r="G53" s="258">
        <v>226</v>
      </c>
      <c r="H53" s="259">
        <f>'прил 13'!H109</f>
        <v>0</v>
      </c>
      <c r="I53" s="259">
        <f>'прил 13'!I109</f>
        <v>0</v>
      </c>
      <c r="J53" s="259">
        <f>'прил 13'!J109</f>
        <v>0</v>
      </c>
    </row>
    <row r="54" spans="2:10">
      <c r="B54" s="255" t="s">
        <v>315</v>
      </c>
      <c r="C54" s="256"/>
      <c r="D54" s="256"/>
      <c r="E54" s="256"/>
      <c r="F54" s="257"/>
      <c r="G54" s="258">
        <v>226</v>
      </c>
      <c r="H54" s="259"/>
      <c r="I54" s="259"/>
      <c r="J54" s="259"/>
    </row>
    <row r="55" spans="2:10">
      <c r="B55" s="255" t="s">
        <v>316</v>
      </c>
      <c r="C55" s="256"/>
      <c r="D55" s="256"/>
      <c r="E55" s="256"/>
      <c r="F55" s="257"/>
      <c r="G55" s="258">
        <v>226</v>
      </c>
      <c r="H55" s="259">
        <v>469.72</v>
      </c>
      <c r="I55" s="260"/>
      <c r="J55" s="260"/>
    </row>
    <row r="56" spans="2:10">
      <c r="B56" s="255" t="s">
        <v>317</v>
      </c>
      <c r="C56" s="256"/>
      <c r="D56" s="256"/>
      <c r="E56" s="256"/>
      <c r="F56" s="257"/>
      <c r="G56" s="258">
        <v>226</v>
      </c>
      <c r="H56" s="259"/>
      <c r="I56" s="259"/>
      <c r="J56" s="259"/>
    </row>
    <row r="57" spans="2:10">
      <c r="B57" s="255" t="s">
        <v>318</v>
      </c>
      <c r="C57" s="256"/>
      <c r="D57" s="256"/>
      <c r="E57" s="256"/>
      <c r="F57" s="257"/>
      <c r="G57" s="258">
        <v>226</v>
      </c>
      <c r="H57" s="259">
        <f>'прил 13'!H262</f>
        <v>0</v>
      </c>
      <c r="I57" s="259">
        <f>'прил 13'!I262</f>
        <v>0</v>
      </c>
      <c r="J57" s="259">
        <f>'прил 13'!J262</f>
        <v>0</v>
      </c>
    </row>
    <row r="58" spans="2:10">
      <c r="B58" s="255" t="s">
        <v>319</v>
      </c>
      <c r="C58" s="256"/>
      <c r="D58" s="256"/>
      <c r="E58" s="256"/>
      <c r="F58" s="257"/>
      <c r="G58" s="258">
        <v>226</v>
      </c>
      <c r="H58" s="259"/>
      <c r="I58" s="259"/>
      <c r="J58" s="259"/>
    </row>
    <row r="59" spans="2:10">
      <c r="B59" s="652" t="s">
        <v>320</v>
      </c>
      <c r="C59" s="653"/>
      <c r="D59" s="653"/>
      <c r="E59" s="653"/>
      <c r="F59" s="654"/>
      <c r="G59" s="261">
        <v>240</v>
      </c>
      <c r="H59" s="262">
        <f>H61</f>
        <v>2233.96</v>
      </c>
      <c r="I59" s="262">
        <f t="shared" ref="I59:J59" si="6">I61</f>
        <v>6063.2</v>
      </c>
      <c r="J59" s="262">
        <f t="shared" si="6"/>
        <v>6063.2</v>
      </c>
    </row>
    <row r="60" spans="2:10">
      <c r="B60" s="655" t="s">
        <v>321</v>
      </c>
      <c r="C60" s="656"/>
      <c r="D60" s="656"/>
      <c r="E60" s="656"/>
      <c r="F60" s="657"/>
      <c r="G60" s="263"/>
      <c r="H60" s="264"/>
      <c r="I60" s="264"/>
      <c r="J60" s="264"/>
    </row>
    <row r="61" spans="2:10">
      <c r="B61" s="658" t="s">
        <v>322</v>
      </c>
      <c r="C61" s="659"/>
      <c r="D61" s="659"/>
      <c r="E61" s="659"/>
      <c r="F61" s="660"/>
      <c r="G61" s="265">
        <v>241</v>
      </c>
      <c r="H61" s="266">
        <v>2233.96</v>
      </c>
      <c r="I61" s="266">
        <f>'прил 13'!I160</f>
        <v>6063.2</v>
      </c>
      <c r="J61" s="266">
        <f>'прил 13'!J160</f>
        <v>6063.2</v>
      </c>
    </row>
    <row r="62" spans="2:10">
      <c r="B62" s="649" t="s">
        <v>323</v>
      </c>
      <c r="C62" s="661"/>
      <c r="D62" s="661"/>
      <c r="E62" s="661"/>
      <c r="F62" s="662"/>
      <c r="G62" s="643">
        <v>242</v>
      </c>
      <c r="H62" s="260"/>
      <c r="I62" s="260"/>
      <c r="J62" s="260"/>
    </row>
    <row r="63" spans="2:10">
      <c r="B63" s="628" t="s">
        <v>324</v>
      </c>
      <c r="C63" s="629"/>
      <c r="D63" s="629"/>
      <c r="E63" s="629"/>
      <c r="F63" s="630"/>
      <c r="G63" s="644"/>
      <c r="H63" s="266"/>
      <c r="I63" s="266"/>
      <c r="J63" s="266"/>
    </row>
    <row r="64" spans="2:10">
      <c r="B64" s="631" t="s">
        <v>325</v>
      </c>
      <c r="C64" s="632"/>
      <c r="D64" s="632"/>
      <c r="E64" s="632"/>
      <c r="F64" s="633"/>
      <c r="G64" s="645"/>
      <c r="H64" s="264"/>
      <c r="I64" s="264"/>
      <c r="J64" s="264"/>
    </row>
    <row r="65" spans="2:10">
      <c r="B65" s="634" t="s">
        <v>326</v>
      </c>
      <c r="C65" s="635"/>
      <c r="D65" s="635"/>
      <c r="E65" s="635"/>
      <c r="F65" s="636"/>
      <c r="G65" s="240">
        <v>250</v>
      </c>
      <c r="H65" s="267">
        <f>H66</f>
        <v>7.81</v>
      </c>
      <c r="I65" s="267">
        <f t="shared" ref="I65:J65" si="7">I66</f>
        <v>5</v>
      </c>
      <c r="J65" s="267">
        <f t="shared" si="7"/>
        <v>5</v>
      </c>
    </row>
    <row r="66" spans="2:10">
      <c r="B66" s="649" t="s">
        <v>628</v>
      </c>
      <c r="C66" s="650"/>
      <c r="D66" s="650"/>
      <c r="E66" s="650"/>
      <c r="F66" s="651"/>
      <c r="G66" s="231">
        <v>251</v>
      </c>
      <c r="H66" s="268">
        <v>7.81</v>
      </c>
      <c r="I66" s="268">
        <f>'прил 13'!I231</f>
        <v>5</v>
      </c>
      <c r="J66" s="268">
        <f>'прил 13'!J231</f>
        <v>5</v>
      </c>
    </row>
    <row r="67" spans="2:10">
      <c r="B67" s="634" t="s">
        <v>327</v>
      </c>
      <c r="C67" s="635"/>
      <c r="D67" s="635"/>
      <c r="E67" s="635"/>
      <c r="F67" s="636"/>
      <c r="G67" s="240">
        <v>260</v>
      </c>
      <c r="H67" s="267">
        <f>H68+H69+H70</f>
        <v>421.46999999999997</v>
      </c>
      <c r="I67" s="267">
        <f t="shared" ref="I67:J67" si="8">I68</f>
        <v>403.6</v>
      </c>
      <c r="J67" s="267">
        <f t="shared" si="8"/>
        <v>403.6</v>
      </c>
    </row>
    <row r="68" spans="2:10">
      <c r="B68" s="622" t="s">
        <v>328</v>
      </c>
      <c r="C68" s="623"/>
      <c r="D68" s="623"/>
      <c r="E68" s="623"/>
      <c r="F68" s="624"/>
      <c r="G68" s="235">
        <v>262</v>
      </c>
      <c r="H68" s="269">
        <v>400.78</v>
      </c>
      <c r="I68" s="267">
        <f>'прил 13'!I226</f>
        <v>403.6</v>
      </c>
      <c r="J68" s="267">
        <f>'прил 13'!J226</f>
        <v>403.6</v>
      </c>
    </row>
    <row r="69" spans="2:10">
      <c r="B69" s="637" t="s">
        <v>735</v>
      </c>
      <c r="C69" s="638"/>
      <c r="D69" s="638"/>
      <c r="E69" s="638"/>
      <c r="F69" s="639"/>
      <c r="G69" s="235">
        <v>266</v>
      </c>
      <c r="H69" s="269">
        <v>10.69</v>
      </c>
      <c r="I69" s="267"/>
      <c r="J69" s="267"/>
    </row>
    <row r="70" spans="2:10">
      <c r="B70" s="640" t="s">
        <v>329</v>
      </c>
      <c r="C70" s="641"/>
      <c r="D70" s="641"/>
      <c r="E70" s="641"/>
      <c r="F70" s="642"/>
      <c r="G70" s="235">
        <v>260</v>
      </c>
      <c r="H70" s="269">
        <v>10</v>
      </c>
      <c r="I70" s="269"/>
      <c r="J70" s="269"/>
    </row>
    <row r="71" spans="2:10">
      <c r="B71" s="634" t="s">
        <v>330</v>
      </c>
      <c r="C71" s="635"/>
      <c r="D71" s="635"/>
      <c r="E71" s="635"/>
      <c r="F71" s="636"/>
      <c r="G71" s="240">
        <v>290</v>
      </c>
      <c r="H71" s="267">
        <v>77.099999999999994</v>
      </c>
      <c r="I71" s="267">
        <f>'прил 13'!I142+'прил 13'!I114+'прил 13'!I59</f>
        <v>45.2</v>
      </c>
      <c r="J71" s="267">
        <f>'прил 13'!J142+'прил 13'!J114+'прил 13'!J59</f>
        <v>45.2</v>
      </c>
    </row>
    <row r="72" spans="2:10">
      <c r="B72" s="634" t="s">
        <v>331</v>
      </c>
      <c r="C72" s="635"/>
      <c r="D72" s="635"/>
      <c r="E72" s="635"/>
      <c r="F72" s="636"/>
      <c r="G72" s="263">
        <v>300</v>
      </c>
      <c r="H72" s="270">
        <v>910.67</v>
      </c>
      <c r="I72" s="270">
        <f t="shared" ref="I72:J72" si="9">I73+I80</f>
        <v>333.5</v>
      </c>
      <c r="J72" s="270">
        <f t="shared" si="9"/>
        <v>333.5</v>
      </c>
    </row>
    <row r="73" spans="2:10">
      <c r="B73" s="634" t="s">
        <v>271</v>
      </c>
      <c r="C73" s="635"/>
      <c r="D73" s="635"/>
      <c r="E73" s="635"/>
      <c r="F73" s="636"/>
      <c r="G73" s="263">
        <v>310</v>
      </c>
      <c r="H73" s="270">
        <v>380</v>
      </c>
      <c r="I73" s="270">
        <f t="shared" ref="I73:J73" si="10">I77</f>
        <v>0</v>
      </c>
      <c r="J73" s="270">
        <f t="shared" si="10"/>
        <v>0</v>
      </c>
    </row>
    <row r="74" spans="2:10">
      <c r="B74" s="640" t="s">
        <v>332</v>
      </c>
      <c r="C74" s="641"/>
      <c r="D74" s="641"/>
      <c r="E74" s="641"/>
      <c r="F74" s="642"/>
      <c r="G74" s="232">
        <v>310</v>
      </c>
      <c r="H74" s="264">
        <f>'прил 13'!H68</f>
        <v>0</v>
      </c>
      <c r="I74" s="264"/>
      <c r="J74" s="264"/>
    </row>
    <row r="75" spans="2:10">
      <c r="B75" s="640" t="s">
        <v>333</v>
      </c>
      <c r="C75" s="641"/>
      <c r="D75" s="641"/>
      <c r="E75" s="641"/>
      <c r="F75" s="642"/>
      <c r="G75" s="232">
        <v>310</v>
      </c>
      <c r="H75" s="264"/>
      <c r="I75" s="264"/>
      <c r="J75" s="264"/>
    </row>
    <row r="76" spans="2:10">
      <c r="B76" s="640" t="s">
        <v>334</v>
      </c>
      <c r="C76" s="641"/>
      <c r="D76" s="641"/>
      <c r="E76" s="641"/>
      <c r="F76" s="642"/>
      <c r="G76" s="232">
        <v>310</v>
      </c>
      <c r="H76" s="264"/>
      <c r="I76" s="264"/>
      <c r="J76" s="264"/>
    </row>
    <row r="77" spans="2:10">
      <c r="B77" s="640" t="s">
        <v>335</v>
      </c>
      <c r="C77" s="641"/>
      <c r="D77" s="641"/>
      <c r="E77" s="641"/>
      <c r="F77" s="642"/>
      <c r="G77" s="232">
        <v>310</v>
      </c>
      <c r="H77" s="264">
        <v>380</v>
      </c>
      <c r="I77" s="264">
        <f>[1]роспись!I135</f>
        <v>0</v>
      </c>
      <c r="J77" s="264">
        <f>[1]роспись!J135</f>
        <v>0</v>
      </c>
    </row>
    <row r="78" spans="2:10">
      <c r="B78" s="640" t="s">
        <v>336</v>
      </c>
      <c r="C78" s="641"/>
      <c r="D78" s="641"/>
      <c r="E78" s="641"/>
      <c r="F78" s="642"/>
      <c r="G78" s="232">
        <v>310</v>
      </c>
      <c r="H78" s="264"/>
      <c r="I78" s="264"/>
      <c r="J78" s="264"/>
    </row>
    <row r="79" spans="2:10">
      <c r="B79" s="640" t="s">
        <v>337</v>
      </c>
      <c r="C79" s="641"/>
      <c r="D79" s="641"/>
      <c r="E79" s="641"/>
      <c r="F79" s="642"/>
      <c r="G79" s="232">
        <v>310</v>
      </c>
      <c r="H79" s="264"/>
      <c r="I79" s="264"/>
      <c r="J79" s="264"/>
    </row>
    <row r="80" spans="2:10">
      <c r="B80" s="634" t="s">
        <v>252</v>
      </c>
      <c r="C80" s="635"/>
      <c r="D80" s="635"/>
      <c r="E80" s="635"/>
      <c r="F80" s="636"/>
      <c r="G80" s="263">
        <v>340</v>
      </c>
      <c r="H80" s="270">
        <v>530.72</v>
      </c>
      <c r="I80" s="270">
        <f t="shared" ref="I80:J80" si="11">I81+I82+I84+I85</f>
        <v>333.5</v>
      </c>
      <c r="J80" s="270">
        <f t="shared" si="11"/>
        <v>333.5</v>
      </c>
    </row>
    <row r="81" spans="2:10">
      <c r="B81" s="640" t="s">
        <v>338</v>
      </c>
      <c r="C81" s="641"/>
      <c r="D81" s="641"/>
      <c r="E81" s="641"/>
      <c r="F81" s="642"/>
      <c r="G81" s="232">
        <v>340</v>
      </c>
      <c r="H81" s="264">
        <v>292.60000000000002</v>
      </c>
      <c r="I81" s="264">
        <f>'прил 13'!I75+'прил 13'!I76+'прил 13'!I111+'прил 13'!I134+'прил 13'!I274+'прил 13'!I250</f>
        <v>295</v>
      </c>
      <c r="J81" s="264">
        <f>'прил 13'!J75+'прил 13'!J76+'прил 13'!J111+'прил 13'!J134+'прил 13'!J274+'прил 13'!J250</f>
        <v>295</v>
      </c>
    </row>
    <row r="82" spans="2:10">
      <c r="B82" s="640" t="s">
        <v>339</v>
      </c>
      <c r="C82" s="641"/>
      <c r="D82" s="641"/>
      <c r="E82" s="641"/>
      <c r="F82" s="642"/>
      <c r="G82" s="232">
        <v>340</v>
      </c>
      <c r="H82" s="264">
        <v>67.599999999999994</v>
      </c>
      <c r="I82" s="264">
        <f>'прил 13'!I73+'прил 13'!I77+'прил 13'!I248+'прил 13'!I256+'прил 13'!I278+'прил 13'!I74+'прил 13'!I128</f>
        <v>38.5</v>
      </c>
      <c r="J82" s="264">
        <f>'прил 13'!J73+'прил 13'!J77+'прил 13'!J248+'прил 13'!J256+'прил 13'!J278+'прил 13'!J74+'прил 13'!J128</f>
        <v>38.5</v>
      </c>
    </row>
    <row r="83" spans="2:10">
      <c r="B83" s="640" t="s">
        <v>340</v>
      </c>
      <c r="C83" s="641"/>
      <c r="D83" s="641"/>
      <c r="E83" s="641"/>
      <c r="F83" s="642"/>
      <c r="G83" s="232">
        <v>340</v>
      </c>
      <c r="H83" s="264"/>
      <c r="I83" s="264"/>
      <c r="J83" s="264"/>
    </row>
    <row r="84" spans="2:10">
      <c r="B84" s="640" t="s">
        <v>341</v>
      </c>
      <c r="C84" s="641"/>
      <c r="D84" s="641"/>
      <c r="E84" s="641"/>
      <c r="F84" s="642"/>
      <c r="G84" s="232">
        <v>340</v>
      </c>
      <c r="H84" s="264">
        <v>170.5</v>
      </c>
      <c r="I84" s="264"/>
      <c r="J84" s="264"/>
    </row>
    <row r="85" spans="2:10">
      <c r="B85" s="663" t="s">
        <v>342</v>
      </c>
      <c r="C85" s="664"/>
      <c r="D85" s="664"/>
      <c r="E85" s="664"/>
      <c r="F85" s="665"/>
      <c r="G85" s="232">
        <v>340</v>
      </c>
      <c r="H85" s="264"/>
      <c r="I85" s="264"/>
      <c r="J85" s="264"/>
    </row>
    <row r="86" spans="2:10">
      <c r="B86" s="634" t="s">
        <v>343</v>
      </c>
      <c r="C86" s="635"/>
      <c r="D86" s="635"/>
      <c r="E86" s="635"/>
      <c r="F86" s="636"/>
      <c r="G86" s="232"/>
      <c r="H86" s="270">
        <f>H15+H19+H59+H65+H67+H71+H72</f>
        <v>25479.699999999997</v>
      </c>
      <c r="I86" s="270">
        <f>I15+I19+I59+I65+I67+I71+I72</f>
        <v>18671.899999999998</v>
      </c>
      <c r="J86" s="270">
        <f>J15+J19+J59+J65+J67+J71+J72</f>
        <v>18690.3</v>
      </c>
    </row>
    <row r="87" spans="2:10">
      <c r="B87" s="229"/>
      <c r="C87" s="229"/>
      <c r="D87" s="229"/>
      <c r="E87" s="229"/>
      <c r="F87" s="229"/>
      <c r="G87" s="229"/>
      <c r="H87" s="271"/>
      <c r="I87" s="271"/>
      <c r="J87" s="271"/>
    </row>
    <row r="88" spans="2:10">
      <c r="B88" s="229"/>
      <c r="C88" s="229"/>
      <c r="D88" s="229"/>
      <c r="E88" s="229"/>
      <c r="F88" s="229"/>
      <c r="G88" s="229"/>
      <c r="H88" s="253"/>
      <c r="I88" s="253"/>
      <c r="J88" s="253"/>
    </row>
  </sheetData>
  <mergeCells count="56">
    <mergeCell ref="B85:F85"/>
    <mergeCell ref="B86:F86"/>
    <mergeCell ref="B78:F78"/>
    <mergeCell ref="B79:F79"/>
    <mergeCell ref="B80:F80"/>
    <mergeCell ref="B81:F81"/>
    <mergeCell ref="B82:F82"/>
    <mergeCell ref="B83:F83"/>
    <mergeCell ref="B74:F74"/>
    <mergeCell ref="B75:F75"/>
    <mergeCell ref="G62:G64"/>
    <mergeCell ref="B36:F36"/>
    <mergeCell ref="B84:F84"/>
    <mergeCell ref="B77:F77"/>
    <mergeCell ref="B66:F66"/>
    <mergeCell ref="B67:F67"/>
    <mergeCell ref="B68:F68"/>
    <mergeCell ref="B70:F70"/>
    <mergeCell ref="B76:F76"/>
    <mergeCell ref="B65:F65"/>
    <mergeCell ref="B59:F59"/>
    <mergeCell ref="B60:F60"/>
    <mergeCell ref="B61:F61"/>
    <mergeCell ref="B62:F62"/>
    <mergeCell ref="B21:F21"/>
    <mergeCell ref="B22:F22"/>
    <mergeCell ref="B25:F25"/>
    <mergeCell ref="B30:F30"/>
    <mergeCell ref="B41:F41"/>
    <mergeCell ref="B63:F63"/>
    <mergeCell ref="B64:F64"/>
    <mergeCell ref="B71:F71"/>
    <mergeCell ref="B72:F72"/>
    <mergeCell ref="B73:F73"/>
    <mergeCell ref="B69:F69"/>
    <mergeCell ref="B20:F20"/>
    <mergeCell ref="B7:J7"/>
    <mergeCell ref="B8:J9"/>
    <mergeCell ref="B10:J10"/>
    <mergeCell ref="B11:J11"/>
    <mergeCell ref="B13:F13"/>
    <mergeCell ref="H13:H14"/>
    <mergeCell ref="I13:I14"/>
    <mergeCell ref="J13:J14"/>
    <mergeCell ref="B14:F14"/>
    <mergeCell ref="B15:F15"/>
    <mergeCell ref="B16:F16"/>
    <mergeCell ref="B17:F17"/>
    <mergeCell ref="B18:F18"/>
    <mergeCell ref="B19:F19"/>
    <mergeCell ref="B6:J6"/>
    <mergeCell ref="B1:J1"/>
    <mergeCell ref="B2:J2"/>
    <mergeCell ref="B3:J3"/>
    <mergeCell ref="B4:J4"/>
    <mergeCell ref="B5:J5"/>
  </mergeCells>
  <pageMargins left="0.7" right="0.7" top="0.75" bottom="0.75" header="0.3" footer="0.3"/>
  <pageSetup paperSize="9" scale="5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61"/>
  <sheetViews>
    <sheetView view="pageBreakPreview" zoomScale="60" zoomScaleNormal="100" workbookViewId="0">
      <selection activeCell="H222" sqref="H222"/>
    </sheetView>
  </sheetViews>
  <sheetFormatPr defaultRowHeight="12" customHeight="1"/>
  <cols>
    <col min="1" max="1" width="62.5703125" customWidth="1"/>
    <col min="2" max="2" width="9" customWidth="1"/>
    <col min="3" max="3" width="6.42578125" customWidth="1"/>
    <col min="4" max="4" width="5.7109375" customWidth="1"/>
    <col min="5" max="5" width="15.7109375" customWidth="1"/>
    <col min="6" max="6" width="6.28515625" customWidth="1"/>
    <col min="7" max="7" width="7.140625" customWidth="1"/>
    <col min="8" max="18" width="15.7109375" customWidth="1"/>
  </cols>
  <sheetData>
    <row r="1" spans="1:14" ht="15">
      <c r="A1" s="666" t="s">
        <v>344</v>
      </c>
      <c r="B1" s="666"/>
      <c r="C1" s="666"/>
      <c r="D1" s="666"/>
      <c r="E1" s="666"/>
      <c r="F1" s="666"/>
      <c r="G1" s="666"/>
      <c r="H1" s="666"/>
      <c r="I1" s="666"/>
      <c r="J1" s="272"/>
      <c r="K1" s="273"/>
      <c r="L1" s="273"/>
    </row>
    <row r="2" spans="1:14" ht="15">
      <c r="A2" s="667" t="s">
        <v>720</v>
      </c>
      <c r="B2" s="667"/>
      <c r="C2" s="667"/>
      <c r="D2" s="667"/>
      <c r="E2" s="667"/>
      <c r="F2" s="667"/>
      <c r="G2" s="667"/>
      <c r="H2" s="667"/>
      <c r="I2" s="667"/>
      <c r="J2" s="667"/>
      <c r="K2" s="273"/>
      <c r="L2" s="273"/>
    </row>
    <row r="3" spans="1:14" ht="15">
      <c r="A3" s="668" t="s">
        <v>652</v>
      </c>
      <c r="B3" s="668"/>
      <c r="C3" s="668"/>
      <c r="D3" s="668"/>
      <c r="E3" s="668"/>
      <c r="F3" s="668"/>
      <c r="G3" s="668"/>
      <c r="H3" s="668"/>
      <c r="I3" s="668"/>
      <c r="J3" s="668"/>
      <c r="K3" s="273"/>
      <c r="L3" s="273"/>
    </row>
    <row r="4" spans="1:14" ht="15">
      <c r="A4" s="668" t="s">
        <v>345</v>
      </c>
      <c r="B4" s="668"/>
      <c r="C4" s="668"/>
      <c r="D4" s="668"/>
      <c r="E4" s="668"/>
      <c r="F4" s="668"/>
      <c r="G4" s="668"/>
      <c r="H4" s="668"/>
      <c r="I4" s="668"/>
      <c r="J4" s="668"/>
      <c r="K4" s="273"/>
      <c r="L4" s="273"/>
    </row>
    <row r="5" spans="1:14" ht="15">
      <c r="A5" s="274"/>
      <c r="B5" s="274"/>
      <c r="C5" s="275"/>
      <c r="D5" s="275"/>
      <c r="E5" s="275"/>
      <c r="F5" s="275"/>
      <c r="G5" s="275"/>
      <c r="H5" s="276"/>
      <c r="I5" s="276"/>
      <c r="J5" s="276" t="s">
        <v>346</v>
      </c>
      <c r="K5" s="273"/>
      <c r="L5" s="273"/>
    </row>
    <row r="6" spans="1:14" ht="15">
      <c r="A6" s="274"/>
      <c r="B6" s="274"/>
      <c r="C6" s="275"/>
      <c r="D6" s="275"/>
      <c r="E6" s="275"/>
      <c r="F6" s="275"/>
      <c r="G6" s="275"/>
      <c r="H6" s="276"/>
      <c r="I6" s="276"/>
      <c r="J6" s="276"/>
      <c r="K6" s="273"/>
      <c r="L6" s="273"/>
    </row>
    <row r="7" spans="1:14" ht="45">
      <c r="A7" s="277" t="s">
        <v>283</v>
      </c>
      <c r="B7" s="277"/>
      <c r="C7" s="277" t="s">
        <v>347</v>
      </c>
      <c r="D7" s="277" t="s">
        <v>124</v>
      </c>
      <c r="E7" s="277" t="s">
        <v>125</v>
      </c>
      <c r="F7" s="277"/>
      <c r="G7" s="278" t="s">
        <v>348</v>
      </c>
      <c r="H7" s="279" t="s">
        <v>649</v>
      </c>
      <c r="I7" s="280" t="s">
        <v>650</v>
      </c>
      <c r="J7" s="280" t="s">
        <v>651</v>
      </c>
      <c r="K7" s="281"/>
      <c r="L7" s="281"/>
    </row>
    <row r="8" spans="1:14" ht="15">
      <c r="A8" s="282" t="s">
        <v>242</v>
      </c>
      <c r="B8" s="283"/>
      <c r="C8" s="284"/>
      <c r="D8" s="284"/>
      <c r="E8" s="284"/>
      <c r="F8" s="284"/>
      <c r="G8" s="283"/>
      <c r="H8" s="285" t="e">
        <f>H9+H118+H129+H140+H160+H225+H229+H233+H137+H149</f>
        <v>#VALUE!</v>
      </c>
      <c r="I8" s="285">
        <f>I9+I118+I129+I140+I160+I225+I229+I233+I137+I149</f>
        <v>23735.599999999999</v>
      </c>
      <c r="J8" s="285">
        <f>J9+J118+J129+J140+J160+J225+J229+J233+J137+J149</f>
        <v>24242.1</v>
      </c>
      <c r="K8" s="281"/>
      <c r="L8" s="281"/>
    </row>
    <row r="9" spans="1:14" ht="15">
      <c r="A9" s="286" t="s">
        <v>349</v>
      </c>
      <c r="B9" s="287">
        <v>802</v>
      </c>
      <c r="C9" s="288" t="s">
        <v>128</v>
      </c>
      <c r="D9" s="288" t="s">
        <v>264</v>
      </c>
      <c r="E9" s="288" t="s">
        <v>350</v>
      </c>
      <c r="F9" s="288" t="s">
        <v>243</v>
      </c>
      <c r="G9" s="288" t="s">
        <v>243</v>
      </c>
      <c r="H9" s="289">
        <f>H10+H18+H91+H93+H79</f>
        <v>11845.02</v>
      </c>
      <c r="I9" s="289">
        <f>I10+I18+I91+I93+I79</f>
        <v>11935.9</v>
      </c>
      <c r="J9" s="289">
        <f>J10+J18+J91+J93+J79</f>
        <v>12153.9</v>
      </c>
      <c r="K9" s="281"/>
      <c r="L9" s="281"/>
    </row>
    <row r="10" spans="1:14" ht="45">
      <c r="A10" s="290" t="s">
        <v>351</v>
      </c>
      <c r="B10" s="287">
        <v>802</v>
      </c>
      <c r="C10" s="288" t="s">
        <v>128</v>
      </c>
      <c r="D10" s="288" t="s">
        <v>130</v>
      </c>
      <c r="E10" s="288" t="s">
        <v>350</v>
      </c>
      <c r="F10" s="288" t="s">
        <v>243</v>
      </c>
      <c r="G10" s="288" t="s">
        <v>243</v>
      </c>
      <c r="H10" s="289">
        <f>H11</f>
        <v>524.38</v>
      </c>
      <c r="I10" s="289">
        <f t="shared" ref="I10:J11" si="0">I11</f>
        <v>763.6</v>
      </c>
      <c r="J10" s="289">
        <f t="shared" si="0"/>
        <v>763.6</v>
      </c>
      <c r="K10" s="281"/>
      <c r="L10" s="281"/>
    </row>
    <row r="11" spans="1:14" ht="15">
      <c r="A11" s="291" t="s">
        <v>352</v>
      </c>
      <c r="B11" s="287">
        <v>802</v>
      </c>
      <c r="C11" s="288" t="s">
        <v>128</v>
      </c>
      <c r="D11" s="288" t="s">
        <v>130</v>
      </c>
      <c r="E11" s="288" t="s">
        <v>353</v>
      </c>
      <c r="F11" s="288" t="s">
        <v>243</v>
      </c>
      <c r="G11" s="288" t="s">
        <v>243</v>
      </c>
      <c r="H11" s="289">
        <f>H12</f>
        <v>524.38</v>
      </c>
      <c r="I11" s="289">
        <f t="shared" si="0"/>
        <v>763.6</v>
      </c>
      <c r="J11" s="289">
        <f t="shared" si="0"/>
        <v>763.6</v>
      </c>
      <c r="K11" s="281"/>
      <c r="L11" s="281"/>
    </row>
    <row r="12" spans="1:14" ht="43.5">
      <c r="A12" s="292" t="s">
        <v>354</v>
      </c>
      <c r="B12" s="287">
        <v>802</v>
      </c>
      <c r="C12" s="288" t="s">
        <v>128</v>
      </c>
      <c r="D12" s="288" t="s">
        <v>130</v>
      </c>
      <c r="E12" s="288" t="s">
        <v>353</v>
      </c>
      <c r="F12" s="288" t="s">
        <v>243</v>
      </c>
      <c r="G12" s="288" t="s">
        <v>355</v>
      </c>
      <c r="H12" s="289">
        <f>H13+H14+H15</f>
        <v>524.38</v>
      </c>
      <c r="I12" s="289">
        <f t="shared" ref="I12:J12" si="1">I13+I14+I15</f>
        <v>763.6</v>
      </c>
      <c r="J12" s="289">
        <f t="shared" si="1"/>
        <v>763.6</v>
      </c>
      <c r="N12" s="293"/>
    </row>
    <row r="13" spans="1:14" ht="15">
      <c r="A13" s="294" t="s">
        <v>287</v>
      </c>
      <c r="B13" s="295">
        <v>802</v>
      </c>
      <c r="C13" s="296" t="s">
        <v>128</v>
      </c>
      <c r="D13" s="296" t="s">
        <v>130</v>
      </c>
      <c r="E13" s="296" t="s">
        <v>353</v>
      </c>
      <c r="F13" s="296" t="s">
        <v>138</v>
      </c>
      <c r="G13" s="296" t="s">
        <v>244</v>
      </c>
      <c r="H13" s="297">
        <v>403.1</v>
      </c>
      <c r="I13" s="297">
        <v>586.5</v>
      </c>
      <c r="J13" s="297">
        <v>586.5</v>
      </c>
      <c r="K13" t="s">
        <v>695</v>
      </c>
      <c r="N13" s="293"/>
    </row>
    <row r="14" spans="1:14" ht="15">
      <c r="A14" s="294" t="s">
        <v>356</v>
      </c>
      <c r="B14" s="295">
        <v>802</v>
      </c>
      <c r="C14" s="296" t="s">
        <v>128</v>
      </c>
      <c r="D14" s="296" t="s">
        <v>130</v>
      </c>
      <c r="E14" s="296" t="s">
        <v>353</v>
      </c>
      <c r="F14" s="296" t="s">
        <v>140</v>
      </c>
      <c r="G14" s="296" t="s">
        <v>245</v>
      </c>
      <c r="H14" s="297"/>
      <c r="I14" s="297"/>
      <c r="J14" s="297"/>
      <c r="N14" s="293"/>
    </row>
    <row r="15" spans="1:14" ht="15">
      <c r="A15" s="294" t="s">
        <v>357</v>
      </c>
      <c r="B15" s="295">
        <v>802</v>
      </c>
      <c r="C15" s="296" t="s">
        <v>128</v>
      </c>
      <c r="D15" s="296" t="s">
        <v>130</v>
      </c>
      <c r="E15" s="296" t="s">
        <v>353</v>
      </c>
      <c r="F15" s="296" t="s">
        <v>142</v>
      </c>
      <c r="G15" s="296" t="s">
        <v>246</v>
      </c>
      <c r="H15" s="297">
        <v>121.28</v>
      </c>
      <c r="I15" s="297">
        <v>177.1</v>
      </c>
      <c r="J15" s="297">
        <v>177.1</v>
      </c>
    </row>
    <row r="16" spans="1:14" ht="15">
      <c r="A16" s="294" t="s">
        <v>358</v>
      </c>
      <c r="B16" s="295">
        <v>802</v>
      </c>
      <c r="C16" s="296" t="s">
        <v>128</v>
      </c>
      <c r="D16" s="296" t="s">
        <v>130</v>
      </c>
      <c r="E16" s="296" t="s">
        <v>353</v>
      </c>
      <c r="F16" s="296" t="s">
        <v>140</v>
      </c>
      <c r="G16" s="296" t="s">
        <v>188</v>
      </c>
      <c r="H16" s="297"/>
      <c r="I16" s="297"/>
      <c r="J16" s="297"/>
    </row>
    <row r="17" spans="1:13" ht="15">
      <c r="A17" s="294"/>
      <c r="B17" s="295" t="s">
        <v>359</v>
      </c>
      <c r="C17" s="296" t="s">
        <v>128</v>
      </c>
      <c r="D17" s="296" t="s">
        <v>130</v>
      </c>
      <c r="E17" s="296" t="s">
        <v>353</v>
      </c>
      <c r="F17" s="296" t="s">
        <v>160</v>
      </c>
      <c r="G17" s="296" t="s">
        <v>254</v>
      </c>
      <c r="H17" s="297"/>
      <c r="I17" s="297"/>
      <c r="J17" s="297"/>
    </row>
    <row r="18" spans="1:13" ht="60">
      <c r="A18" s="291" t="s">
        <v>360</v>
      </c>
      <c r="B18" s="287">
        <v>802</v>
      </c>
      <c r="C18" s="288" t="s">
        <v>128</v>
      </c>
      <c r="D18" s="288" t="s">
        <v>144</v>
      </c>
      <c r="E18" s="288" t="s">
        <v>350</v>
      </c>
      <c r="F18" s="288" t="s">
        <v>243</v>
      </c>
      <c r="G18" s="288" t="s">
        <v>243</v>
      </c>
      <c r="H18" s="289">
        <f>H19</f>
        <v>1980.25</v>
      </c>
      <c r="I18" s="289">
        <f t="shared" ref="I18:J19" si="2">I19</f>
        <v>1611</v>
      </c>
      <c r="J18" s="289">
        <f t="shared" si="2"/>
        <v>1611</v>
      </c>
    </row>
    <row r="19" spans="1:13" ht="15">
      <c r="A19" s="291" t="s">
        <v>361</v>
      </c>
      <c r="B19" s="287">
        <v>802</v>
      </c>
      <c r="C19" s="288" t="s">
        <v>128</v>
      </c>
      <c r="D19" s="288" t="s">
        <v>144</v>
      </c>
      <c r="E19" s="288" t="s">
        <v>362</v>
      </c>
      <c r="F19" s="288" t="s">
        <v>243</v>
      </c>
      <c r="G19" s="288" t="s">
        <v>243</v>
      </c>
      <c r="H19" s="289">
        <f>H20</f>
        <v>1980.25</v>
      </c>
      <c r="I19" s="289">
        <f t="shared" si="2"/>
        <v>1611</v>
      </c>
      <c r="J19" s="289">
        <f t="shared" si="2"/>
        <v>1611</v>
      </c>
    </row>
    <row r="20" spans="1:13" ht="15">
      <c r="A20" s="292" t="s">
        <v>363</v>
      </c>
      <c r="B20" s="287">
        <v>802</v>
      </c>
      <c r="C20" s="288" t="s">
        <v>128</v>
      </c>
      <c r="D20" s="288" t="s">
        <v>144</v>
      </c>
      <c r="E20" s="288" t="s">
        <v>362</v>
      </c>
      <c r="F20" s="288" t="s">
        <v>243</v>
      </c>
      <c r="G20" s="288" t="s">
        <v>150</v>
      </c>
      <c r="H20" s="289">
        <f>H21+H27+H35+H39+H59+H67+H71+H31+H33+H78</f>
        <v>1980.25</v>
      </c>
      <c r="I20" s="289">
        <f>I21+I27+I35+I39+I59+I67+I71+I31+I33+I78</f>
        <v>1611</v>
      </c>
      <c r="J20" s="289">
        <f>J21+J27+J35+J39+J59+J67+J71+J31+J33+J78</f>
        <v>1611</v>
      </c>
    </row>
    <row r="21" spans="1:13" ht="43.5">
      <c r="A21" s="292" t="s">
        <v>354</v>
      </c>
      <c r="B21" s="287">
        <v>802</v>
      </c>
      <c r="C21" s="288" t="s">
        <v>128</v>
      </c>
      <c r="D21" s="288" t="s">
        <v>144</v>
      </c>
      <c r="E21" s="288" t="s">
        <v>362</v>
      </c>
      <c r="F21" s="288" t="s">
        <v>243</v>
      </c>
      <c r="G21" s="288" t="s">
        <v>355</v>
      </c>
      <c r="H21" s="289">
        <f>H22+H23+H24</f>
        <v>1732.25</v>
      </c>
      <c r="I21" s="289">
        <f t="shared" ref="I21:J21" si="3">I22+I23+I24</f>
        <v>1403.5</v>
      </c>
      <c r="J21" s="289">
        <f t="shared" si="3"/>
        <v>1403.5</v>
      </c>
      <c r="L21" s="293"/>
    </row>
    <row r="22" spans="1:13" ht="15">
      <c r="A22" s="299" t="s">
        <v>287</v>
      </c>
      <c r="B22" s="295">
        <v>802</v>
      </c>
      <c r="C22" s="296" t="s">
        <v>128</v>
      </c>
      <c r="D22" s="296" t="s">
        <v>144</v>
      </c>
      <c r="E22" s="296" t="s">
        <v>362</v>
      </c>
      <c r="F22" s="296" t="s">
        <v>138</v>
      </c>
      <c r="G22" s="296" t="s">
        <v>244</v>
      </c>
      <c r="H22" s="297">
        <v>1335.71</v>
      </c>
      <c r="I22" s="297">
        <v>1078</v>
      </c>
      <c r="J22" s="297">
        <v>1078</v>
      </c>
      <c r="K22" t="s">
        <v>695</v>
      </c>
      <c r="L22" s="293"/>
    </row>
    <row r="23" spans="1:13" ht="15">
      <c r="A23" s="300" t="s">
        <v>288</v>
      </c>
      <c r="B23" s="295">
        <v>802</v>
      </c>
      <c r="C23" s="296" t="s">
        <v>128</v>
      </c>
      <c r="D23" s="296" t="s">
        <v>144</v>
      </c>
      <c r="E23" s="296" t="s">
        <v>362</v>
      </c>
      <c r="F23" s="296" t="s">
        <v>140</v>
      </c>
      <c r="G23" s="296" t="s">
        <v>245</v>
      </c>
      <c r="H23" s="297"/>
      <c r="I23" s="297"/>
      <c r="J23" s="297"/>
      <c r="L23" s="293"/>
      <c r="M23" s="293"/>
    </row>
    <row r="24" spans="1:13" ht="15">
      <c r="A24" s="301" t="s">
        <v>357</v>
      </c>
      <c r="B24" s="295">
        <v>802</v>
      </c>
      <c r="C24" s="296" t="s">
        <v>128</v>
      </c>
      <c r="D24" s="296" t="s">
        <v>144</v>
      </c>
      <c r="E24" s="296" t="s">
        <v>362</v>
      </c>
      <c r="F24" s="296" t="s">
        <v>142</v>
      </c>
      <c r="G24" s="296" t="s">
        <v>246</v>
      </c>
      <c r="H24" s="297">
        <v>396.54</v>
      </c>
      <c r="I24" s="297">
        <v>325.5</v>
      </c>
      <c r="J24" s="297">
        <v>325.5</v>
      </c>
    </row>
    <row r="25" spans="1:13" ht="15">
      <c r="A25" s="301" t="s">
        <v>287</v>
      </c>
      <c r="B25" s="295" t="s">
        <v>359</v>
      </c>
      <c r="C25" s="296" t="s">
        <v>128</v>
      </c>
      <c r="D25" s="296" t="s">
        <v>144</v>
      </c>
      <c r="E25" s="296" t="s">
        <v>736</v>
      </c>
      <c r="F25" s="296" t="s">
        <v>138</v>
      </c>
      <c r="G25" s="296" t="s">
        <v>244</v>
      </c>
      <c r="H25" s="297">
        <v>35.56</v>
      </c>
      <c r="I25" s="297"/>
      <c r="J25" s="297"/>
    </row>
    <row r="26" spans="1:13" ht="15">
      <c r="A26" s="301" t="s">
        <v>357</v>
      </c>
      <c r="B26" s="295" t="s">
        <v>359</v>
      </c>
      <c r="C26" s="296" t="s">
        <v>128</v>
      </c>
      <c r="D26" s="296" t="s">
        <v>144</v>
      </c>
      <c r="E26" s="296" t="s">
        <v>736</v>
      </c>
      <c r="F26" s="296" t="s">
        <v>142</v>
      </c>
      <c r="G26" s="296" t="s">
        <v>246</v>
      </c>
      <c r="H26" s="297">
        <v>10.43</v>
      </c>
      <c r="I26" s="297"/>
      <c r="J26" s="297"/>
    </row>
    <row r="27" spans="1:13" ht="15">
      <c r="A27" s="302" t="s">
        <v>291</v>
      </c>
      <c r="B27" s="303">
        <v>802</v>
      </c>
      <c r="C27" s="304" t="s">
        <v>128</v>
      </c>
      <c r="D27" s="304" t="s">
        <v>144</v>
      </c>
      <c r="E27" s="304" t="s">
        <v>362</v>
      </c>
      <c r="F27" s="304" t="s">
        <v>154</v>
      </c>
      <c r="G27" s="304" t="s">
        <v>247</v>
      </c>
      <c r="H27" s="305">
        <v>93.1</v>
      </c>
      <c r="I27" s="305">
        <f>I28+I29+I30</f>
        <v>63.1</v>
      </c>
      <c r="J27" s="305">
        <f>J28+J29+J30</f>
        <v>63.1</v>
      </c>
    </row>
    <row r="28" spans="1:13" ht="15">
      <c r="A28" s="306" t="s">
        <v>364</v>
      </c>
      <c r="B28" s="307">
        <v>802</v>
      </c>
      <c r="C28" s="308" t="s">
        <v>128</v>
      </c>
      <c r="D28" s="308" t="s">
        <v>144</v>
      </c>
      <c r="E28" s="308" t="s">
        <v>362</v>
      </c>
      <c r="F28" s="308" t="s">
        <v>154</v>
      </c>
      <c r="G28" s="308" t="s">
        <v>247</v>
      </c>
      <c r="H28" s="297">
        <v>36</v>
      </c>
      <c r="I28" s="297">
        <v>36</v>
      </c>
      <c r="J28" s="297">
        <v>36</v>
      </c>
      <c r="L28" s="293"/>
    </row>
    <row r="29" spans="1:13" ht="15">
      <c r="A29" s="306" t="s">
        <v>365</v>
      </c>
      <c r="B29" s="307">
        <v>802</v>
      </c>
      <c r="C29" s="308" t="s">
        <v>128</v>
      </c>
      <c r="D29" s="308" t="s">
        <v>144</v>
      </c>
      <c r="E29" s="308" t="s">
        <v>362</v>
      </c>
      <c r="F29" s="308" t="s">
        <v>154</v>
      </c>
      <c r="G29" s="308" t="s">
        <v>247</v>
      </c>
      <c r="H29" s="297">
        <v>57.1</v>
      </c>
      <c r="I29" s="297">
        <v>27.1</v>
      </c>
      <c r="J29" s="297">
        <v>27.1</v>
      </c>
      <c r="L29" s="293"/>
    </row>
    <row r="30" spans="1:13" ht="15">
      <c r="A30" s="306" t="s">
        <v>366</v>
      </c>
      <c r="B30" s="307">
        <v>802</v>
      </c>
      <c r="C30" s="308" t="s">
        <v>128</v>
      </c>
      <c r="D30" s="308" t="s">
        <v>144</v>
      </c>
      <c r="E30" s="308" t="s">
        <v>362</v>
      </c>
      <c r="F30" s="308" t="s">
        <v>156</v>
      </c>
      <c r="G30" s="308" t="s">
        <v>247</v>
      </c>
      <c r="H30" s="297"/>
      <c r="I30" s="297"/>
      <c r="J30" s="297"/>
      <c r="L30" s="293"/>
    </row>
    <row r="31" spans="1:13" ht="15">
      <c r="A31" s="309" t="s">
        <v>367</v>
      </c>
      <c r="B31" s="310">
        <v>802</v>
      </c>
      <c r="C31" s="311" t="s">
        <v>128</v>
      </c>
      <c r="D31" s="311" t="s">
        <v>144</v>
      </c>
      <c r="E31" s="311" t="s">
        <v>362</v>
      </c>
      <c r="F31" s="311" t="s">
        <v>140</v>
      </c>
      <c r="G31" s="311" t="s">
        <v>243</v>
      </c>
      <c r="H31" s="312">
        <f>H32</f>
        <v>0</v>
      </c>
      <c r="I31" s="312">
        <f t="shared" ref="I31:J31" si="4">I32</f>
        <v>0</v>
      </c>
      <c r="J31" s="312">
        <f t="shared" si="4"/>
        <v>0</v>
      </c>
    </row>
    <row r="32" spans="1:13" ht="15">
      <c r="A32" s="313" t="s">
        <v>368</v>
      </c>
      <c r="B32" s="314" t="s">
        <v>359</v>
      </c>
      <c r="C32" s="315" t="s">
        <v>128</v>
      </c>
      <c r="D32" s="315" t="s">
        <v>144</v>
      </c>
      <c r="E32" s="315" t="s">
        <v>362</v>
      </c>
      <c r="F32" s="315" t="s">
        <v>140</v>
      </c>
      <c r="G32" s="315" t="s">
        <v>188</v>
      </c>
      <c r="H32" s="316"/>
      <c r="I32" s="316"/>
      <c r="J32" s="316"/>
    </row>
    <row r="33" spans="1:18" ht="15">
      <c r="A33" s="302" t="s">
        <v>256</v>
      </c>
      <c r="B33" s="303">
        <v>802</v>
      </c>
      <c r="C33" s="304" t="s">
        <v>128</v>
      </c>
      <c r="D33" s="304" t="s">
        <v>144</v>
      </c>
      <c r="E33" s="304" t="s">
        <v>362</v>
      </c>
      <c r="F33" s="304" t="s">
        <v>243</v>
      </c>
      <c r="G33" s="304" t="s">
        <v>257</v>
      </c>
      <c r="H33" s="305">
        <f>H34</f>
        <v>79.2</v>
      </c>
      <c r="I33" s="305">
        <f t="shared" ref="I33:J33" si="5">I34</f>
        <v>7.2</v>
      </c>
      <c r="J33" s="305">
        <f t="shared" si="5"/>
        <v>7.2</v>
      </c>
    </row>
    <row r="34" spans="1:18" ht="15">
      <c r="A34" s="317" t="s">
        <v>689</v>
      </c>
      <c r="B34" s="318" t="s">
        <v>359</v>
      </c>
      <c r="C34" s="319" t="s">
        <v>128</v>
      </c>
      <c r="D34" s="319" t="s">
        <v>144</v>
      </c>
      <c r="E34" s="319" t="s">
        <v>362</v>
      </c>
      <c r="F34" s="319" t="s">
        <v>156</v>
      </c>
      <c r="G34" s="319" t="s">
        <v>257</v>
      </c>
      <c r="H34" s="316">
        <v>79.2</v>
      </c>
      <c r="I34" s="316">
        <v>7.2</v>
      </c>
      <c r="J34" s="316">
        <v>7.2</v>
      </c>
    </row>
    <row r="35" spans="1:18" ht="15">
      <c r="A35" s="302" t="s">
        <v>369</v>
      </c>
      <c r="B35" s="303">
        <v>802</v>
      </c>
      <c r="C35" s="304" t="s">
        <v>128</v>
      </c>
      <c r="D35" s="304" t="s">
        <v>144</v>
      </c>
      <c r="E35" s="304" t="s">
        <v>362</v>
      </c>
      <c r="F35" s="304" t="s">
        <v>243</v>
      </c>
      <c r="G35" s="304" t="s">
        <v>249</v>
      </c>
      <c r="H35" s="305">
        <f>H36+H38</f>
        <v>0</v>
      </c>
      <c r="I35" s="305">
        <f t="shared" ref="I35:J35" si="6">I36+I38</f>
        <v>0</v>
      </c>
      <c r="J35" s="305">
        <f t="shared" si="6"/>
        <v>0</v>
      </c>
    </row>
    <row r="36" spans="1:18" ht="15" customHeight="1">
      <c r="A36" s="306" t="s">
        <v>370</v>
      </c>
      <c r="B36" s="295">
        <v>802</v>
      </c>
      <c r="C36" s="296" t="s">
        <v>128</v>
      </c>
      <c r="D36" s="296" t="s">
        <v>144</v>
      </c>
      <c r="E36" s="296" t="s">
        <v>362</v>
      </c>
      <c r="F36" s="296" t="s">
        <v>154</v>
      </c>
      <c r="G36" s="296" t="s">
        <v>249</v>
      </c>
      <c r="H36" s="297"/>
      <c r="I36" s="297"/>
      <c r="J36" s="297"/>
    </row>
    <row r="37" spans="1:18" ht="15" customHeight="1">
      <c r="A37" s="306" t="s">
        <v>371</v>
      </c>
      <c r="B37" s="295" t="s">
        <v>359</v>
      </c>
      <c r="C37" s="296" t="s">
        <v>128</v>
      </c>
      <c r="D37" s="296" t="s">
        <v>144</v>
      </c>
      <c r="E37" s="296" t="s">
        <v>362</v>
      </c>
      <c r="F37" s="296" t="s">
        <v>156</v>
      </c>
      <c r="G37" s="296" t="s">
        <v>249</v>
      </c>
      <c r="H37" s="297"/>
      <c r="I37" s="297"/>
      <c r="J37" s="297"/>
    </row>
    <row r="38" spans="1:18" ht="15" customHeight="1">
      <c r="A38" s="306" t="s">
        <v>646</v>
      </c>
      <c r="B38" s="307">
        <v>802</v>
      </c>
      <c r="C38" s="308" t="s">
        <v>128</v>
      </c>
      <c r="D38" s="308" t="s">
        <v>144</v>
      </c>
      <c r="E38" s="308" t="s">
        <v>362</v>
      </c>
      <c r="F38" s="308" t="s">
        <v>156</v>
      </c>
      <c r="G38" s="308" t="s">
        <v>249</v>
      </c>
      <c r="H38" s="297"/>
      <c r="I38" s="297"/>
      <c r="J38" s="297"/>
      <c r="M38" s="273"/>
      <c r="N38" s="273"/>
      <c r="O38" s="273"/>
      <c r="P38" s="273"/>
      <c r="Q38" s="273"/>
      <c r="R38" s="273"/>
    </row>
    <row r="39" spans="1:18" ht="15" customHeight="1">
      <c r="A39" s="302" t="s">
        <v>372</v>
      </c>
      <c r="B39" s="303">
        <v>802</v>
      </c>
      <c r="C39" s="304" t="s">
        <v>128</v>
      </c>
      <c r="D39" s="304" t="s">
        <v>144</v>
      </c>
      <c r="E39" s="304" t="s">
        <v>362</v>
      </c>
      <c r="F39" s="304" t="s">
        <v>243</v>
      </c>
      <c r="G39" s="304" t="s">
        <v>258</v>
      </c>
      <c r="H39" s="305">
        <f>H40+H47</f>
        <v>36</v>
      </c>
      <c r="I39" s="305">
        <f t="shared" ref="I39:J39" si="7">I40+I47</f>
        <v>48</v>
      </c>
      <c r="J39" s="305">
        <f t="shared" si="7"/>
        <v>48</v>
      </c>
      <c r="M39" s="273"/>
      <c r="N39" s="273"/>
      <c r="O39" s="273"/>
      <c r="P39" s="273"/>
      <c r="Q39" s="273"/>
      <c r="R39" s="273"/>
    </row>
    <row r="40" spans="1:18" ht="15" customHeight="1">
      <c r="A40" s="302" t="s">
        <v>373</v>
      </c>
      <c r="B40" s="303">
        <v>802</v>
      </c>
      <c r="C40" s="304" t="s">
        <v>128</v>
      </c>
      <c r="D40" s="304" t="s">
        <v>144</v>
      </c>
      <c r="E40" s="304" t="s">
        <v>362</v>
      </c>
      <c r="F40" s="304" t="s">
        <v>154</v>
      </c>
      <c r="G40" s="304" t="s">
        <v>258</v>
      </c>
      <c r="H40" s="305">
        <f>H41+H42+H43+H44</f>
        <v>36</v>
      </c>
      <c r="I40" s="305">
        <f t="shared" ref="I40:J40" si="8">I41+I42+I43+I44</f>
        <v>36</v>
      </c>
      <c r="J40" s="305">
        <f t="shared" si="8"/>
        <v>36</v>
      </c>
      <c r="M40" s="320"/>
      <c r="N40" s="320"/>
      <c r="O40" s="320"/>
      <c r="P40" s="320"/>
      <c r="Q40" s="320"/>
      <c r="R40" s="320"/>
    </row>
    <row r="41" spans="1:18" ht="15" customHeight="1">
      <c r="A41" s="313" t="s">
        <v>674</v>
      </c>
      <c r="B41" s="307">
        <v>802</v>
      </c>
      <c r="C41" s="308" t="s">
        <v>128</v>
      </c>
      <c r="D41" s="308" t="s">
        <v>144</v>
      </c>
      <c r="E41" s="308" t="s">
        <v>362</v>
      </c>
      <c r="F41" s="315" t="s">
        <v>154</v>
      </c>
      <c r="G41" s="315" t="s">
        <v>258</v>
      </c>
      <c r="H41" s="316">
        <v>24</v>
      </c>
      <c r="I41" s="316">
        <v>24</v>
      </c>
      <c r="J41" s="316">
        <v>24</v>
      </c>
      <c r="M41" s="273"/>
      <c r="N41" s="273"/>
      <c r="O41" s="273"/>
      <c r="P41" s="273"/>
      <c r="Q41" s="273"/>
      <c r="R41" s="273"/>
    </row>
    <row r="42" spans="1:18" ht="15" customHeight="1">
      <c r="A42" s="313" t="s">
        <v>374</v>
      </c>
      <c r="B42" s="307">
        <v>802</v>
      </c>
      <c r="C42" s="308" t="s">
        <v>128</v>
      </c>
      <c r="D42" s="308" t="s">
        <v>144</v>
      </c>
      <c r="E42" s="308" t="s">
        <v>362</v>
      </c>
      <c r="F42" s="315" t="s">
        <v>154</v>
      </c>
      <c r="G42" s="315" t="s">
        <v>258</v>
      </c>
      <c r="H42" s="316">
        <v>12</v>
      </c>
      <c r="I42" s="316">
        <v>12</v>
      </c>
      <c r="J42" s="316">
        <v>12</v>
      </c>
      <c r="M42" s="273"/>
      <c r="N42" s="273"/>
      <c r="O42" s="273"/>
      <c r="P42" s="273"/>
      <c r="Q42" s="273"/>
      <c r="R42" s="273"/>
    </row>
    <row r="43" spans="1:18" ht="15" customHeight="1">
      <c r="A43" s="313" t="s">
        <v>375</v>
      </c>
      <c r="B43" s="307">
        <v>802</v>
      </c>
      <c r="C43" s="308" t="s">
        <v>128</v>
      </c>
      <c r="D43" s="308" t="s">
        <v>144</v>
      </c>
      <c r="E43" s="308" t="s">
        <v>362</v>
      </c>
      <c r="F43" s="315" t="s">
        <v>154</v>
      </c>
      <c r="G43" s="315" t="s">
        <v>258</v>
      </c>
      <c r="H43" s="316"/>
      <c r="I43" s="316"/>
      <c r="J43" s="316"/>
      <c r="M43" s="273"/>
      <c r="N43" s="273"/>
      <c r="O43" s="273"/>
      <c r="P43" s="273"/>
      <c r="Q43" s="273"/>
      <c r="R43" s="273"/>
    </row>
    <row r="44" spans="1:18" ht="30" customHeight="1">
      <c r="A44" s="313" t="s">
        <v>376</v>
      </c>
      <c r="B44" s="307">
        <v>802</v>
      </c>
      <c r="C44" s="308" t="s">
        <v>128</v>
      </c>
      <c r="D44" s="308" t="s">
        <v>144</v>
      </c>
      <c r="E44" s="308" t="s">
        <v>362</v>
      </c>
      <c r="F44" s="315" t="s">
        <v>154</v>
      </c>
      <c r="G44" s="315" t="s">
        <v>258</v>
      </c>
      <c r="H44" s="316"/>
      <c r="I44" s="316"/>
      <c r="J44" s="316"/>
      <c r="M44" s="273"/>
      <c r="N44" s="273"/>
      <c r="O44" s="273"/>
      <c r="P44" s="273"/>
      <c r="Q44" s="273"/>
      <c r="R44" s="273"/>
    </row>
    <row r="45" spans="1:18" ht="15" customHeight="1">
      <c r="A45" s="313" t="s">
        <v>377</v>
      </c>
      <c r="B45" s="307">
        <v>802</v>
      </c>
      <c r="C45" s="308" t="s">
        <v>128</v>
      </c>
      <c r="D45" s="308" t="s">
        <v>144</v>
      </c>
      <c r="E45" s="308" t="s">
        <v>362</v>
      </c>
      <c r="F45" s="315" t="s">
        <v>154</v>
      </c>
      <c r="G45" s="315" t="s">
        <v>258</v>
      </c>
      <c r="H45" s="316"/>
      <c r="I45" s="316"/>
      <c r="J45" s="316"/>
      <c r="M45" s="273"/>
      <c r="N45" s="273"/>
      <c r="O45" s="273"/>
      <c r="P45" s="273"/>
      <c r="Q45" s="273"/>
      <c r="R45" s="273"/>
    </row>
    <row r="46" spans="1:18" ht="15" customHeight="1">
      <c r="A46" s="313" t="s">
        <v>378</v>
      </c>
      <c r="B46" s="307">
        <v>802</v>
      </c>
      <c r="C46" s="308" t="s">
        <v>128</v>
      </c>
      <c r="D46" s="308" t="s">
        <v>144</v>
      </c>
      <c r="E46" s="308" t="s">
        <v>362</v>
      </c>
      <c r="F46" s="315" t="s">
        <v>154</v>
      </c>
      <c r="G46" s="315" t="s">
        <v>258</v>
      </c>
      <c r="H46" s="316"/>
      <c r="I46" s="316"/>
      <c r="J46" s="316"/>
      <c r="M46" s="273"/>
      <c r="N46" s="273"/>
      <c r="O46" s="273"/>
      <c r="P46" s="273"/>
      <c r="Q46" s="273"/>
      <c r="R46" s="273"/>
    </row>
    <row r="47" spans="1:18" ht="15" customHeight="1">
      <c r="A47" s="321" t="s">
        <v>379</v>
      </c>
      <c r="B47" s="303">
        <v>802</v>
      </c>
      <c r="C47" s="304" t="s">
        <v>128</v>
      </c>
      <c r="D47" s="304" t="s">
        <v>144</v>
      </c>
      <c r="E47" s="304" t="s">
        <v>362</v>
      </c>
      <c r="F47" s="304" t="s">
        <v>156</v>
      </c>
      <c r="G47" s="304" t="s">
        <v>258</v>
      </c>
      <c r="H47" s="305">
        <f>H48+H51+H56+H53</f>
        <v>0</v>
      </c>
      <c r="I47" s="305">
        <f t="shared" ref="I47:J47" si="9">I48+I51+I56+I53</f>
        <v>12</v>
      </c>
      <c r="J47" s="305">
        <f t="shared" si="9"/>
        <v>12</v>
      </c>
      <c r="M47" s="273"/>
      <c r="N47" s="273"/>
      <c r="O47" s="273"/>
      <c r="P47" s="273"/>
      <c r="Q47" s="273"/>
      <c r="R47" s="273"/>
    </row>
    <row r="48" spans="1:18" ht="15" customHeight="1">
      <c r="A48" s="306" t="s">
        <v>380</v>
      </c>
      <c r="B48" s="307">
        <v>802</v>
      </c>
      <c r="C48" s="308" t="s">
        <v>128</v>
      </c>
      <c r="D48" s="308" t="s">
        <v>144</v>
      </c>
      <c r="E48" s="308" t="s">
        <v>362</v>
      </c>
      <c r="F48" s="308" t="s">
        <v>156</v>
      </c>
      <c r="G48" s="315" t="s">
        <v>258</v>
      </c>
      <c r="H48" s="297"/>
      <c r="I48" s="297"/>
      <c r="J48" s="297"/>
      <c r="M48" s="273"/>
      <c r="N48" s="273"/>
      <c r="O48" s="273"/>
      <c r="P48" s="273"/>
      <c r="Q48" s="273"/>
      <c r="R48" s="273"/>
    </row>
    <row r="49" spans="1:18" ht="15" customHeight="1">
      <c r="A49" s="306" t="s">
        <v>381</v>
      </c>
      <c r="B49" s="307">
        <v>802</v>
      </c>
      <c r="C49" s="308" t="s">
        <v>128</v>
      </c>
      <c r="D49" s="308" t="s">
        <v>144</v>
      </c>
      <c r="E49" s="308" t="s">
        <v>362</v>
      </c>
      <c r="F49" s="308" t="s">
        <v>156</v>
      </c>
      <c r="G49" s="315" t="s">
        <v>258</v>
      </c>
      <c r="H49" s="297"/>
      <c r="I49" s="297"/>
      <c r="J49" s="297"/>
      <c r="M49" s="320"/>
      <c r="N49" s="320"/>
      <c r="O49" s="320"/>
      <c r="P49" s="320"/>
      <c r="Q49" s="320"/>
      <c r="R49" s="320"/>
    </row>
    <row r="50" spans="1:18" ht="15" customHeight="1">
      <c r="A50" s="306" t="s">
        <v>382</v>
      </c>
      <c r="B50" s="307">
        <v>802</v>
      </c>
      <c r="C50" s="308" t="s">
        <v>128</v>
      </c>
      <c r="D50" s="308" t="s">
        <v>144</v>
      </c>
      <c r="E50" s="308" t="s">
        <v>362</v>
      </c>
      <c r="F50" s="308" t="s">
        <v>156</v>
      </c>
      <c r="G50" s="315" t="s">
        <v>258</v>
      </c>
      <c r="H50" s="297">
        <v>42.83</v>
      </c>
      <c r="I50" s="297"/>
      <c r="J50" s="297"/>
      <c r="M50" s="320"/>
      <c r="N50" s="320"/>
      <c r="O50" s="320"/>
      <c r="P50" s="320"/>
      <c r="Q50" s="320"/>
      <c r="R50" s="320"/>
    </row>
    <row r="51" spans="1:18" ht="15" customHeight="1">
      <c r="A51" s="306" t="s">
        <v>383</v>
      </c>
      <c r="B51" s="307">
        <v>802</v>
      </c>
      <c r="C51" s="308" t="s">
        <v>128</v>
      </c>
      <c r="D51" s="308" t="s">
        <v>144</v>
      </c>
      <c r="E51" s="308" t="s">
        <v>362</v>
      </c>
      <c r="F51" s="308" t="s">
        <v>156</v>
      </c>
      <c r="G51" s="315" t="s">
        <v>258</v>
      </c>
      <c r="H51" s="297">
        <v>0</v>
      </c>
      <c r="I51" s="297">
        <v>12</v>
      </c>
      <c r="J51" s="297">
        <v>12</v>
      </c>
      <c r="M51" s="320"/>
      <c r="N51" s="320"/>
      <c r="O51" s="320"/>
      <c r="P51" s="320"/>
      <c r="Q51" s="320"/>
      <c r="R51" s="320"/>
    </row>
    <row r="52" spans="1:18" ht="15" customHeight="1">
      <c r="A52" s="306" t="s">
        <v>384</v>
      </c>
      <c r="B52" s="307">
        <v>802</v>
      </c>
      <c r="C52" s="308" t="s">
        <v>128</v>
      </c>
      <c r="D52" s="308" t="s">
        <v>144</v>
      </c>
      <c r="E52" s="308" t="s">
        <v>362</v>
      </c>
      <c r="F52" s="308" t="s">
        <v>156</v>
      </c>
      <c r="G52" s="315" t="s">
        <v>258</v>
      </c>
      <c r="H52" s="297"/>
      <c r="I52" s="297"/>
      <c r="J52" s="297"/>
      <c r="M52" s="320"/>
      <c r="N52" s="320"/>
      <c r="O52" s="320"/>
      <c r="P52" s="320"/>
      <c r="Q52" s="320"/>
      <c r="R52" s="320"/>
    </row>
    <row r="53" spans="1:18" ht="15" customHeight="1">
      <c r="A53" s="306" t="s">
        <v>385</v>
      </c>
      <c r="B53" s="307">
        <v>802</v>
      </c>
      <c r="C53" s="308" t="s">
        <v>128</v>
      </c>
      <c r="D53" s="308" t="s">
        <v>144</v>
      </c>
      <c r="E53" s="308" t="s">
        <v>362</v>
      </c>
      <c r="F53" s="308" t="s">
        <v>156</v>
      </c>
      <c r="G53" s="315" t="s">
        <v>258</v>
      </c>
      <c r="H53" s="297"/>
      <c r="I53" s="297"/>
      <c r="J53" s="297"/>
      <c r="M53" s="320"/>
      <c r="N53" s="320"/>
      <c r="O53" s="320"/>
      <c r="P53" s="320"/>
      <c r="Q53" s="320"/>
      <c r="R53" s="320"/>
    </row>
    <row r="54" spans="1:18" ht="15" customHeight="1">
      <c r="A54" s="306" t="s">
        <v>386</v>
      </c>
      <c r="B54" s="307">
        <v>802</v>
      </c>
      <c r="C54" s="308" t="s">
        <v>128</v>
      </c>
      <c r="D54" s="308" t="s">
        <v>144</v>
      </c>
      <c r="E54" s="308" t="s">
        <v>362</v>
      </c>
      <c r="F54" s="308" t="s">
        <v>156</v>
      </c>
      <c r="G54" s="315" t="s">
        <v>258</v>
      </c>
      <c r="H54" s="297"/>
      <c r="I54" s="297"/>
      <c r="J54" s="297"/>
    </row>
    <row r="55" spans="1:18" ht="15" customHeight="1">
      <c r="A55" s="306" t="s">
        <v>387</v>
      </c>
      <c r="B55" s="307">
        <v>802</v>
      </c>
      <c r="C55" s="308" t="s">
        <v>128</v>
      </c>
      <c r="D55" s="308" t="s">
        <v>144</v>
      </c>
      <c r="E55" s="308" t="s">
        <v>362</v>
      </c>
      <c r="F55" s="308" t="s">
        <v>156</v>
      </c>
      <c r="G55" s="315" t="s">
        <v>258</v>
      </c>
      <c r="H55" s="297"/>
      <c r="I55" s="297"/>
      <c r="J55" s="297"/>
    </row>
    <row r="56" spans="1:18" ht="15" customHeight="1">
      <c r="A56" s="306" t="s">
        <v>388</v>
      </c>
      <c r="B56" s="307">
        <v>802</v>
      </c>
      <c r="C56" s="308" t="s">
        <v>128</v>
      </c>
      <c r="D56" s="308" t="s">
        <v>144</v>
      </c>
      <c r="E56" s="308" t="s">
        <v>362</v>
      </c>
      <c r="F56" s="308" t="s">
        <v>156</v>
      </c>
      <c r="G56" s="315" t="s">
        <v>258</v>
      </c>
      <c r="H56" s="297"/>
      <c r="I56" s="297"/>
      <c r="J56" s="297"/>
    </row>
    <row r="57" spans="1:18" ht="15" customHeight="1">
      <c r="A57" s="306" t="s">
        <v>389</v>
      </c>
      <c r="B57" s="307">
        <v>802</v>
      </c>
      <c r="C57" s="308" t="s">
        <v>128</v>
      </c>
      <c r="D57" s="308" t="s">
        <v>144</v>
      </c>
      <c r="E57" s="308" t="s">
        <v>362</v>
      </c>
      <c r="F57" s="308" t="s">
        <v>156</v>
      </c>
      <c r="G57" s="315" t="s">
        <v>258</v>
      </c>
      <c r="H57" s="297"/>
      <c r="I57" s="297"/>
      <c r="J57" s="297"/>
    </row>
    <row r="58" spans="1:18" ht="15" customHeight="1">
      <c r="A58" s="306" t="s">
        <v>390</v>
      </c>
      <c r="B58" s="307"/>
      <c r="C58" s="308" t="s">
        <v>128</v>
      </c>
      <c r="D58" s="308" t="s">
        <v>144</v>
      </c>
      <c r="E58" s="308" t="s">
        <v>362</v>
      </c>
      <c r="F58" s="308" t="s">
        <v>156</v>
      </c>
      <c r="G58" s="315" t="s">
        <v>258</v>
      </c>
      <c r="H58" s="297"/>
      <c r="I58" s="297"/>
      <c r="J58" s="297"/>
    </row>
    <row r="59" spans="1:18" ht="15" customHeight="1">
      <c r="A59" s="322" t="s">
        <v>157</v>
      </c>
      <c r="B59" s="303">
        <v>802</v>
      </c>
      <c r="C59" s="304" t="s">
        <v>128</v>
      </c>
      <c r="D59" s="304" t="s">
        <v>144</v>
      </c>
      <c r="E59" s="304" t="s">
        <v>362</v>
      </c>
      <c r="F59" s="304" t="s">
        <v>243</v>
      </c>
      <c r="G59" s="304" t="s">
        <v>254</v>
      </c>
      <c r="H59" s="305">
        <f>H62+H66</f>
        <v>0</v>
      </c>
      <c r="I59" s="305">
        <f t="shared" ref="I59:J59" si="10">I62+I66</f>
        <v>0</v>
      </c>
      <c r="J59" s="305">
        <f t="shared" si="10"/>
        <v>0</v>
      </c>
    </row>
    <row r="60" spans="1:18" ht="15" customHeight="1">
      <c r="A60" s="323" t="s">
        <v>391</v>
      </c>
      <c r="B60" s="307">
        <v>802</v>
      </c>
      <c r="C60" s="308" t="s">
        <v>128</v>
      </c>
      <c r="D60" s="308" t="s">
        <v>144</v>
      </c>
      <c r="E60" s="308" t="s">
        <v>362</v>
      </c>
      <c r="F60" s="308" t="s">
        <v>156</v>
      </c>
      <c r="G60" s="308" t="s">
        <v>254</v>
      </c>
      <c r="H60" s="297"/>
      <c r="I60" s="297"/>
      <c r="J60" s="297"/>
    </row>
    <row r="61" spans="1:18" ht="15" customHeight="1">
      <c r="A61" s="324" t="s">
        <v>392</v>
      </c>
      <c r="B61" s="307">
        <v>802</v>
      </c>
      <c r="C61" s="308" t="s">
        <v>128</v>
      </c>
      <c r="D61" s="308" t="s">
        <v>144</v>
      </c>
      <c r="E61" s="308" t="s">
        <v>362</v>
      </c>
      <c r="F61" s="308" t="s">
        <v>393</v>
      </c>
      <c r="G61" s="308" t="s">
        <v>254</v>
      </c>
      <c r="H61" s="297"/>
      <c r="I61" s="297"/>
      <c r="J61" s="297"/>
    </row>
    <row r="62" spans="1:18" ht="15" customHeight="1">
      <c r="A62" s="324" t="s">
        <v>394</v>
      </c>
      <c r="B62" s="307">
        <v>802</v>
      </c>
      <c r="C62" s="308" t="s">
        <v>128</v>
      </c>
      <c r="D62" s="308" t="s">
        <v>144</v>
      </c>
      <c r="E62" s="308" t="s">
        <v>362</v>
      </c>
      <c r="F62" s="308" t="s">
        <v>160</v>
      </c>
      <c r="G62" s="308" t="s">
        <v>254</v>
      </c>
      <c r="H62" s="297"/>
      <c r="I62" s="297"/>
      <c r="J62" s="297"/>
    </row>
    <row r="63" spans="1:18" ht="15" customHeight="1">
      <c r="A63" s="324" t="s">
        <v>395</v>
      </c>
      <c r="B63" s="307">
        <v>802</v>
      </c>
      <c r="C63" s="308" t="s">
        <v>128</v>
      </c>
      <c r="D63" s="308" t="s">
        <v>144</v>
      </c>
      <c r="E63" s="308" t="s">
        <v>362</v>
      </c>
      <c r="F63" s="308" t="s">
        <v>160</v>
      </c>
      <c r="G63" s="308" t="s">
        <v>254</v>
      </c>
      <c r="H63" s="297"/>
      <c r="I63" s="297"/>
      <c r="J63" s="297"/>
    </row>
    <row r="64" spans="1:18" ht="15" customHeight="1">
      <c r="A64" s="324"/>
      <c r="B64" s="307">
        <v>802</v>
      </c>
      <c r="C64" s="308" t="s">
        <v>128</v>
      </c>
      <c r="D64" s="308" t="s">
        <v>144</v>
      </c>
      <c r="E64" s="308" t="s">
        <v>362</v>
      </c>
      <c r="F64" s="308" t="s">
        <v>160</v>
      </c>
      <c r="G64" s="308" t="s">
        <v>254</v>
      </c>
      <c r="H64" s="297"/>
      <c r="I64" s="297"/>
      <c r="J64" s="297"/>
    </row>
    <row r="65" spans="1:10" ht="15" customHeight="1">
      <c r="A65" s="324" t="s">
        <v>396</v>
      </c>
      <c r="B65" s="307">
        <v>802</v>
      </c>
      <c r="C65" s="308" t="s">
        <v>128</v>
      </c>
      <c r="D65" s="308" t="s">
        <v>144</v>
      </c>
      <c r="E65" s="308" t="s">
        <v>362</v>
      </c>
      <c r="F65" s="308" t="s">
        <v>160</v>
      </c>
      <c r="G65" s="308" t="s">
        <v>254</v>
      </c>
      <c r="H65" s="297"/>
      <c r="I65" s="297"/>
      <c r="J65" s="297"/>
    </row>
    <row r="66" spans="1:10" ht="15" customHeight="1">
      <c r="A66" s="325" t="s">
        <v>397</v>
      </c>
      <c r="B66" s="307">
        <v>802</v>
      </c>
      <c r="C66" s="308" t="s">
        <v>128</v>
      </c>
      <c r="D66" s="308" t="s">
        <v>144</v>
      </c>
      <c r="E66" s="308" t="s">
        <v>362</v>
      </c>
      <c r="F66" s="308" t="s">
        <v>182</v>
      </c>
      <c r="G66" s="308" t="s">
        <v>254</v>
      </c>
      <c r="H66" s="297"/>
      <c r="I66" s="297"/>
      <c r="J66" s="297"/>
    </row>
    <row r="67" spans="1:10" ht="15" customHeight="1">
      <c r="A67" s="302" t="s">
        <v>271</v>
      </c>
      <c r="B67" s="303">
        <v>802</v>
      </c>
      <c r="C67" s="304" t="s">
        <v>128</v>
      </c>
      <c r="D67" s="304" t="s">
        <v>144</v>
      </c>
      <c r="E67" s="304" t="s">
        <v>362</v>
      </c>
      <c r="F67" s="304" t="s">
        <v>243</v>
      </c>
      <c r="G67" s="304" t="s">
        <v>265</v>
      </c>
      <c r="H67" s="305">
        <f>H68</f>
        <v>0</v>
      </c>
      <c r="I67" s="305">
        <f t="shared" ref="I67:J67" si="11">I68</f>
        <v>0</v>
      </c>
      <c r="J67" s="305">
        <f t="shared" si="11"/>
        <v>0</v>
      </c>
    </row>
    <row r="68" spans="1:10" ht="15">
      <c r="A68" s="306" t="s">
        <v>643</v>
      </c>
      <c r="B68" s="307">
        <v>802</v>
      </c>
      <c r="C68" s="308" t="s">
        <v>128</v>
      </c>
      <c r="D68" s="308" t="s">
        <v>144</v>
      </c>
      <c r="E68" s="308" t="s">
        <v>362</v>
      </c>
      <c r="F68" s="308" t="s">
        <v>154</v>
      </c>
      <c r="G68" s="308" t="s">
        <v>265</v>
      </c>
      <c r="H68" s="297"/>
      <c r="I68" s="297"/>
      <c r="J68" s="297"/>
    </row>
    <row r="69" spans="1:10" ht="15">
      <c r="A69" s="306" t="s">
        <v>398</v>
      </c>
      <c r="B69" s="307">
        <v>802</v>
      </c>
      <c r="C69" s="308" t="s">
        <v>128</v>
      </c>
      <c r="D69" s="308" t="s">
        <v>144</v>
      </c>
      <c r="E69" s="308" t="s">
        <v>362</v>
      </c>
      <c r="F69" s="308" t="s">
        <v>156</v>
      </c>
      <c r="G69" s="308" t="s">
        <v>265</v>
      </c>
      <c r="H69" s="297"/>
      <c r="I69" s="297"/>
      <c r="J69" s="297"/>
    </row>
    <row r="70" spans="1:10" ht="15">
      <c r="A70" s="306"/>
      <c r="B70" s="307"/>
      <c r="C70" s="308"/>
      <c r="D70" s="308"/>
      <c r="E70" s="308"/>
      <c r="F70" s="308" t="s">
        <v>399</v>
      </c>
      <c r="G70" s="308" t="s">
        <v>265</v>
      </c>
      <c r="H70" s="297"/>
      <c r="I70" s="297"/>
      <c r="J70" s="297"/>
    </row>
    <row r="71" spans="1:10" ht="15">
      <c r="A71" s="302" t="s">
        <v>252</v>
      </c>
      <c r="B71" s="303">
        <v>802</v>
      </c>
      <c r="C71" s="304" t="s">
        <v>128</v>
      </c>
      <c r="D71" s="304" t="s">
        <v>144</v>
      </c>
      <c r="E71" s="304" t="s">
        <v>362</v>
      </c>
      <c r="F71" s="304" t="s">
        <v>243</v>
      </c>
      <c r="G71" s="304" t="s">
        <v>255</v>
      </c>
      <c r="H71" s="326">
        <f>H72+H73+H75+H76+H77+H74</f>
        <v>37</v>
      </c>
      <c r="I71" s="326">
        <f t="shared" ref="I71:J71" si="12">I72+I73+I75+I76+I77+I74</f>
        <v>86.5</v>
      </c>
      <c r="J71" s="326">
        <f t="shared" si="12"/>
        <v>86.5</v>
      </c>
    </row>
    <row r="72" spans="1:10" ht="15">
      <c r="A72" s="327" t="s">
        <v>400</v>
      </c>
      <c r="B72" s="307">
        <v>802</v>
      </c>
      <c r="C72" s="308" t="s">
        <v>128</v>
      </c>
      <c r="D72" s="308" t="s">
        <v>144</v>
      </c>
      <c r="E72" s="308" t="s">
        <v>362</v>
      </c>
      <c r="F72" s="308" t="s">
        <v>156</v>
      </c>
      <c r="G72" s="308" t="s">
        <v>257</v>
      </c>
      <c r="H72" s="297">
        <v>0</v>
      </c>
      <c r="I72" s="297">
        <v>60</v>
      </c>
      <c r="J72" s="297">
        <v>60</v>
      </c>
    </row>
    <row r="73" spans="1:10" ht="15">
      <c r="A73" s="327" t="s">
        <v>401</v>
      </c>
      <c r="B73" s="307">
        <v>802</v>
      </c>
      <c r="C73" s="308" t="s">
        <v>128</v>
      </c>
      <c r="D73" s="308" t="s">
        <v>144</v>
      </c>
      <c r="E73" s="308" t="s">
        <v>362</v>
      </c>
      <c r="F73" s="308" t="s">
        <v>156</v>
      </c>
      <c r="G73" s="308" t="s">
        <v>255</v>
      </c>
      <c r="H73" s="297">
        <v>0</v>
      </c>
      <c r="I73" s="297">
        <v>16.5</v>
      </c>
      <c r="J73" s="297">
        <v>16.5</v>
      </c>
    </row>
    <row r="74" spans="1:10" ht="15">
      <c r="A74" s="327" t="s">
        <v>402</v>
      </c>
      <c r="B74" s="307">
        <v>802</v>
      </c>
      <c r="C74" s="308" t="s">
        <v>128</v>
      </c>
      <c r="D74" s="308" t="s">
        <v>144</v>
      </c>
      <c r="E74" s="308" t="s">
        <v>362</v>
      </c>
      <c r="F74" s="308" t="s">
        <v>156</v>
      </c>
      <c r="G74" s="308" t="s">
        <v>255</v>
      </c>
      <c r="H74" s="297"/>
      <c r="I74" s="297"/>
      <c r="J74" s="297"/>
    </row>
    <row r="75" spans="1:10" ht="15">
      <c r="A75" s="327" t="s">
        <v>403</v>
      </c>
      <c r="B75" s="307">
        <v>802</v>
      </c>
      <c r="C75" s="308" t="s">
        <v>128</v>
      </c>
      <c r="D75" s="308" t="s">
        <v>144</v>
      </c>
      <c r="E75" s="308" t="s">
        <v>362</v>
      </c>
      <c r="F75" s="308" t="s">
        <v>156</v>
      </c>
      <c r="G75" s="308" t="s">
        <v>255</v>
      </c>
      <c r="H75" s="297"/>
      <c r="I75" s="297"/>
      <c r="J75" s="297"/>
    </row>
    <row r="76" spans="1:10" ht="15">
      <c r="A76" s="327" t="s">
        <v>404</v>
      </c>
      <c r="B76" s="307">
        <v>802</v>
      </c>
      <c r="C76" s="308" t="s">
        <v>128</v>
      </c>
      <c r="D76" s="308" t="s">
        <v>144</v>
      </c>
      <c r="E76" s="308" t="s">
        <v>362</v>
      </c>
      <c r="F76" s="308" t="s">
        <v>156</v>
      </c>
      <c r="G76" s="308" t="s">
        <v>255</v>
      </c>
      <c r="H76" s="297"/>
      <c r="I76" s="297"/>
      <c r="J76" s="297"/>
    </row>
    <row r="77" spans="1:10" ht="15">
      <c r="A77" s="327" t="s">
        <v>405</v>
      </c>
      <c r="B77" s="307">
        <v>802</v>
      </c>
      <c r="C77" s="308" t="s">
        <v>128</v>
      </c>
      <c r="D77" s="308" t="s">
        <v>144</v>
      </c>
      <c r="E77" s="308" t="s">
        <v>362</v>
      </c>
      <c r="F77" s="308" t="s">
        <v>156</v>
      </c>
      <c r="G77" s="308" t="s">
        <v>255</v>
      </c>
      <c r="H77" s="297">
        <v>37</v>
      </c>
      <c r="I77" s="297">
        <v>10</v>
      </c>
      <c r="J77" s="297">
        <v>10</v>
      </c>
    </row>
    <row r="78" spans="1:10" ht="15">
      <c r="A78" s="327" t="s">
        <v>406</v>
      </c>
      <c r="B78" s="307">
        <v>802</v>
      </c>
      <c r="C78" s="308" t="s">
        <v>128</v>
      </c>
      <c r="D78" s="308" t="s">
        <v>144</v>
      </c>
      <c r="E78" s="308" t="s">
        <v>407</v>
      </c>
      <c r="F78" s="308" t="s">
        <v>156</v>
      </c>
      <c r="G78" s="308" t="s">
        <v>255</v>
      </c>
      <c r="H78" s="297">
        <v>2.7</v>
      </c>
      <c r="I78" s="297">
        <v>2.7</v>
      </c>
      <c r="J78" s="297">
        <v>2.7</v>
      </c>
    </row>
    <row r="79" spans="1:10" ht="15">
      <c r="A79" s="328" t="s">
        <v>408</v>
      </c>
      <c r="B79" s="287">
        <v>802</v>
      </c>
      <c r="C79" s="288" t="s">
        <v>128</v>
      </c>
      <c r="D79" s="288" t="s">
        <v>162</v>
      </c>
      <c r="E79" s="288" t="s">
        <v>350</v>
      </c>
      <c r="F79" s="288" t="s">
        <v>243</v>
      </c>
      <c r="G79" s="288" t="s">
        <v>264</v>
      </c>
      <c r="H79" s="289">
        <f>H80+H86</f>
        <v>0</v>
      </c>
      <c r="I79" s="289">
        <f t="shared" ref="I79:J79" si="13">I80+I86</f>
        <v>0</v>
      </c>
      <c r="J79" s="289">
        <f t="shared" si="13"/>
        <v>0</v>
      </c>
    </row>
    <row r="80" spans="1:10" ht="30">
      <c r="A80" s="329" t="s">
        <v>165</v>
      </c>
      <c r="B80" s="303">
        <v>802</v>
      </c>
      <c r="C80" s="304" t="s">
        <v>128</v>
      </c>
      <c r="D80" s="304" t="s">
        <v>162</v>
      </c>
      <c r="E80" s="304" t="s">
        <v>409</v>
      </c>
      <c r="F80" s="304" t="s">
        <v>156</v>
      </c>
      <c r="G80" s="304" t="s">
        <v>243</v>
      </c>
      <c r="H80" s="326">
        <f>H81+H82+H83+H84+H85</f>
        <v>0</v>
      </c>
      <c r="I80" s="326">
        <f t="shared" ref="I80:J80" si="14">I81+I82+I83+I84+I85</f>
        <v>0</v>
      </c>
      <c r="J80" s="326">
        <f t="shared" si="14"/>
        <v>0</v>
      </c>
    </row>
    <row r="81" spans="1:14" ht="15">
      <c r="A81" s="324" t="s">
        <v>410</v>
      </c>
      <c r="B81" s="307">
        <v>802</v>
      </c>
      <c r="C81" s="308" t="s">
        <v>128</v>
      </c>
      <c r="D81" s="308" t="s">
        <v>162</v>
      </c>
      <c r="E81" s="308" t="s">
        <v>409</v>
      </c>
      <c r="F81" s="308" t="s">
        <v>156</v>
      </c>
      <c r="G81" s="308" t="s">
        <v>258</v>
      </c>
      <c r="H81" s="297"/>
      <c r="I81" s="297"/>
      <c r="J81" s="297"/>
    </row>
    <row r="82" spans="1:14" ht="15">
      <c r="A82" s="330" t="s">
        <v>411</v>
      </c>
      <c r="B82" s="307">
        <v>802</v>
      </c>
      <c r="C82" s="308" t="s">
        <v>128</v>
      </c>
      <c r="D82" s="308" t="s">
        <v>162</v>
      </c>
      <c r="E82" s="308" t="s">
        <v>409</v>
      </c>
      <c r="F82" s="308" t="s">
        <v>156</v>
      </c>
      <c r="G82" s="308" t="s">
        <v>258</v>
      </c>
      <c r="H82" s="297"/>
      <c r="I82" s="297"/>
      <c r="J82" s="297"/>
    </row>
    <row r="83" spans="1:14" ht="15">
      <c r="A83" s="330" t="s">
        <v>412</v>
      </c>
      <c r="B83" s="307">
        <v>802</v>
      </c>
      <c r="C83" s="308" t="s">
        <v>128</v>
      </c>
      <c r="D83" s="308" t="s">
        <v>162</v>
      </c>
      <c r="E83" s="308" t="s">
        <v>409</v>
      </c>
      <c r="F83" s="308" t="s">
        <v>156</v>
      </c>
      <c r="G83" s="308" t="s">
        <v>249</v>
      </c>
      <c r="H83" s="297"/>
      <c r="I83" s="297"/>
      <c r="J83" s="297"/>
    </row>
    <row r="84" spans="1:14" ht="15">
      <c r="A84" s="331" t="s">
        <v>403</v>
      </c>
      <c r="B84" s="307">
        <v>802</v>
      </c>
      <c r="C84" s="308" t="s">
        <v>128</v>
      </c>
      <c r="D84" s="308" t="s">
        <v>162</v>
      </c>
      <c r="E84" s="308" t="s">
        <v>409</v>
      </c>
      <c r="F84" s="308" t="s">
        <v>156</v>
      </c>
      <c r="G84" s="308" t="s">
        <v>255</v>
      </c>
      <c r="H84" s="297"/>
      <c r="I84" s="297"/>
      <c r="J84" s="297"/>
    </row>
    <row r="85" spans="1:14" ht="15">
      <c r="A85" s="331" t="s">
        <v>401</v>
      </c>
      <c r="B85" s="307">
        <v>802</v>
      </c>
      <c r="C85" s="308" t="s">
        <v>128</v>
      </c>
      <c r="D85" s="308" t="s">
        <v>162</v>
      </c>
      <c r="E85" s="308" t="s">
        <v>409</v>
      </c>
      <c r="F85" s="308" t="s">
        <v>156</v>
      </c>
      <c r="G85" s="308" t="s">
        <v>255</v>
      </c>
      <c r="H85" s="297"/>
      <c r="I85" s="297"/>
      <c r="J85" s="297"/>
    </row>
    <row r="86" spans="1:14" ht="30">
      <c r="A86" s="329" t="s">
        <v>413</v>
      </c>
      <c r="B86" s="303">
        <v>802</v>
      </c>
      <c r="C86" s="304" t="s">
        <v>128</v>
      </c>
      <c r="D86" s="304" t="s">
        <v>162</v>
      </c>
      <c r="E86" s="304" t="s">
        <v>414</v>
      </c>
      <c r="F86" s="304" t="s">
        <v>156</v>
      </c>
      <c r="G86" s="304" t="s">
        <v>243</v>
      </c>
      <c r="H86" s="326"/>
      <c r="I86" s="326"/>
      <c r="J86" s="326"/>
    </row>
    <row r="87" spans="1:14" ht="15">
      <c r="A87" s="324" t="s">
        <v>410</v>
      </c>
      <c r="B87" s="307">
        <v>802</v>
      </c>
      <c r="C87" s="308" t="s">
        <v>128</v>
      </c>
      <c r="D87" s="308" t="s">
        <v>162</v>
      </c>
      <c r="E87" s="308" t="s">
        <v>414</v>
      </c>
      <c r="F87" s="308" t="s">
        <v>156</v>
      </c>
      <c r="G87" s="308" t="s">
        <v>258</v>
      </c>
      <c r="H87" s="297"/>
      <c r="I87" s="297"/>
      <c r="J87" s="297"/>
    </row>
    <row r="88" spans="1:14" ht="15">
      <c r="A88" s="330" t="s">
        <v>411</v>
      </c>
      <c r="B88" s="307">
        <v>802</v>
      </c>
      <c r="C88" s="308" t="s">
        <v>128</v>
      </c>
      <c r="D88" s="308" t="s">
        <v>162</v>
      </c>
      <c r="E88" s="308" t="s">
        <v>414</v>
      </c>
      <c r="F88" s="308" t="s">
        <v>156</v>
      </c>
      <c r="G88" s="308" t="s">
        <v>258</v>
      </c>
      <c r="H88" s="297"/>
      <c r="I88" s="297"/>
      <c r="J88" s="297"/>
    </row>
    <row r="89" spans="1:14" ht="15">
      <c r="A89" s="330" t="s">
        <v>412</v>
      </c>
      <c r="B89" s="307">
        <v>802</v>
      </c>
      <c r="C89" s="308" t="s">
        <v>128</v>
      </c>
      <c r="D89" s="308" t="s">
        <v>162</v>
      </c>
      <c r="E89" s="308" t="s">
        <v>414</v>
      </c>
      <c r="F89" s="308" t="s">
        <v>156</v>
      </c>
      <c r="G89" s="308" t="s">
        <v>249</v>
      </c>
      <c r="H89" s="297"/>
      <c r="I89" s="297"/>
      <c r="J89" s="297"/>
    </row>
    <row r="90" spans="1:14" ht="15">
      <c r="A90" s="331" t="s">
        <v>401</v>
      </c>
      <c r="B90" s="307">
        <v>802</v>
      </c>
      <c r="C90" s="308" t="s">
        <v>128</v>
      </c>
      <c r="D90" s="308" t="s">
        <v>162</v>
      </c>
      <c r="E90" s="308" t="s">
        <v>414</v>
      </c>
      <c r="F90" s="308" t="s">
        <v>156</v>
      </c>
      <c r="G90" s="308" t="s">
        <v>255</v>
      </c>
      <c r="H90" s="297"/>
      <c r="I90" s="297"/>
      <c r="J90" s="297"/>
    </row>
    <row r="91" spans="1:14" ht="15">
      <c r="A91" s="290" t="s">
        <v>168</v>
      </c>
      <c r="B91" s="287">
        <v>802</v>
      </c>
      <c r="C91" s="288" t="s">
        <v>128</v>
      </c>
      <c r="D91" s="288" t="s">
        <v>169</v>
      </c>
      <c r="E91" s="288" t="s">
        <v>350</v>
      </c>
      <c r="F91" s="288" t="s">
        <v>243</v>
      </c>
      <c r="G91" s="288" t="s">
        <v>243</v>
      </c>
      <c r="H91" s="289">
        <f>H92</f>
        <v>10</v>
      </c>
      <c r="I91" s="289">
        <f t="shared" ref="I91:J91" si="15">I92</f>
        <v>10</v>
      </c>
      <c r="J91" s="289">
        <f t="shared" si="15"/>
        <v>10</v>
      </c>
    </row>
    <row r="92" spans="1:14" ht="15">
      <c r="A92" s="332" t="s">
        <v>415</v>
      </c>
      <c r="B92" s="295">
        <v>802</v>
      </c>
      <c r="C92" s="296" t="s">
        <v>128</v>
      </c>
      <c r="D92" s="296" t="s">
        <v>169</v>
      </c>
      <c r="E92" s="296" t="s">
        <v>416</v>
      </c>
      <c r="F92" s="296" t="s">
        <v>417</v>
      </c>
      <c r="G92" s="296" t="s">
        <v>254</v>
      </c>
      <c r="H92" s="297">
        <v>10</v>
      </c>
      <c r="I92" s="297">
        <v>10</v>
      </c>
      <c r="J92" s="297">
        <v>10</v>
      </c>
    </row>
    <row r="93" spans="1:14" ht="15">
      <c r="A93" s="333" t="s">
        <v>172</v>
      </c>
      <c r="B93" s="287">
        <v>802</v>
      </c>
      <c r="C93" s="288" t="s">
        <v>128</v>
      </c>
      <c r="D93" s="288" t="s">
        <v>173</v>
      </c>
      <c r="E93" s="288" t="s">
        <v>350</v>
      </c>
      <c r="F93" s="288" t="s">
        <v>243</v>
      </c>
      <c r="G93" s="288" t="s">
        <v>243</v>
      </c>
      <c r="H93" s="289">
        <f>H94+H98+H103+H110+H113+H101</f>
        <v>9330.39</v>
      </c>
      <c r="I93" s="289">
        <f t="shared" ref="I93:J93" si="16">I94+I98+I103+I110+I113+I101</f>
        <v>9551.2999999999993</v>
      </c>
      <c r="J93" s="289">
        <f t="shared" si="16"/>
        <v>9769.2999999999993</v>
      </c>
    </row>
    <row r="94" spans="1:14" ht="43.5">
      <c r="A94" s="302" t="s">
        <v>418</v>
      </c>
      <c r="B94" s="303">
        <v>802</v>
      </c>
      <c r="C94" s="304" t="s">
        <v>128</v>
      </c>
      <c r="D94" s="304" t="s">
        <v>173</v>
      </c>
      <c r="E94" s="304" t="s">
        <v>419</v>
      </c>
      <c r="F94" s="304" t="s">
        <v>243</v>
      </c>
      <c r="G94" s="304" t="s">
        <v>355</v>
      </c>
      <c r="H94" s="326">
        <f>H95+H96</f>
        <v>6977.94</v>
      </c>
      <c r="I94" s="326">
        <f t="shared" ref="I94:J94" si="17">I95+I96</f>
        <v>6782.9000000000005</v>
      </c>
      <c r="J94" s="326">
        <f t="shared" si="17"/>
        <v>6782.9000000000005</v>
      </c>
    </row>
    <row r="95" spans="1:14" ht="15">
      <c r="A95" s="334" t="s">
        <v>420</v>
      </c>
      <c r="B95" s="295">
        <v>802</v>
      </c>
      <c r="C95" s="296" t="s">
        <v>128</v>
      </c>
      <c r="D95" s="296" t="s">
        <v>173</v>
      </c>
      <c r="E95" s="296" t="s">
        <v>419</v>
      </c>
      <c r="F95" s="296" t="s">
        <v>178</v>
      </c>
      <c r="G95" s="296" t="s">
        <v>244</v>
      </c>
      <c r="H95" s="297">
        <v>5382.98</v>
      </c>
      <c r="I95" s="297">
        <v>5209.6000000000004</v>
      </c>
      <c r="J95" s="297">
        <v>5209.6000000000004</v>
      </c>
      <c r="K95">
        <v>11.5</v>
      </c>
      <c r="M95" s="273"/>
      <c r="N95" s="273"/>
    </row>
    <row r="96" spans="1:14" ht="15">
      <c r="A96" s="334" t="s">
        <v>357</v>
      </c>
      <c r="B96" s="295">
        <v>802</v>
      </c>
      <c r="C96" s="296" t="s">
        <v>128</v>
      </c>
      <c r="D96" s="296" t="s">
        <v>173</v>
      </c>
      <c r="E96" s="296" t="s">
        <v>419</v>
      </c>
      <c r="F96" s="296" t="s">
        <v>181</v>
      </c>
      <c r="G96" s="296" t="s">
        <v>246</v>
      </c>
      <c r="H96" s="297">
        <v>1594.96</v>
      </c>
      <c r="I96" s="297">
        <v>1573.3</v>
      </c>
      <c r="J96" s="297">
        <v>1573.3</v>
      </c>
      <c r="M96" s="273"/>
      <c r="N96" s="273"/>
    </row>
    <row r="97" spans="1:14" ht="15">
      <c r="A97" s="335" t="s">
        <v>367</v>
      </c>
      <c r="B97" s="295">
        <v>802</v>
      </c>
      <c r="C97" s="296" t="s">
        <v>128</v>
      </c>
      <c r="D97" s="296" t="s">
        <v>173</v>
      </c>
      <c r="E97" s="296" t="s">
        <v>419</v>
      </c>
      <c r="F97" s="296" t="s">
        <v>180</v>
      </c>
      <c r="G97" s="296" t="s">
        <v>188</v>
      </c>
      <c r="H97" s="336"/>
      <c r="I97" s="336"/>
      <c r="J97" s="336"/>
      <c r="M97" s="273"/>
      <c r="N97" s="273"/>
    </row>
    <row r="98" spans="1:14" ht="15">
      <c r="A98" s="337" t="s">
        <v>256</v>
      </c>
      <c r="B98" s="303">
        <v>802</v>
      </c>
      <c r="C98" s="304" t="s">
        <v>128</v>
      </c>
      <c r="D98" s="304" t="s">
        <v>173</v>
      </c>
      <c r="E98" s="304" t="s">
        <v>419</v>
      </c>
      <c r="F98" s="304" t="s">
        <v>156</v>
      </c>
      <c r="G98" s="304" t="s">
        <v>257</v>
      </c>
      <c r="H98" s="305">
        <f>H99+H100</f>
        <v>661.39</v>
      </c>
      <c r="I98" s="305">
        <f t="shared" ref="I98:J98" si="18">I99+I100</f>
        <v>635.4</v>
      </c>
      <c r="J98" s="305">
        <f t="shared" si="18"/>
        <v>635.4</v>
      </c>
      <c r="M98" s="273"/>
      <c r="N98" s="273"/>
    </row>
    <row r="99" spans="1:14" ht="15">
      <c r="A99" s="323" t="s">
        <v>421</v>
      </c>
      <c r="B99" s="307">
        <v>802</v>
      </c>
      <c r="C99" s="308" t="s">
        <v>128</v>
      </c>
      <c r="D99" s="308" t="s">
        <v>173</v>
      </c>
      <c r="E99" s="308" t="s">
        <v>419</v>
      </c>
      <c r="F99" s="308" t="s">
        <v>675</v>
      </c>
      <c r="G99" s="308" t="s">
        <v>257</v>
      </c>
      <c r="H99" s="297">
        <v>591.48</v>
      </c>
      <c r="I99" s="297">
        <v>539.4</v>
      </c>
      <c r="J99" s="297">
        <v>539.4</v>
      </c>
      <c r="K99">
        <v>12</v>
      </c>
      <c r="M99" s="273"/>
      <c r="N99" s="273"/>
    </row>
    <row r="100" spans="1:14" ht="15">
      <c r="A100" s="324" t="s">
        <v>676</v>
      </c>
      <c r="B100" s="307">
        <v>802</v>
      </c>
      <c r="C100" s="308" t="s">
        <v>128</v>
      </c>
      <c r="D100" s="308" t="s">
        <v>173</v>
      </c>
      <c r="E100" s="308" t="s">
        <v>419</v>
      </c>
      <c r="F100" s="308" t="s">
        <v>156</v>
      </c>
      <c r="G100" s="308" t="s">
        <v>257</v>
      </c>
      <c r="H100" s="297">
        <v>69.91</v>
      </c>
      <c r="I100" s="297">
        <v>96</v>
      </c>
      <c r="J100" s="297">
        <v>96</v>
      </c>
      <c r="M100" s="273"/>
      <c r="N100" s="273"/>
    </row>
    <row r="101" spans="1:14" ht="15">
      <c r="A101" s="337" t="s">
        <v>369</v>
      </c>
      <c r="B101" s="303">
        <v>802</v>
      </c>
      <c r="C101" s="304" t="s">
        <v>128</v>
      </c>
      <c r="D101" s="304" t="s">
        <v>173</v>
      </c>
      <c r="E101" s="304" t="s">
        <v>419</v>
      </c>
      <c r="F101" s="304" t="s">
        <v>156</v>
      </c>
      <c r="G101" s="304" t="s">
        <v>249</v>
      </c>
      <c r="H101" s="305">
        <f>H102</f>
        <v>1377.3</v>
      </c>
      <c r="I101" s="305">
        <f t="shared" ref="I101:J101" si="19">I102</f>
        <v>1772.8</v>
      </c>
      <c r="J101" s="305">
        <f t="shared" si="19"/>
        <v>1990.8</v>
      </c>
      <c r="M101" s="273"/>
      <c r="N101" s="273"/>
    </row>
    <row r="102" spans="1:14" ht="15">
      <c r="A102" s="324" t="s">
        <v>677</v>
      </c>
      <c r="B102" s="307" t="s">
        <v>359</v>
      </c>
      <c r="C102" s="308" t="s">
        <v>128</v>
      </c>
      <c r="D102" s="308" t="s">
        <v>173</v>
      </c>
      <c r="E102" s="308" t="s">
        <v>419</v>
      </c>
      <c r="F102" s="308" t="s">
        <v>156</v>
      </c>
      <c r="G102" s="308" t="s">
        <v>249</v>
      </c>
      <c r="H102" s="297">
        <v>1377.3</v>
      </c>
      <c r="I102" s="297">
        <v>1772.8</v>
      </c>
      <c r="J102" s="297">
        <v>1990.8</v>
      </c>
      <c r="M102" s="273"/>
      <c r="N102" s="273"/>
    </row>
    <row r="103" spans="1:14" ht="15">
      <c r="A103" s="338" t="s">
        <v>422</v>
      </c>
      <c r="B103" s="303" t="s">
        <v>359</v>
      </c>
      <c r="C103" s="304" t="s">
        <v>128</v>
      </c>
      <c r="D103" s="304" t="s">
        <v>173</v>
      </c>
      <c r="E103" s="304" t="s">
        <v>419</v>
      </c>
      <c r="F103" s="304" t="s">
        <v>156</v>
      </c>
      <c r="G103" s="304" t="s">
        <v>258</v>
      </c>
      <c r="H103" s="326">
        <f>H105+H106+H108+H107+H109+H104</f>
        <v>243.56</v>
      </c>
      <c r="I103" s="326">
        <f t="shared" ref="I103:J103" si="20">I105+I106+I108+I107+I109+I104</f>
        <v>0</v>
      </c>
      <c r="J103" s="326">
        <f t="shared" si="20"/>
        <v>0</v>
      </c>
      <c r="M103" s="273"/>
      <c r="N103" s="273"/>
    </row>
    <row r="104" spans="1:14" ht="15">
      <c r="A104" s="504" t="s">
        <v>642</v>
      </c>
      <c r="B104" s="314" t="s">
        <v>359</v>
      </c>
      <c r="C104" s="315" t="s">
        <v>128</v>
      </c>
      <c r="D104" s="315" t="s">
        <v>173</v>
      </c>
      <c r="E104" s="315" t="s">
        <v>419</v>
      </c>
      <c r="F104" s="315" t="s">
        <v>156</v>
      </c>
      <c r="G104" s="315" t="s">
        <v>258</v>
      </c>
      <c r="H104" s="316"/>
      <c r="I104" s="316"/>
      <c r="J104" s="316"/>
      <c r="M104" s="273"/>
      <c r="N104" s="273"/>
    </row>
    <row r="105" spans="1:14" ht="15">
      <c r="A105" s="324" t="s">
        <v>678</v>
      </c>
      <c r="B105" s="307" t="s">
        <v>359</v>
      </c>
      <c r="C105" s="308" t="s">
        <v>128</v>
      </c>
      <c r="D105" s="308" t="s">
        <v>173</v>
      </c>
      <c r="E105" s="308" t="s">
        <v>419</v>
      </c>
      <c r="F105" s="308" t="s">
        <v>156</v>
      </c>
      <c r="G105" s="308" t="s">
        <v>258</v>
      </c>
      <c r="H105" s="297">
        <v>243.56</v>
      </c>
      <c r="I105" s="297"/>
      <c r="J105" s="297"/>
      <c r="M105" s="273"/>
      <c r="N105" s="273"/>
    </row>
    <row r="106" spans="1:14" ht="15">
      <c r="A106" s="324" t="s">
        <v>423</v>
      </c>
      <c r="B106" s="307" t="s">
        <v>359</v>
      </c>
      <c r="C106" s="308" t="s">
        <v>128</v>
      </c>
      <c r="D106" s="308" t="s">
        <v>173</v>
      </c>
      <c r="E106" s="308" t="s">
        <v>419</v>
      </c>
      <c r="F106" s="308" t="s">
        <v>156</v>
      </c>
      <c r="G106" s="308" t="s">
        <v>258</v>
      </c>
      <c r="H106" s="297"/>
      <c r="I106" s="297"/>
      <c r="J106" s="297"/>
      <c r="M106" s="273"/>
      <c r="N106" s="273"/>
    </row>
    <row r="107" spans="1:14" ht="16.5" customHeight="1">
      <c r="A107" s="324" t="s">
        <v>624</v>
      </c>
      <c r="B107" s="307" t="s">
        <v>359</v>
      </c>
      <c r="C107" s="308" t="s">
        <v>128</v>
      </c>
      <c r="D107" s="308" t="s">
        <v>173</v>
      </c>
      <c r="E107" s="308" t="s">
        <v>419</v>
      </c>
      <c r="F107" s="308" t="s">
        <v>156</v>
      </c>
      <c r="G107" s="308" t="s">
        <v>258</v>
      </c>
      <c r="H107" s="297"/>
      <c r="I107" s="297"/>
      <c r="J107" s="297"/>
      <c r="M107" s="273"/>
      <c r="N107" s="273"/>
    </row>
    <row r="108" spans="1:14" ht="15">
      <c r="A108" s="339" t="s">
        <v>424</v>
      </c>
      <c r="B108" s="307" t="s">
        <v>359</v>
      </c>
      <c r="C108" s="308" t="s">
        <v>128</v>
      </c>
      <c r="D108" s="308" t="s">
        <v>173</v>
      </c>
      <c r="E108" s="308" t="s">
        <v>419</v>
      </c>
      <c r="F108" s="308" t="s">
        <v>156</v>
      </c>
      <c r="G108" s="308" t="s">
        <v>258</v>
      </c>
      <c r="H108" s="297"/>
      <c r="I108" s="297"/>
      <c r="J108" s="297"/>
      <c r="M108" s="273"/>
      <c r="N108" s="273"/>
    </row>
    <row r="109" spans="1:14" ht="15">
      <c r="A109" s="339" t="s">
        <v>635</v>
      </c>
      <c r="B109" s="307" t="s">
        <v>359</v>
      </c>
      <c r="C109" s="308" t="s">
        <v>128</v>
      </c>
      <c r="D109" s="308" t="s">
        <v>173</v>
      </c>
      <c r="E109" s="308" t="s">
        <v>419</v>
      </c>
      <c r="F109" s="308" t="s">
        <v>156</v>
      </c>
      <c r="G109" s="308" t="s">
        <v>258</v>
      </c>
      <c r="H109" s="297"/>
      <c r="I109" s="297"/>
      <c r="J109" s="297"/>
      <c r="M109" s="273"/>
      <c r="N109" s="273"/>
    </row>
    <row r="110" spans="1:14" ht="15">
      <c r="A110" s="302" t="s">
        <v>252</v>
      </c>
      <c r="B110" s="303" t="s">
        <v>359</v>
      </c>
      <c r="C110" s="304" t="s">
        <v>128</v>
      </c>
      <c r="D110" s="304" t="s">
        <v>173</v>
      </c>
      <c r="E110" s="304" t="s">
        <v>419</v>
      </c>
      <c r="F110" s="304" t="s">
        <v>156</v>
      </c>
      <c r="G110" s="304" t="s">
        <v>255</v>
      </c>
      <c r="H110" s="326">
        <f>H112+H111</f>
        <v>0</v>
      </c>
      <c r="I110" s="326">
        <f t="shared" ref="I110:J110" si="21">I112+I111</f>
        <v>285</v>
      </c>
      <c r="J110" s="326">
        <f t="shared" si="21"/>
        <v>285</v>
      </c>
      <c r="M110" s="273"/>
      <c r="N110" s="273"/>
    </row>
    <row r="111" spans="1:14" ht="15">
      <c r="A111" s="340" t="s">
        <v>681</v>
      </c>
      <c r="B111" s="307" t="s">
        <v>359</v>
      </c>
      <c r="C111" s="308" t="s">
        <v>128</v>
      </c>
      <c r="D111" s="308" t="s">
        <v>173</v>
      </c>
      <c r="E111" s="308" t="s">
        <v>419</v>
      </c>
      <c r="F111" s="308" t="s">
        <v>156</v>
      </c>
      <c r="G111" s="308" t="s">
        <v>255</v>
      </c>
      <c r="H111" s="316">
        <v>0</v>
      </c>
      <c r="I111" s="316">
        <v>285</v>
      </c>
      <c r="J111" s="316">
        <v>285</v>
      </c>
      <c r="M111" s="273"/>
      <c r="N111" s="273"/>
    </row>
    <row r="112" spans="1:14" ht="15">
      <c r="A112" s="324" t="s">
        <v>425</v>
      </c>
      <c r="B112" s="307" t="s">
        <v>359</v>
      </c>
      <c r="C112" s="308" t="s">
        <v>128</v>
      </c>
      <c r="D112" s="308" t="s">
        <v>173</v>
      </c>
      <c r="E112" s="308" t="s">
        <v>419</v>
      </c>
      <c r="F112" s="308" t="s">
        <v>156</v>
      </c>
      <c r="G112" s="308" t="s">
        <v>255</v>
      </c>
      <c r="H112" s="297"/>
      <c r="I112" s="297"/>
      <c r="J112" s="297"/>
      <c r="M112" s="273"/>
      <c r="N112" s="273"/>
    </row>
    <row r="113" spans="1:14" ht="15">
      <c r="A113" s="338" t="s">
        <v>426</v>
      </c>
      <c r="B113" s="303" t="s">
        <v>359</v>
      </c>
      <c r="C113" s="304" t="s">
        <v>128</v>
      </c>
      <c r="D113" s="304" t="s">
        <v>173</v>
      </c>
      <c r="E113" s="304" t="s">
        <v>419</v>
      </c>
      <c r="F113" s="304" t="s">
        <v>182</v>
      </c>
      <c r="G113" s="304" t="s">
        <v>243</v>
      </c>
      <c r="H113" s="326">
        <f>H114+H116+H117</f>
        <v>70.2</v>
      </c>
      <c r="I113" s="326">
        <f t="shared" ref="I113:J113" si="22">I114+I116+I117</f>
        <v>75.2</v>
      </c>
      <c r="J113" s="326">
        <f t="shared" si="22"/>
        <v>75.2</v>
      </c>
      <c r="M113" s="273"/>
      <c r="N113" s="273"/>
    </row>
    <row r="114" spans="1:14" ht="15">
      <c r="A114" s="342" t="s">
        <v>679</v>
      </c>
      <c r="B114" s="307" t="s">
        <v>359</v>
      </c>
      <c r="C114" s="308" t="s">
        <v>128</v>
      </c>
      <c r="D114" s="308" t="s">
        <v>173</v>
      </c>
      <c r="E114" s="308" t="s">
        <v>419</v>
      </c>
      <c r="F114" s="308" t="s">
        <v>393</v>
      </c>
      <c r="G114" s="308" t="s">
        <v>254</v>
      </c>
      <c r="H114" s="297">
        <v>45.2</v>
      </c>
      <c r="I114" s="297">
        <v>45.2</v>
      </c>
      <c r="J114" s="297">
        <v>45.2</v>
      </c>
      <c r="M114" s="273"/>
      <c r="N114" s="273"/>
    </row>
    <row r="115" spans="1:14" ht="15">
      <c r="A115" s="342" t="s">
        <v>737</v>
      </c>
      <c r="B115" s="307" t="s">
        <v>359</v>
      </c>
      <c r="C115" s="308" t="s">
        <v>128</v>
      </c>
      <c r="D115" s="308" t="s">
        <v>173</v>
      </c>
      <c r="E115" s="308" t="s">
        <v>419</v>
      </c>
      <c r="F115" s="308" t="s">
        <v>723</v>
      </c>
      <c r="G115" s="308" t="s">
        <v>254</v>
      </c>
      <c r="H115" s="297">
        <v>6.97</v>
      </c>
      <c r="I115" s="297"/>
      <c r="J115" s="297"/>
      <c r="M115" s="273"/>
      <c r="N115" s="273"/>
    </row>
    <row r="116" spans="1:14" ht="15">
      <c r="A116" s="342" t="s">
        <v>680</v>
      </c>
      <c r="B116" s="307" t="s">
        <v>359</v>
      </c>
      <c r="C116" s="308" t="s">
        <v>128</v>
      </c>
      <c r="D116" s="308" t="s">
        <v>173</v>
      </c>
      <c r="E116" s="308" t="s">
        <v>419</v>
      </c>
      <c r="F116" s="308" t="s">
        <v>160</v>
      </c>
      <c r="G116" s="308" t="s">
        <v>254</v>
      </c>
      <c r="H116" s="297">
        <v>7</v>
      </c>
      <c r="I116" s="297">
        <v>7</v>
      </c>
      <c r="J116" s="297">
        <v>7</v>
      </c>
      <c r="M116" s="273"/>
      <c r="N116" s="273"/>
    </row>
    <row r="117" spans="1:14" ht="15">
      <c r="A117" s="342" t="s">
        <v>693</v>
      </c>
      <c r="B117" s="307" t="s">
        <v>359</v>
      </c>
      <c r="C117" s="308" t="s">
        <v>128</v>
      </c>
      <c r="D117" s="308" t="s">
        <v>173</v>
      </c>
      <c r="E117" s="308" t="s">
        <v>419</v>
      </c>
      <c r="F117" s="308" t="s">
        <v>182</v>
      </c>
      <c r="G117" s="308" t="s">
        <v>254</v>
      </c>
      <c r="H117" s="297">
        <v>18</v>
      </c>
      <c r="I117" s="297">
        <v>23</v>
      </c>
      <c r="J117" s="297">
        <v>23</v>
      </c>
      <c r="M117" s="273"/>
      <c r="N117" s="273"/>
    </row>
    <row r="118" spans="1:14" ht="15">
      <c r="A118" s="328" t="s">
        <v>427</v>
      </c>
      <c r="B118" s="287">
        <v>802</v>
      </c>
      <c r="C118" s="288" t="s">
        <v>130</v>
      </c>
      <c r="D118" s="288" t="s">
        <v>264</v>
      </c>
      <c r="E118" s="288" t="s">
        <v>428</v>
      </c>
      <c r="F118" s="288" t="s">
        <v>243</v>
      </c>
      <c r="G118" s="288" t="s">
        <v>243</v>
      </c>
      <c r="H118" s="289">
        <f>H119+H125+H128</f>
        <v>457.39000000000004</v>
      </c>
      <c r="I118" s="289">
        <f>I119+I125+I128</f>
        <v>480</v>
      </c>
      <c r="J118" s="289">
        <f>J119+J125+J128</f>
        <v>498.4</v>
      </c>
      <c r="M118" s="273"/>
      <c r="N118" s="273"/>
    </row>
    <row r="119" spans="1:14" ht="15">
      <c r="A119" s="343" t="s">
        <v>187</v>
      </c>
      <c r="B119" s="303">
        <v>802</v>
      </c>
      <c r="C119" s="304" t="s">
        <v>130</v>
      </c>
      <c r="D119" s="304" t="s">
        <v>184</v>
      </c>
      <c r="E119" s="304" t="s">
        <v>429</v>
      </c>
      <c r="F119" s="304" t="s">
        <v>243</v>
      </c>
      <c r="G119" s="304" t="s">
        <v>355</v>
      </c>
      <c r="H119" s="305">
        <f>H120+H122</f>
        <v>446.09000000000003</v>
      </c>
      <c r="I119" s="305">
        <f>I120+I122</f>
        <v>476</v>
      </c>
      <c r="J119" s="305">
        <f>J120+J122</f>
        <v>494.4</v>
      </c>
      <c r="M119" s="273"/>
      <c r="N119" s="273"/>
    </row>
    <row r="120" spans="1:14" ht="15">
      <c r="A120" s="324" t="s">
        <v>287</v>
      </c>
      <c r="B120" s="295">
        <v>802</v>
      </c>
      <c r="C120" s="296" t="s">
        <v>130</v>
      </c>
      <c r="D120" s="296" t="s">
        <v>184</v>
      </c>
      <c r="E120" s="296" t="s">
        <v>429</v>
      </c>
      <c r="F120" s="296" t="s">
        <v>138</v>
      </c>
      <c r="G120" s="296" t="s">
        <v>244</v>
      </c>
      <c r="H120" s="297">
        <v>342.62</v>
      </c>
      <c r="I120" s="297">
        <v>365.6</v>
      </c>
      <c r="J120" s="297">
        <v>379.7</v>
      </c>
      <c r="M120" s="273"/>
      <c r="N120" s="273"/>
    </row>
    <row r="121" spans="1:14" ht="15">
      <c r="A121" s="324" t="s">
        <v>356</v>
      </c>
      <c r="B121" s="295">
        <v>802</v>
      </c>
      <c r="C121" s="296" t="s">
        <v>130</v>
      </c>
      <c r="D121" s="296" t="s">
        <v>184</v>
      </c>
      <c r="E121" s="296" t="s">
        <v>429</v>
      </c>
      <c r="F121" s="296" t="s">
        <v>140</v>
      </c>
      <c r="G121" s="296" t="s">
        <v>245</v>
      </c>
      <c r="H121" s="297"/>
      <c r="I121" s="297"/>
      <c r="J121" s="297"/>
      <c r="M121" s="273"/>
      <c r="N121" s="273"/>
    </row>
    <row r="122" spans="1:14" ht="15">
      <c r="A122" s="324" t="s">
        <v>357</v>
      </c>
      <c r="B122" s="295">
        <v>802</v>
      </c>
      <c r="C122" s="296" t="s">
        <v>130</v>
      </c>
      <c r="D122" s="296" t="s">
        <v>184</v>
      </c>
      <c r="E122" s="296" t="s">
        <v>429</v>
      </c>
      <c r="F122" s="296" t="s">
        <v>138</v>
      </c>
      <c r="G122" s="296" t="s">
        <v>246</v>
      </c>
      <c r="H122" s="297">
        <v>103.47</v>
      </c>
      <c r="I122" s="297">
        <v>110.4</v>
      </c>
      <c r="J122" s="297">
        <v>114.7</v>
      </c>
      <c r="M122" s="344"/>
      <c r="N122" s="344"/>
    </row>
    <row r="123" spans="1:14" ht="15">
      <c r="A123" s="345" t="s">
        <v>291</v>
      </c>
      <c r="B123" s="310">
        <v>802</v>
      </c>
      <c r="C123" s="311" t="s">
        <v>130</v>
      </c>
      <c r="D123" s="311" t="s">
        <v>184</v>
      </c>
      <c r="E123" s="311" t="s">
        <v>429</v>
      </c>
      <c r="F123" s="311" t="s">
        <v>154</v>
      </c>
      <c r="G123" s="311" t="s">
        <v>247</v>
      </c>
      <c r="H123" s="312"/>
      <c r="I123" s="312"/>
      <c r="J123" s="312"/>
      <c r="M123" s="344"/>
      <c r="N123" s="344"/>
    </row>
    <row r="124" spans="1:14" ht="15">
      <c r="A124" s="306" t="s">
        <v>430</v>
      </c>
      <c r="B124" s="295">
        <v>802</v>
      </c>
      <c r="C124" s="296" t="s">
        <v>130</v>
      </c>
      <c r="D124" s="296" t="s">
        <v>184</v>
      </c>
      <c r="E124" s="296" t="s">
        <v>429</v>
      </c>
      <c r="F124" s="296" t="s">
        <v>154</v>
      </c>
      <c r="G124" s="296" t="s">
        <v>249</v>
      </c>
      <c r="H124" s="297"/>
      <c r="I124" s="297"/>
      <c r="J124" s="297"/>
      <c r="M124" s="344"/>
      <c r="N124" s="344"/>
    </row>
    <row r="125" spans="1:14" ht="15">
      <c r="A125" s="306" t="s">
        <v>367</v>
      </c>
      <c r="B125" s="295">
        <v>802</v>
      </c>
      <c r="C125" s="296" t="s">
        <v>130</v>
      </c>
      <c r="D125" s="296" t="s">
        <v>184</v>
      </c>
      <c r="E125" s="296" t="s">
        <v>429</v>
      </c>
      <c r="F125" s="296" t="s">
        <v>140</v>
      </c>
      <c r="G125" s="296" t="s">
        <v>188</v>
      </c>
      <c r="H125" s="297">
        <v>0.57999999999999996</v>
      </c>
      <c r="I125" s="297">
        <v>2</v>
      </c>
      <c r="J125" s="297">
        <v>2</v>
      </c>
      <c r="M125" s="344"/>
      <c r="N125" s="344"/>
    </row>
    <row r="126" spans="1:14" ht="15">
      <c r="A126" s="339" t="s">
        <v>256</v>
      </c>
      <c r="B126" s="295">
        <v>802</v>
      </c>
      <c r="C126" s="296" t="s">
        <v>130</v>
      </c>
      <c r="D126" s="296" t="s">
        <v>184</v>
      </c>
      <c r="E126" s="296" t="s">
        <v>429</v>
      </c>
      <c r="F126" s="296" t="s">
        <v>156</v>
      </c>
      <c r="G126" s="296" t="s">
        <v>257</v>
      </c>
      <c r="H126" s="297"/>
      <c r="I126" s="297"/>
      <c r="J126" s="297"/>
      <c r="M126" s="344"/>
      <c r="N126" s="344"/>
    </row>
    <row r="127" spans="1:14" ht="15">
      <c r="A127" s="339" t="s">
        <v>431</v>
      </c>
      <c r="B127" s="295">
        <v>802</v>
      </c>
      <c r="C127" s="296" t="s">
        <v>130</v>
      </c>
      <c r="D127" s="296" t="s">
        <v>184</v>
      </c>
      <c r="E127" s="296" t="s">
        <v>429</v>
      </c>
      <c r="F127" s="296" t="s">
        <v>156</v>
      </c>
      <c r="G127" s="296" t="s">
        <v>255</v>
      </c>
      <c r="H127" s="336"/>
      <c r="I127" s="336"/>
      <c r="J127" s="336"/>
      <c r="M127" s="344"/>
      <c r="N127" s="344"/>
    </row>
    <row r="128" spans="1:14" ht="15">
      <c r="A128" s="339" t="s">
        <v>432</v>
      </c>
      <c r="B128" s="295">
        <v>802</v>
      </c>
      <c r="C128" s="296" t="s">
        <v>130</v>
      </c>
      <c r="D128" s="296" t="s">
        <v>184</v>
      </c>
      <c r="E128" s="296" t="s">
        <v>429</v>
      </c>
      <c r="F128" s="296" t="s">
        <v>156</v>
      </c>
      <c r="G128" s="296" t="s">
        <v>255</v>
      </c>
      <c r="H128" s="336">
        <v>10.72</v>
      </c>
      <c r="I128" s="336">
        <v>2</v>
      </c>
      <c r="J128" s="336">
        <v>2</v>
      </c>
      <c r="M128" s="344"/>
      <c r="N128" s="344"/>
    </row>
    <row r="129" spans="1:14" ht="45">
      <c r="A129" s="347" t="s">
        <v>433</v>
      </c>
      <c r="B129" s="287">
        <v>802</v>
      </c>
      <c r="C129" s="288" t="s">
        <v>184</v>
      </c>
      <c r="D129" s="288" t="s">
        <v>264</v>
      </c>
      <c r="E129" s="288" t="s">
        <v>428</v>
      </c>
      <c r="F129" s="288" t="s">
        <v>243</v>
      </c>
      <c r="G129" s="288" t="s">
        <v>243</v>
      </c>
      <c r="H129" s="289">
        <f>H130</f>
        <v>450</v>
      </c>
      <c r="I129" s="289">
        <f t="shared" ref="I129:J129" si="23">I130</f>
        <v>450</v>
      </c>
      <c r="J129" s="289">
        <f t="shared" si="23"/>
        <v>450</v>
      </c>
      <c r="M129" s="344"/>
      <c r="N129" s="344"/>
    </row>
    <row r="130" spans="1:14" ht="15">
      <c r="A130" s="348" t="s">
        <v>434</v>
      </c>
      <c r="B130" s="303">
        <v>802</v>
      </c>
      <c r="C130" s="304" t="s">
        <v>184</v>
      </c>
      <c r="D130" s="304" t="s">
        <v>190</v>
      </c>
      <c r="E130" s="304" t="s">
        <v>435</v>
      </c>
      <c r="F130" s="304" t="s">
        <v>243</v>
      </c>
      <c r="G130" s="304" t="s">
        <v>243</v>
      </c>
      <c r="H130" s="326">
        <f>H131+H132+H133+H134</f>
        <v>450</v>
      </c>
      <c r="I130" s="326">
        <f t="shared" ref="I130:J130" si="24">I131+I132+I133+I134</f>
        <v>450</v>
      </c>
      <c r="J130" s="326">
        <f t="shared" si="24"/>
        <v>450</v>
      </c>
      <c r="M130" s="344"/>
      <c r="N130" s="344"/>
    </row>
    <row r="131" spans="1:14" ht="15">
      <c r="A131" s="349" t="s">
        <v>625</v>
      </c>
      <c r="B131" s="295">
        <v>802</v>
      </c>
      <c r="C131" s="296" t="s">
        <v>184</v>
      </c>
      <c r="D131" s="296" t="s">
        <v>190</v>
      </c>
      <c r="E131" s="296" t="s">
        <v>435</v>
      </c>
      <c r="F131" s="296" t="s">
        <v>156</v>
      </c>
      <c r="G131" s="296" t="s">
        <v>258</v>
      </c>
      <c r="H131" s="297">
        <v>450</v>
      </c>
      <c r="I131" s="297">
        <v>450</v>
      </c>
      <c r="J131" s="297">
        <v>450</v>
      </c>
      <c r="M131" s="344"/>
      <c r="N131" s="344"/>
    </row>
    <row r="132" spans="1:14" ht="15">
      <c r="A132" s="349" t="s">
        <v>682</v>
      </c>
      <c r="B132" s="295" t="s">
        <v>359</v>
      </c>
      <c r="C132" s="296" t="s">
        <v>184</v>
      </c>
      <c r="D132" s="296" t="s">
        <v>190</v>
      </c>
      <c r="E132" s="296" t="s">
        <v>435</v>
      </c>
      <c r="F132" s="296" t="s">
        <v>156</v>
      </c>
      <c r="G132" s="296" t="s">
        <v>258</v>
      </c>
      <c r="H132" s="297"/>
      <c r="I132" s="297"/>
      <c r="J132" s="297"/>
      <c r="M132" s="344"/>
      <c r="N132" s="344"/>
    </row>
    <row r="133" spans="1:14" ht="15">
      <c r="A133" s="350" t="s">
        <v>436</v>
      </c>
      <c r="B133" s="295">
        <v>802</v>
      </c>
      <c r="C133" s="296" t="s">
        <v>184</v>
      </c>
      <c r="D133" s="296" t="s">
        <v>190</v>
      </c>
      <c r="E133" s="296" t="s">
        <v>435</v>
      </c>
      <c r="F133" s="296" t="s">
        <v>156</v>
      </c>
      <c r="G133" s="296" t="s">
        <v>258</v>
      </c>
      <c r="H133" s="297"/>
      <c r="I133" s="297"/>
      <c r="J133" s="297"/>
      <c r="M133" s="344"/>
      <c r="N133" s="344"/>
    </row>
    <row r="134" spans="1:14" ht="15">
      <c r="A134" s="350" t="s">
        <v>683</v>
      </c>
      <c r="B134" s="295">
        <v>802</v>
      </c>
      <c r="C134" s="296" t="s">
        <v>184</v>
      </c>
      <c r="D134" s="296" t="s">
        <v>190</v>
      </c>
      <c r="E134" s="296" t="s">
        <v>435</v>
      </c>
      <c r="F134" s="296" t="s">
        <v>156</v>
      </c>
      <c r="G134" s="296" t="s">
        <v>265</v>
      </c>
      <c r="H134" s="297"/>
      <c r="I134" s="297"/>
      <c r="J134" s="297"/>
      <c r="M134" s="344"/>
      <c r="N134" s="344"/>
    </row>
    <row r="135" spans="1:14" ht="15">
      <c r="A135" s="517" t="s">
        <v>740</v>
      </c>
      <c r="B135" s="295" t="s">
        <v>359</v>
      </c>
      <c r="C135" s="296" t="s">
        <v>184</v>
      </c>
      <c r="D135" s="296" t="s">
        <v>190</v>
      </c>
      <c r="E135" s="296" t="s">
        <v>730</v>
      </c>
      <c r="F135" s="296" t="s">
        <v>156</v>
      </c>
      <c r="G135" s="296" t="s">
        <v>255</v>
      </c>
      <c r="H135" s="297">
        <v>7.6</v>
      </c>
      <c r="I135" s="297"/>
      <c r="J135" s="297"/>
      <c r="M135" s="344"/>
      <c r="N135" s="344"/>
    </row>
    <row r="136" spans="1:14" ht="15">
      <c r="A136" s="351" t="s">
        <v>739</v>
      </c>
      <c r="B136" s="295">
        <v>802</v>
      </c>
      <c r="C136" s="296" t="s">
        <v>184</v>
      </c>
      <c r="D136" s="296" t="s">
        <v>193</v>
      </c>
      <c r="E136" s="296" t="s">
        <v>515</v>
      </c>
      <c r="F136" s="296" t="s">
        <v>156</v>
      </c>
      <c r="G136" s="296" t="s">
        <v>255</v>
      </c>
      <c r="H136" s="297">
        <v>10</v>
      </c>
      <c r="I136" s="297"/>
      <c r="J136" s="297"/>
      <c r="M136" s="344"/>
      <c r="N136" s="344"/>
    </row>
    <row r="137" spans="1:14" ht="15">
      <c r="A137" s="352" t="s">
        <v>437</v>
      </c>
      <c r="B137" s="287" t="s">
        <v>359</v>
      </c>
      <c r="C137" s="288" t="s">
        <v>144</v>
      </c>
      <c r="D137" s="288" t="s">
        <v>193</v>
      </c>
      <c r="E137" s="288" t="s">
        <v>438</v>
      </c>
      <c r="F137" s="288" t="s">
        <v>243</v>
      </c>
      <c r="G137" s="288" t="s">
        <v>243</v>
      </c>
      <c r="H137" s="289">
        <f>H138</f>
        <v>4637.8999999999996</v>
      </c>
      <c r="I137" s="289">
        <f t="shared" ref="I137:J137" si="25">I138</f>
        <v>3124.5</v>
      </c>
      <c r="J137" s="289">
        <f t="shared" si="25"/>
        <v>3394.6</v>
      </c>
      <c r="M137" s="344"/>
      <c r="N137" s="344"/>
    </row>
    <row r="138" spans="1:14" ht="15">
      <c r="A138" s="353" t="s">
        <v>439</v>
      </c>
      <c r="B138" s="295" t="s">
        <v>359</v>
      </c>
      <c r="C138" s="296" t="s">
        <v>144</v>
      </c>
      <c r="D138" s="296" t="s">
        <v>193</v>
      </c>
      <c r="E138" s="296" t="s">
        <v>438</v>
      </c>
      <c r="F138" s="296" t="s">
        <v>156</v>
      </c>
      <c r="G138" s="296" t="s">
        <v>249</v>
      </c>
      <c r="H138" s="297">
        <v>4637.8999999999996</v>
      </c>
      <c r="I138" s="297">
        <v>3124.5</v>
      </c>
      <c r="J138" s="297">
        <v>3394.6</v>
      </c>
      <c r="M138" s="344"/>
      <c r="N138" s="344"/>
    </row>
    <row r="139" spans="1:14" ht="15">
      <c r="A139" s="353" t="s">
        <v>741</v>
      </c>
      <c r="B139" s="295" t="s">
        <v>359</v>
      </c>
      <c r="C139" s="296" t="s">
        <v>144</v>
      </c>
      <c r="D139" s="296" t="s">
        <v>193</v>
      </c>
      <c r="E139" s="296" t="s">
        <v>742</v>
      </c>
      <c r="F139" s="296" t="s">
        <v>156</v>
      </c>
      <c r="G139" s="296" t="s">
        <v>249</v>
      </c>
      <c r="H139" s="297">
        <v>500</v>
      </c>
      <c r="I139" s="297"/>
      <c r="J139" s="297"/>
      <c r="M139" s="344"/>
      <c r="N139" s="344"/>
    </row>
    <row r="140" spans="1:14" ht="15">
      <c r="A140" s="354" t="s">
        <v>440</v>
      </c>
      <c r="B140" s="287">
        <v>802</v>
      </c>
      <c r="C140" s="288" t="s">
        <v>198</v>
      </c>
      <c r="D140" s="288" t="s">
        <v>264</v>
      </c>
      <c r="E140" s="288" t="s">
        <v>350</v>
      </c>
      <c r="F140" s="288" t="s">
        <v>243</v>
      </c>
      <c r="G140" s="288" t="s">
        <v>243</v>
      </c>
      <c r="H140" s="289">
        <f>H141</f>
        <v>0</v>
      </c>
      <c r="I140" s="289">
        <f t="shared" ref="I140:J140" si="26">I141</f>
        <v>0</v>
      </c>
      <c r="J140" s="289">
        <f t="shared" si="26"/>
        <v>0</v>
      </c>
      <c r="M140" s="344"/>
      <c r="N140" s="344"/>
    </row>
    <row r="141" spans="1:14" ht="15">
      <c r="A141" s="355" t="s">
        <v>441</v>
      </c>
      <c r="B141" s="303">
        <v>802</v>
      </c>
      <c r="C141" s="304" t="s">
        <v>198</v>
      </c>
      <c r="D141" s="304" t="s">
        <v>130</v>
      </c>
      <c r="E141" s="304" t="s">
        <v>350</v>
      </c>
      <c r="F141" s="304" t="s">
        <v>243</v>
      </c>
      <c r="G141" s="304" t="s">
        <v>243</v>
      </c>
      <c r="H141" s="326">
        <f>H142</f>
        <v>0</v>
      </c>
      <c r="I141" s="326">
        <f>I142</f>
        <v>0</v>
      </c>
      <c r="J141" s="326">
        <f>J142</f>
        <v>0</v>
      </c>
      <c r="M141" s="344"/>
      <c r="N141" s="344"/>
    </row>
    <row r="142" spans="1:14" ht="15">
      <c r="A142" s="356" t="s">
        <v>442</v>
      </c>
      <c r="B142" s="295">
        <v>802</v>
      </c>
      <c r="C142" s="296" t="s">
        <v>198</v>
      </c>
      <c r="D142" s="296" t="s">
        <v>130</v>
      </c>
      <c r="E142" s="296" t="s">
        <v>443</v>
      </c>
      <c r="F142" s="296" t="s">
        <v>160</v>
      </c>
      <c r="G142" s="296" t="s">
        <v>254</v>
      </c>
      <c r="H142" s="341"/>
      <c r="I142" s="341"/>
      <c r="J142" s="341"/>
      <c r="M142" s="344"/>
      <c r="N142" s="344"/>
    </row>
    <row r="143" spans="1:14" ht="15">
      <c r="A143" s="356" t="s">
        <v>744</v>
      </c>
      <c r="B143" s="295" t="s">
        <v>359</v>
      </c>
      <c r="C143" s="296" t="s">
        <v>198</v>
      </c>
      <c r="D143" s="296" t="s">
        <v>130</v>
      </c>
      <c r="E143" s="296" t="s">
        <v>503</v>
      </c>
      <c r="F143" s="296" t="s">
        <v>156</v>
      </c>
      <c r="G143" s="296" t="s">
        <v>249</v>
      </c>
      <c r="H143" s="341">
        <v>1076.8399999999999</v>
      </c>
      <c r="I143" s="341"/>
      <c r="J143" s="341"/>
      <c r="M143" s="344"/>
      <c r="N143" s="344"/>
    </row>
    <row r="144" spans="1:14" ht="15">
      <c r="A144" s="356"/>
      <c r="B144" s="295" t="s">
        <v>359</v>
      </c>
      <c r="C144" s="296" t="s">
        <v>198</v>
      </c>
      <c r="D144" s="296" t="s">
        <v>130</v>
      </c>
      <c r="E144" s="296" t="s">
        <v>745</v>
      </c>
      <c r="F144" s="296" t="s">
        <v>156</v>
      </c>
      <c r="G144" s="296" t="s">
        <v>249</v>
      </c>
      <c r="H144" s="341">
        <v>40</v>
      </c>
      <c r="I144" s="341"/>
      <c r="J144" s="341"/>
      <c r="M144" s="344"/>
      <c r="N144" s="344"/>
    </row>
    <row r="145" spans="1:14" ht="15">
      <c r="A145" s="356"/>
      <c r="B145" s="295" t="s">
        <v>359</v>
      </c>
      <c r="C145" s="296" t="s">
        <v>198</v>
      </c>
      <c r="D145" s="296" t="s">
        <v>130</v>
      </c>
      <c r="E145" s="296" t="s">
        <v>535</v>
      </c>
      <c r="F145" s="296" t="s">
        <v>156</v>
      </c>
      <c r="G145" s="296" t="s">
        <v>249</v>
      </c>
      <c r="H145" s="341">
        <v>30</v>
      </c>
      <c r="I145" s="341"/>
      <c r="J145" s="341"/>
      <c r="M145" s="344"/>
      <c r="N145" s="344"/>
    </row>
    <row r="146" spans="1:14" ht="15">
      <c r="A146" s="356"/>
      <c r="B146" s="295" t="s">
        <v>359</v>
      </c>
      <c r="C146" s="296" t="s">
        <v>198</v>
      </c>
      <c r="D146" s="296" t="s">
        <v>130</v>
      </c>
      <c r="E146" s="296" t="s">
        <v>745</v>
      </c>
      <c r="F146" s="296" t="s">
        <v>156</v>
      </c>
      <c r="G146" s="296" t="s">
        <v>258</v>
      </c>
      <c r="H146" s="341">
        <v>15</v>
      </c>
      <c r="I146" s="341"/>
      <c r="J146" s="341"/>
      <c r="M146" s="344"/>
      <c r="N146" s="344"/>
    </row>
    <row r="147" spans="1:14" ht="15">
      <c r="A147" s="356" t="s">
        <v>743</v>
      </c>
      <c r="B147" s="295" t="s">
        <v>359</v>
      </c>
      <c r="C147" s="296" t="s">
        <v>198</v>
      </c>
      <c r="D147" s="296" t="s">
        <v>130</v>
      </c>
      <c r="E147" s="296" t="s">
        <v>503</v>
      </c>
      <c r="F147" s="296" t="s">
        <v>156</v>
      </c>
      <c r="G147" s="296" t="s">
        <v>257</v>
      </c>
      <c r="H147" s="341">
        <v>18</v>
      </c>
      <c r="I147" s="341"/>
      <c r="J147" s="341"/>
      <c r="M147" s="344"/>
      <c r="N147" s="344"/>
    </row>
    <row r="148" spans="1:14" ht="15">
      <c r="A148" s="356" t="s">
        <v>738</v>
      </c>
      <c r="B148" s="295" t="s">
        <v>359</v>
      </c>
      <c r="C148" s="296" t="s">
        <v>198</v>
      </c>
      <c r="D148" s="296" t="s">
        <v>130</v>
      </c>
      <c r="E148" s="296" t="s">
        <v>503</v>
      </c>
      <c r="F148" s="296" t="s">
        <v>156</v>
      </c>
      <c r="G148" s="296" t="s">
        <v>255</v>
      </c>
      <c r="H148" s="341">
        <v>43.15</v>
      </c>
      <c r="I148" s="341"/>
      <c r="J148" s="341"/>
      <c r="M148" s="344"/>
      <c r="N148" s="344"/>
    </row>
    <row r="149" spans="1:14" ht="15">
      <c r="A149" s="348" t="s">
        <v>202</v>
      </c>
      <c r="B149" s="303">
        <v>802</v>
      </c>
      <c r="C149" s="304" t="s">
        <v>198</v>
      </c>
      <c r="D149" s="304" t="s">
        <v>184</v>
      </c>
      <c r="E149" s="304" t="s">
        <v>350</v>
      </c>
      <c r="F149" s="304" t="s">
        <v>243</v>
      </c>
      <c r="G149" s="304" t="s">
        <v>243</v>
      </c>
      <c r="H149" s="326">
        <f>H153+H150+H151+H152+H156+H154</f>
        <v>25.9</v>
      </c>
      <c r="I149" s="326">
        <f>I153+I150+I151+I152+I156+I154</f>
        <v>25.9</v>
      </c>
      <c r="J149" s="326">
        <f>J153+J150+J151+J152+J156+J154</f>
        <v>25.9</v>
      </c>
      <c r="M149" s="344"/>
      <c r="N149" s="344"/>
    </row>
    <row r="150" spans="1:14" ht="15">
      <c r="A150" s="357" t="s">
        <v>444</v>
      </c>
      <c r="B150" s="318">
        <v>802</v>
      </c>
      <c r="C150" s="319" t="s">
        <v>198</v>
      </c>
      <c r="D150" s="319" t="s">
        <v>184</v>
      </c>
      <c r="E150" s="319" t="s">
        <v>445</v>
      </c>
      <c r="F150" s="319" t="s">
        <v>156</v>
      </c>
      <c r="G150" s="319" t="s">
        <v>258</v>
      </c>
      <c r="H150" s="341">
        <v>25.9</v>
      </c>
      <c r="I150" s="341">
        <v>25.9</v>
      </c>
      <c r="J150" s="341">
        <v>25.9</v>
      </c>
      <c r="M150" s="344"/>
      <c r="N150" s="344"/>
    </row>
    <row r="151" spans="1:14" ht="15">
      <c r="A151" s="358" t="s">
        <v>446</v>
      </c>
      <c r="B151" s="295">
        <v>802</v>
      </c>
      <c r="C151" s="296" t="s">
        <v>198</v>
      </c>
      <c r="D151" s="296" t="s">
        <v>184</v>
      </c>
      <c r="E151" s="296" t="s">
        <v>445</v>
      </c>
      <c r="F151" s="296"/>
      <c r="G151" s="296" t="s">
        <v>257</v>
      </c>
      <c r="H151" s="341"/>
      <c r="I151" s="341"/>
      <c r="J151" s="341"/>
      <c r="M151" s="344"/>
      <c r="N151" s="344"/>
    </row>
    <row r="152" spans="1:14" ht="15">
      <c r="A152" s="358" t="s">
        <v>447</v>
      </c>
      <c r="B152" s="295">
        <v>802</v>
      </c>
      <c r="C152" s="296" t="s">
        <v>198</v>
      </c>
      <c r="D152" s="296" t="s">
        <v>184</v>
      </c>
      <c r="E152" s="296" t="s">
        <v>448</v>
      </c>
      <c r="F152" s="296" t="s">
        <v>156</v>
      </c>
      <c r="G152" s="296" t="s">
        <v>258</v>
      </c>
      <c r="H152" s="341"/>
      <c r="I152" s="341"/>
      <c r="J152" s="341"/>
      <c r="M152" s="344"/>
      <c r="N152" s="344"/>
    </row>
    <row r="153" spans="1:14" ht="29.25">
      <c r="A153" s="358" t="s">
        <v>449</v>
      </c>
      <c r="B153" s="295" t="s">
        <v>359</v>
      </c>
      <c r="C153" s="296" t="s">
        <v>198</v>
      </c>
      <c r="D153" s="296" t="s">
        <v>184</v>
      </c>
      <c r="E153" s="296" t="s">
        <v>448</v>
      </c>
      <c r="F153" s="296" t="s">
        <v>156</v>
      </c>
      <c r="G153" s="296" t="s">
        <v>249</v>
      </c>
      <c r="H153" s="341"/>
      <c r="I153" s="341"/>
      <c r="J153" s="341"/>
      <c r="M153" s="344"/>
      <c r="N153" s="344"/>
    </row>
    <row r="154" spans="1:14" ht="36" customHeight="1">
      <c r="A154" s="358" t="s">
        <v>641</v>
      </c>
      <c r="B154" s="295" t="s">
        <v>359</v>
      </c>
      <c r="C154" s="296" t="s">
        <v>198</v>
      </c>
      <c r="D154" s="296" t="s">
        <v>184</v>
      </c>
      <c r="E154" s="296" t="s">
        <v>448</v>
      </c>
      <c r="F154" s="296" t="s">
        <v>156</v>
      </c>
      <c r="G154" s="296" t="s">
        <v>258</v>
      </c>
      <c r="H154" s="341"/>
      <c r="I154" s="341"/>
      <c r="J154" s="341"/>
      <c r="M154" s="344"/>
      <c r="N154" s="344"/>
    </row>
    <row r="155" spans="1:14" ht="36" customHeight="1">
      <c r="A155" s="358" t="s">
        <v>640</v>
      </c>
      <c r="B155" s="295" t="s">
        <v>359</v>
      </c>
      <c r="C155" s="296" t="s">
        <v>198</v>
      </c>
      <c r="D155" s="296" t="s">
        <v>184</v>
      </c>
      <c r="E155" s="296" t="s">
        <v>747</v>
      </c>
      <c r="F155" s="296" t="s">
        <v>156</v>
      </c>
      <c r="G155" s="296" t="s">
        <v>249</v>
      </c>
      <c r="H155" s="341">
        <v>2368.7399999999998</v>
      </c>
      <c r="I155" s="341"/>
      <c r="J155" s="341"/>
      <c r="M155" s="344"/>
      <c r="N155" s="344"/>
    </row>
    <row r="156" spans="1:14" ht="29.25">
      <c r="A156" s="358" t="s">
        <v>640</v>
      </c>
      <c r="B156" s="295">
        <v>802</v>
      </c>
      <c r="C156" s="296" t="s">
        <v>198</v>
      </c>
      <c r="D156" s="296" t="s">
        <v>184</v>
      </c>
      <c r="E156" s="296" t="s">
        <v>448</v>
      </c>
      <c r="F156" s="296" t="s">
        <v>156</v>
      </c>
      <c r="G156" s="296" t="s">
        <v>249</v>
      </c>
      <c r="H156" s="341"/>
      <c r="I156" s="341"/>
      <c r="J156" s="341"/>
      <c r="M156" s="344"/>
      <c r="N156" s="344"/>
    </row>
    <row r="157" spans="1:14" ht="15">
      <c r="A157" s="518"/>
      <c r="B157" s="295" t="s">
        <v>359</v>
      </c>
      <c r="C157" s="296" t="s">
        <v>198</v>
      </c>
      <c r="D157" s="296" t="s">
        <v>184</v>
      </c>
      <c r="E157" s="296" t="s">
        <v>746</v>
      </c>
      <c r="F157" s="296" t="s">
        <v>156</v>
      </c>
      <c r="G157" s="296" t="s">
        <v>255</v>
      </c>
      <c r="H157" s="341">
        <v>120</v>
      </c>
      <c r="I157" s="341"/>
      <c r="J157" s="341"/>
      <c r="M157" s="344"/>
      <c r="N157" s="344"/>
    </row>
    <row r="158" spans="1:14" ht="15">
      <c r="A158" s="360" t="s">
        <v>450</v>
      </c>
      <c r="B158" s="287">
        <v>802</v>
      </c>
      <c r="C158" s="288" t="s">
        <v>162</v>
      </c>
      <c r="D158" s="288" t="s">
        <v>162</v>
      </c>
      <c r="E158" s="288" t="s">
        <v>350</v>
      </c>
      <c r="F158" s="288" t="s">
        <v>243</v>
      </c>
      <c r="G158" s="288" t="s">
        <v>243</v>
      </c>
      <c r="H158" s="289">
        <v>0</v>
      </c>
      <c r="I158" s="289">
        <v>0</v>
      </c>
      <c r="J158" s="289">
        <v>0</v>
      </c>
      <c r="M158" s="344"/>
      <c r="N158" s="344"/>
    </row>
    <row r="159" spans="1:14" ht="15">
      <c r="A159" s="300" t="s">
        <v>451</v>
      </c>
      <c r="B159" s="295">
        <v>802</v>
      </c>
      <c r="C159" s="296" t="s">
        <v>162</v>
      </c>
      <c r="D159" s="296" t="s">
        <v>162</v>
      </c>
      <c r="E159" s="296" t="s">
        <v>452</v>
      </c>
      <c r="F159" s="296" t="s">
        <v>156</v>
      </c>
      <c r="G159" s="296" t="s">
        <v>254</v>
      </c>
      <c r="H159" s="316"/>
      <c r="I159" s="316"/>
      <c r="J159" s="316"/>
      <c r="M159" s="344"/>
      <c r="N159" s="344"/>
    </row>
    <row r="160" spans="1:14" ht="15">
      <c r="A160" s="361" t="s">
        <v>453</v>
      </c>
      <c r="B160" s="283">
        <v>802</v>
      </c>
      <c r="C160" s="362" t="s">
        <v>205</v>
      </c>
      <c r="D160" s="362" t="s">
        <v>264</v>
      </c>
      <c r="E160" s="362" t="s">
        <v>350</v>
      </c>
      <c r="F160" s="362" t="s">
        <v>243</v>
      </c>
      <c r="G160" s="362" t="s">
        <v>243</v>
      </c>
      <c r="H160" s="363" t="e">
        <f>H161+H193</f>
        <v>#VALUE!</v>
      </c>
      <c r="I160" s="363">
        <f t="shared" ref="I160:J160" si="27">I161+I193</f>
        <v>6063.2</v>
      </c>
      <c r="J160" s="363">
        <f t="shared" si="27"/>
        <v>6063.2</v>
      </c>
      <c r="M160" s="344"/>
      <c r="N160" s="344"/>
    </row>
    <row r="161" spans="1:14" ht="30">
      <c r="A161" s="291" t="s">
        <v>454</v>
      </c>
      <c r="B161" s="287">
        <v>802</v>
      </c>
      <c r="C161" s="288" t="s">
        <v>205</v>
      </c>
      <c r="D161" s="288" t="s">
        <v>128</v>
      </c>
      <c r="E161" s="288" t="s">
        <v>455</v>
      </c>
      <c r="F161" s="288" t="s">
        <v>272</v>
      </c>
      <c r="G161" s="288" t="s">
        <v>456</v>
      </c>
      <c r="H161" s="289">
        <f>H162+H166+H169+H172+H174+H179+H183+H185+H189</f>
        <v>0</v>
      </c>
      <c r="I161" s="289">
        <f t="shared" ref="I161:J161" si="28">I162+I166+I169+I172+I174+I179+I183+I185+I189</f>
        <v>4561</v>
      </c>
      <c r="J161" s="289">
        <f t="shared" si="28"/>
        <v>4561</v>
      </c>
      <c r="M161" s="344"/>
      <c r="N161" s="344"/>
    </row>
    <row r="162" spans="1:14" ht="42.75">
      <c r="A162" s="364" t="s">
        <v>457</v>
      </c>
      <c r="B162" s="303">
        <v>802</v>
      </c>
      <c r="C162" s="304" t="s">
        <v>205</v>
      </c>
      <c r="D162" s="304" t="s">
        <v>128</v>
      </c>
      <c r="E162" s="304" t="s">
        <v>455</v>
      </c>
      <c r="F162" s="304" t="s">
        <v>243</v>
      </c>
      <c r="G162" s="304" t="s">
        <v>355</v>
      </c>
      <c r="H162" s="305">
        <f>H163+H165</f>
        <v>0</v>
      </c>
      <c r="I162" s="305">
        <f t="shared" ref="I162:J162" si="29">I163+I165</f>
        <v>2799.8</v>
      </c>
      <c r="J162" s="305">
        <f t="shared" si="29"/>
        <v>2799.8</v>
      </c>
      <c r="M162" s="344"/>
      <c r="N162" s="344"/>
    </row>
    <row r="163" spans="1:14" ht="15">
      <c r="A163" s="365" t="s">
        <v>287</v>
      </c>
      <c r="B163" s="295">
        <v>802</v>
      </c>
      <c r="C163" s="296" t="s">
        <v>205</v>
      </c>
      <c r="D163" s="296" t="s">
        <v>128</v>
      </c>
      <c r="E163" s="296" t="s">
        <v>455</v>
      </c>
      <c r="F163" s="296" t="s">
        <v>178</v>
      </c>
      <c r="G163" s="296" t="s">
        <v>244</v>
      </c>
      <c r="H163" s="297">
        <v>0</v>
      </c>
      <c r="I163" s="297">
        <v>2150.4</v>
      </c>
      <c r="J163" s="297">
        <v>2150.4</v>
      </c>
      <c r="K163" t="s">
        <v>694</v>
      </c>
      <c r="M163" s="366"/>
      <c r="N163" s="366"/>
    </row>
    <row r="164" spans="1:14" ht="15">
      <c r="A164" s="365" t="s">
        <v>288</v>
      </c>
      <c r="B164" s="295">
        <v>802</v>
      </c>
      <c r="C164" s="296" t="s">
        <v>205</v>
      </c>
      <c r="D164" s="296" t="s">
        <v>128</v>
      </c>
      <c r="E164" s="296" t="s">
        <v>455</v>
      </c>
      <c r="F164" s="296" t="s">
        <v>180</v>
      </c>
      <c r="G164" s="296" t="s">
        <v>245</v>
      </c>
      <c r="H164" s="297"/>
      <c r="I164" s="297"/>
      <c r="J164" s="297"/>
      <c r="M164" s="366"/>
      <c r="N164" s="366"/>
    </row>
    <row r="165" spans="1:14" ht="15">
      <c r="A165" s="365" t="s">
        <v>357</v>
      </c>
      <c r="B165" s="295">
        <v>802</v>
      </c>
      <c r="C165" s="296" t="s">
        <v>205</v>
      </c>
      <c r="D165" s="296" t="s">
        <v>128</v>
      </c>
      <c r="E165" s="296" t="s">
        <v>455</v>
      </c>
      <c r="F165" s="296" t="s">
        <v>181</v>
      </c>
      <c r="G165" s="296" t="s">
        <v>246</v>
      </c>
      <c r="H165" s="297">
        <v>0</v>
      </c>
      <c r="I165" s="297">
        <v>649.4</v>
      </c>
      <c r="J165" s="297">
        <v>649.4</v>
      </c>
      <c r="M165" s="366"/>
      <c r="N165" s="366"/>
    </row>
    <row r="166" spans="1:14" ht="15">
      <c r="A166" s="364" t="s">
        <v>291</v>
      </c>
      <c r="B166" s="303">
        <v>802</v>
      </c>
      <c r="C166" s="304" t="s">
        <v>205</v>
      </c>
      <c r="D166" s="304" t="s">
        <v>128</v>
      </c>
      <c r="E166" s="304" t="s">
        <v>455</v>
      </c>
      <c r="F166" s="304" t="s">
        <v>154</v>
      </c>
      <c r="G166" s="304" t="s">
        <v>247</v>
      </c>
      <c r="H166" s="305">
        <f>H167</f>
        <v>0</v>
      </c>
      <c r="I166" s="305">
        <f t="shared" ref="I166:J166" si="30">I167</f>
        <v>36.6</v>
      </c>
      <c r="J166" s="305">
        <f t="shared" si="30"/>
        <v>36.6</v>
      </c>
      <c r="M166" s="366"/>
      <c r="N166" s="366"/>
    </row>
    <row r="167" spans="1:14" ht="15">
      <c r="A167" s="351" t="s">
        <v>458</v>
      </c>
      <c r="B167" s="307">
        <v>802</v>
      </c>
      <c r="C167" s="315" t="s">
        <v>205</v>
      </c>
      <c r="D167" s="315" t="s">
        <v>128</v>
      </c>
      <c r="E167" s="315" t="s">
        <v>455</v>
      </c>
      <c r="F167" s="308" t="s">
        <v>154</v>
      </c>
      <c r="G167" s="308" t="s">
        <v>247</v>
      </c>
      <c r="H167" s="297">
        <v>0</v>
      </c>
      <c r="I167" s="297">
        <v>36.6</v>
      </c>
      <c r="J167" s="297">
        <v>36.6</v>
      </c>
      <c r="M167" s="366"/>
      <c r="N167" s="366"/>
    </row>
    <row r="168" spans="1:14" ht="15">
      <c r="A168" s="301" t="s">
        <v>367</v>
      </c>
      <c r="B168" s="295">
        <v>802</v>
      </c>
      <c r="C168" s="296" t="s">
        <v>205</v>
      </c>
      <c r="D168" s="296" t="s">
        <v>128</v>
      </c>
      <c r="E168" s="296" t="s">
        <v>455</v>
      </c>
      <c r="F168" s="296" t="s">
        <v>180</v>
      </c>
      <c r="G168" s="296" t="s">
        <v>188</v>
      </c>
      <c r="H168" s="297"/>
      <c r="I168" s="297"/>
      <c r="J168" s="297"/>
      <c r="M168" s="366"/>
      <c r="N168" s="366"/>
    </row>
    <row r="169" spans="1:14" ht="15">
      <c r="A169" s="367" t="s">
        <v>256</v>
      </c>
      <c r="B169" s="303">
        <v>802</v>
      </c>
      <c r="C169" s="304" t="s">
        <v>205</v>
      </c>
      <c r="D169" s="304" t="s">
        <v>128</v>
      </c>
      <c r="E169" s="304" t="s">
        <v>455</v>
      </c>
      <c r="F169" s="304" t="s">
        <v>156</v>
      </c>
      <c r="G169" s="304" t="s">
        <v>257</v>
      </c>
      <c r="H169" s="305">
        <f>H170+H171</f>
        <v>0</v>
      </c>
      <c r="I169" s="305">
        <f t="shared" ref="I169:J169" si="31">I170+I171</f>
        <v>1416.7</v>
      </c>
      <c r="J169" s="305">
        <f t="shared" si="31"/>
        <v>1416.7</v>
      </c>
      <c r="M169" s="366"/>
      <c r="N169" s="366"/>
    </row>
    <row r="170" spans="1:14" ht="15">
      <c r="A170" s="368" t="s">
        <v>421</v>
      </c>
      <c r="B170" s="307">
        <v>802</v>
      </c>
      <c r="C170" s="315" t="s">
        <v>205</v>
      </c>
      <c r="D170" s="315" t="s">
        <v>128</v>
      </c>
      <c r="E170" s="315" t="s">
        <v>455</v>
      </c>
      <c r="F170" s="308" t="s">
        <v>675</v>
      </c>
      <c r="G170" s="308" t="s">
        <v>257</v>
      </c>
      <c r="H170" s="297">
        <v>0</v>
      </c>
      <c r="I170" s="297">
        <v>1398.7</v>
      </c>
      <c r="J170" s="297">
        <v>1398.7</v>
      </c>
      <c r="M170" s="366"/>
      <c r="N170" s="366"/>
    </row>
    <row r="171" spans="1:14" ht="15">
      <c r="A171" s="368" t="s">
        <v>684</v>
      </c>
      <c r="B171" s="307" t="s">
        <v>359</v>
      </c>
      <c r="C171" s="315" t="s">
        <v>205</v>
      </c>
      <c r="D171" s="315" t="s">
        <v>128</v>
      </c>
      <c r="E171" s="315" t="s">
        <v>455</v>
      </c>
      <c r="F171" s="308" t="s">
        <v>156</v>
      </c>
      <c r="G171" s="308" t="s">
        <v>257</v>
      </c>
      <c r="H171" s="297">
        <v>0</v>
      </c>
      <c r="I171" s="297">
        <v>18</v>
      </c>
      <c r="J171" s="297">
        <v>18</v>
      </c>
      <c r="M171" s="366"/>
      <c r="N171" s="366"/>
    </row>
    <row r="172" spans="1:14" ht="15">
      <c r="A172" s="369" t="s">
        <v>459</v>
      </c>
      <c r="B172" s="303">
        <v>802</v>
      </c>
      <c r="C172" s="304" t="s">
        <v>205</v>
      </c>
      <c r="D172" s="304" t="s">
        <v>128</v>
      </c>
      <c r="E172" s="304" t="s">
        <v>455</v>
      </c>
      <c r="F172" s="304" t="s">
        <v>243</v>
      </c>
      <c r="G172" s="304" t="s">
        <v>249</v>
      </c>
      <c r="H172" s="305">
        <f>H173</f>
        <v>0</v>
      </c>
      <c r="I172" s="305">
        <f t="shared" ref="I172:J172" si="32">I173</f>
        <v>0</v>
      </c>
      <c r="J172" s="305">
        <f t="shared" si="32"/>
        <v>0</v>
      </c>
      <c r="M172" s="366"/>
      <c r="N172" s="366"/>
    </row>
    <row r="173" spans="1:14" ht="15">
      <c r="A173" s="370" t="s">
        <v>460</v>
      </c>
      <c r="B173" s="307">
        <v>802</v>
      </c>
      <c r="C173" s="315" t="s">
        <v>205</v>
      </c>
      <c r="D173" s="315" t="s">
        <v>128</v>
      </c>
      <c r="E173" s="315" t="s">
        <v>455</v>
      </c>
      <c r="F173" s="308" t="s">
        <v>154</v>
      </c>
      <c r="G173" s="308" t="s">
        <v>249</v>
      </c>
      <c r="H173" s="297"/>
      <c r="I173" s="297"/>
      <c r="J173" s="297"/>
      <c r="M173" s="366"/>
      <c r="N173" s="366"/>
    </row>
    <row r="174" spans="1:14" ht="15">
      <c r="A174" s="367" t="s">
        <v>372</v>
      </c>
      <c r="B174" s="303">
        <v>802</v>
      </c>
      <c r="C174" s="304" t="s">
        <v>205</v>
      </c>
      <c r="D174" s="304" t="s">
        <v>128</v>
      </c>
      <c r="E174" s="304" t="s">
        <v>455</v>
      </c>
      <c r="F174" s="304" t="s">
        <v>243</v>
      </c>
      <c r="G174" s="304" t="s">
        <v>258</v>
      </c>
      <c r="H174" s="305">
        <f>H175+H176+H177+H178</f>
        <v>0</v>
      </c>
      <c r="I174" s="305">
        <f t="shared" ref="I174:J174" si="33">I175+I176+I177+I178</f>
        <v>94.9</v>
      </c>
      <c r="J174" s="305">
        <f t="shared" si="33"/>
        <v>94.9</v>
      </c>
      <c r="M174" s="366"/>
      <c r="N174" s="366"/>
    </row>
    <row r="175" spans="1:14" ht="15">
      <c r="A175" s="371" t="s">
        <v>373</v>
      </c>
      <c r="B175" s="307">
        <v>802</v>
      </c>
      <c r="C175" s="315" t="s">
        <v>205</v>
      </c>
      <c r="D175" s="315" t="s">
        <v>128</v>
      </c>
      <c r="E175" s="315" t="s">
        <v>455</v>
      </c>
      <c r="F175" s="372" t="s">
        <v>154</v>
      </c>
      <c r="G175" s="372" t="s">
        <v>258</v>
      </c>
      <c r="H175" s="373">
        <v>0</v>
      </c>
      <c r="I175" s="373">
        <v>4.9000000000000004</v>
      </c>
      <c r="J175" s="373">
        <v>4.9000000000000004</v>
      </c>
      <c r="M175" s="366"/>
      <c r="N175" s="366"/>
    </row>
    <row r="176" spans="1:14" ht="15">
      <c r="A176" s="368" t="s">
        <v>685</v>
      </c>
      <c r="B176" s="307">
        <v>802</v>
      </c>
      <c r="C176" s="315" t="s">
        <v>205</v>
      </c>
      <c r="D176" s="315" t="s">
        <v>128</v>
      </c>
      <c r="E176" s="315" t="s">
        <v>455</v>
      </c>
      <c r="F176" s="308" t="s">
        <v>156</v>
      </c>
      <c r="G176" s="308" t="s">
        <v>258</v>
      </c>
      <c r="H176" s="297">
        <v>0</v>
      </c>
      <c r="I176" s="297">
        <v>90</v>
      </c>
      <c r="J176" s="297">
        <v>90</v>
      </c>
      <c r="M176" s="366"/>
      <c r="N176" s="366"/>
    </row>
    <row r="177" spans="1:14" ht="15">
      <c r="A177" s="368" t="s">
        <v>686</v>
      </c>
      <c r="B177" s="307">
        <v>802</v>
      </c>
      <c r="C177" s="315" t="s">
        <v>205</v>
      </c>
      <c r="D177" s="315" t="s">
        <v>128</v>
      </c>
      <c r="E177" s="315" t="s">
        <v>455</v>
      </c>
      <c r="F177" s="308" t="s">
        <v>156</v>
      </c>
      <c r="G177" s="308" t="s">
        <v>258</v>
      </c>
      <c r="H177" s="297"/>
      <c r="I177" s="297"/>
      <c r="J177" s="297"/>
      <c r="M177" s="366"/>
      <c r="N177" s="366"/>
    </row>
    <row r="178" spans="1:14" ht="15">
      <c r="A178" s="368" t="s">
        <v>461</v>
      </c>
      <c r="B178" s="307">
        <v>802</v>
      </c>
      <c r="C178" s="315" t="s">
        <v>205</v>
      </c>
      <c r="D178" s="315" t="s">
        <v>128</v>
      </c>
      <c r="E178" s="315" t="s">
        <v>455</v>
      </c>
      <c r="F178" s="308" t="s">
        <v>156</v>
      </c>
      <c r="G178" s="308" t="s">
        <v>258</v>
      </c>
      <c r="H178" s="297"/>
      <c r="I178" s="297"/>
      <c r="J178" s="297"/>
      <c r="M178" s="366"/>
      <c r="N178" s="366"/>
    </row>
    <row r="179" spans="1:14" ht="15">
      <c r="A179" s="322" t="s">
        <v>330</v>
      </c>
      <c r="B179" s="303">
        <v>802</v>
      </c>
      <c r="C179" s="304" t="s">
        <v>205</v>
      </c>
      <c r="D179" s="304" t="s">
        <v>128</v>
      </c>
      <c r="E179" s="304" t="s">
        <v>455</v>
      </c>
      <c r="F179" s="304" t="s">
        <v>243</v>
      </c>
      <c r="G179" s="304" t="s">
        <v>254</v>
      </c>
      <c r="H179" s="305">
        <f>H182</f>
        <v>0</v>
      </c>
      <c r="I179" s="305">
        <f t="shared" ref="I179:J179" si="34">I182</f>
        <v>15</v>
      </c>
      <c r="J179" s="305">
        <f t="shared" si="34"/>
        <v>15</v>
      </c>
      <c r="M179" s="366"/>
      <c r="N179" s="366"/>
    </row>
    <row r="180" spans="1:14" ht="15">
      <c r="A180" s="368" t="s">
        <v>462</v>
      </c>
      <c r="B180" s="307">
        <v>802</v>
      </c>
      <c r="C180" s="315" t="s">
        <v>205</v>
      </c>
      <c r="D180" s="315" t="s">
        <v>128</v>
      </c>
      <c r="E180" s="315" t="s">
        <v>455</v>
      </c>
      <c r="F180" s="308" t="s">
        <v>156</v>
      </c>
      <c r="G180" s="308" t="s">
        <v>254</v>
      </c>
      <c r="H180" s="297"/>
      <c r="I180" s="297"/>
      <c r="J180" s="297"/>
      <c r="M180" s="366"/>
      <c r="N180" s="366"/>
    </row>
    <row r="181" spans="1:14" ht="15">
      <c r="A181" s="374" t="s">
        <v>463</v>
      </c>
      <c r="B181" s="307">
        <v>802</v>
      </c>
      <c r="C181" s="315" t="s">
        <v>205</v>
      </c>
      <c r="D181" s="315" t="s">
        <v>128</v>
      </c>
      <c r="E181" s="315" t="s">
        <v>455</v>
      </c>
      <c r="F181" s="308" t="s">
        <v>393</v>
      </c>
      <c r="G181" s="308" t="s">
        <v>254</v>
      </c>
      <c r="H181" s="297"/>
      <c r="I181" s="297"/>
      <c r="J181" s="297"/>
      <c r="M181" s="344"/>
      <c r="N181" s="344"/>
    </row>
    <row r="182" spans="1:14" ht="15">
      <c r="A182" s="374" t="s">
        <v>464</v>
      </c>
      <c r="B182" s="307">
        <v>802</v>
      </c>
      <c r="C182" s="315" t="s">
        <v>205</v>
      </c>
      <c r="D182" s="315" t="s">
        <v>128</v>
      </c>
      <c r="E182" s="315" t="s">
        <v>455</v>
      </c>
      <c r="F182" s="308" t="s">
        <v>160</v>
      </c>
      <c r="G182" s="308" t="s">
        <v>254</v>
      </c>
      <c r="H182" s="297">
        <v>0</v>
      </c>
      <c r="I182" s="297">
        <v>15</v>
      </c>
      <c r="J182" s="297">
        <v>15</v>
      </c>
      <c r="M182" s="344"/>
      <c r="N182" s="344"/>
    </row>
    <row r="183" spans="1:14" ht="15">
      <c r="A183" s="302" t="s">
        <v>271</v>
      </c>
      <c r="B183" s="303">
        <v>802</v>
      </c>
      <c r="C183" s="304" t="s">
        <v>205</v>
      </c>
      <c r="D183" s="304" t="s">
        <v>128</v>
      </c>
      <c r="E183" s="304" t="s">
        <v>455</v>
      </c>
      <c r="F183" s="304" t="s">
        <v>243</v>
      </c>
      <c r="G183" s="304" t="s">
        <v>265</v>
      </c>
      <c r="H183" s="326">
        <v>0</v>
      </c>
      <c r="I183" s="326">
        <v>0</v>
      </c>
      <c r="J183" s="326">
        <v>0</v>
      </c>
      <c r="M183" s="344"/>
      <c r="N183" s="344"/>
    </row>
    <row r="184" spans="1:14" ht="15">
      <c r="A184" s="351" t="s">
        <v>465</v>
      </c>
      <c r="B184" s="307">
        <v>802</v>
      </c>
      <c r="C184" s="315" t="s">
        <v>205</v>
      </c>
      <c r="D184" s="315" t="s">
        <v>128</v>
      </c>
      <c r="E184" s="315" t="s">
        <v>455</v>
      </c>
      <c r="F184" s="315" t="s">
        <v>156</v>
      </c>
      <c r="G184" s="308" t="s">
        <v>265</v>
      </c>
      <c r="H184" s="297"/>
      <c r="I184" s="297"/>
      <c r="J184" s="297"/>
      <c r="M184" s="344"/>
      <c r="N184" s="344"/>
    </row>
    <row r="185" spans="1:14" ht="15">
      <c r="A185" s="375" t="s">
        <v>252</v>
      </c>
      <c r="B185" s="303">
        <v>802</v>
      </c>
      <c r="C185" s="304" t="s">
        <v>205</v>
      </c>
      <c r="D185" s="304" t="s">
        <v>128</v>
      </c>
      <c r="E185" s="304" t="s">
        <v>466</v>
      </c>
      <c r="F185" s="304" t="s">
        <v>243</v>
      </c>
      <c r="G185" s="304" t="s">
        <v>255</v>
      </c>
      <c r="H185" s="326">
        <f>H186+H187+H188</f>
        <v>0</v>
      </c>
      <c r="I185" s="326">
        <f t="shared" ref="I185:J185" si="35">I186+I187+I188</f>
        <v>198</v>
      </c>
      <c r="J185" s="326">
        <f t="shared" si="35"/>
        <v>198</v>
      </c>
      <c r="M185" s="344"/>
      <c r="N185" s="344"/>
    </row>
    <row r="186" spans="1:14" ht="15">
      <c r="A186" s="327" t="s">
        <v>467</v>
      </c>
      <c r="B186" s="307">
        <v>802</v>
      </c>
      <c r="C186" s="315" t="s">
        <v>205</v>
      </c>
      <c r="D186" s="315" t="s">
        <v>128</v>
      </c>
      <c r="E186" s="315" t="s">
        <v>455</v>
      </c>
      <c r="F186" s="308" t="s">
        <v>156</v>
      </c>
      <c r="G186" s="308" t="s">
        <v>257</v>
      </c>
      <c r="H186" s="297">
        <v>0</v>
      </c>
      <c r="I186" s="297">
        <v>168</v>
      </c>
      <c r="J186" s="297">
        <v>168</v>
      </c>
      <c r="M186" s="344"/>
      <c r="N186" s="344"/>
    </row>
    <row r="187" spans="1:14" ht="15">
      <c r="A187" s="327" t="s">
        <v>468</v>
      </c>
      <c r="B187" s="307">
        <v>802</v>
      </c>
      <c r="C187" s="315" t="s">
        <v>205</v>
      </c>
      <c r="D187" s="315" t="s">
        <v>128</v>
      </c>
      <c r="E187" s="315" t="s">
        <v>455</v>
      </c>
      <c r="F187" s="308" t="s">
        <v>156</v>
      </c>
      <c r="G187" s="308" t="s">
        <v>255</v>
      </c>
      <c r="H187" s="297">
        <v>0</v>
      </c>
      <c r="I187" s="297">
        <v>15</v>
      </c>
      <c r="J187" s="297">
        <v>15</v>
      </c>
      <c r="M187" s="344"/>
      <c r="N187" s="344"/>
    </row>
    <row r="188" spans="1:14" ht="15">
      <c r="A188" s="327" t="s">
        <v>405</v>
      </c>
      <c r="B188" s="307" t="s">
        <v>359</v>
      </c>
      <c r="C188" s="315" t="s">
        <v>205</v>
      </c>
      <c r="D188" s="315" t="s">
        <v>128</v>
      </c>
      <c r="E188" s="315" t="s">
        <v>455</v>
      </c>
      <c r="F188" s="308" t="s">
        <v>156</v>
      </c>
      <c r="G188" s="308" t="s">
        <v>255</v>
      </c>
      <c r="H188" s="297">
        <v>0</v>
      </c>
      <c r="I188" s="297">
        <v>15</v>
      </c>
      <c r="J188" s="297">
        <v>15</v>
      </c>
      <c r="M188" s="273"/>
      <c r="N188" s="273"/>
    </row>
    <row r="189" spans="1:14" ht="30">
      <c r="A189" s="360" t="s">
        <v>274</v>
      </c>
      <c r="B189" s="287" t="s">
        <v>359</v>
      </c>
      <c r="C189" s="288" t="s">
        <v>205</v>
      </c>
      <c r="D189" s="288" t="s">
        <v>128</v>
      </c>
      <c r="E189" s="288" t="s">
        <v>469</v>
      </c>
      <c r="F189" s="288" t="s">
        <v>243</v>
      </c>
      <c r="G189" s="288" t="s">
        <v>243</v>
      </c>
      <c r="H189" s="376">
        <f>H190</f>
        <v>0</v>
      </c>
      <c r="I189" s="376">
        <f t="shared" ref="I189:J189" si="36">I190</f>
        <v>0</v>
      </c>
      <c r="J189" s="376">
        <f t="shared" si="36"/>
        <v>0</v>
      </c>
      <c r="M189" s="273"/>
      <c r="N189" s="273"/>
    </row>
    <row r="190" spans="1:14" ht="29.25">
      <c r="A190" s="330" t="s">
        <v>276</v>
      </c>
      <c r="B190" s="307" t="s">
        <v>359</v>
      </c>
      <c r="C190" s="315" t="s">
        <v>205</v>
      </c>
      <c r="D190" s="315" t="s">
        <v>128</v>
      </c>
      <c r="E190" s="315" t="s">
        <v>469</v>
      </c>
      <c r="F190" s="315" t="s">
        <v>272</v>
      </c>
      <c r="G190" s="308" t="s">
        <v>456</v>
      </c>
      <c r="H190" s="297"/>
      <c r="I190" s="297"/>
      <c r="J190" s="297"/>
      <c r="M190" s="273"/>
      <c r="N190" s="273"/>
    </row>
    <row r="191" spans="1:14" ht="15">
      <c r="A191" s="331"/>
      <c r="B191" s="307"/>
      <c r="C191" s="315"/>
      <c r="D191" s="315"/>
      <c r="E191" s="315"/>
      <c r="F191" s="315"/>
      <c r="G191" s="308"/>
      <c r="H191" s="297"/>
      <c r="I191" s="297"/>
      <c r="J191" s="297"/>
      <c r="M191" s="273"/>
      <c r="N191" s="273"/>
    </row>
    <row r="192" spans="1:14" ht="15">
      <c r="A192" s="377"/>
      <c r="B192" s="378"/>
      <c r="C192" s="315"/>
      <c r="D192" s="315"/>
      <c r="E192" s="315"/>
      <c r="F192" s="308"/>
      <c r="G192" s="308"/>
      <c r="H192" s="297"/>
      <c r="I192" s="297"/>
      <c r="J192" s="297"/>
      <c r="M192" s="273"/>
      <c r="N192" s="273"/>
    </row>
    <row r="193" spans="1:14" ht="15">
      <c r="A193" s="379" t="s">
        <v>207</v>
      </c>
      <c r="B193" s="283">
        <v>802</v>
      </c>
      <c r="C193" s="362" t="s">
        <v>205</v>
      </c>
      <c r="D193" s="362" t="s">
        <v>128</v>
      </c>
      <c r="E193" s="362" t="s">
        <v>470</v>
      </c>
      <c r="F193" s="362" t="s">
        <v>243</v>
      </c>
      <c r="G193" s="362" t="s">
        <v>243</v>
      </c>
      <c r="H193" s="363" t="e">
        <f>H194+H198+H200+H204+H208+H211+H216+H218</f>
        <v>#VALUE!</v>
      </c>
      <c r="I193" s="363">
        <f t="shared" ref="I193:J193" si="37">I194+I198+I200+I204+I208+I211+I216+I218</f>
        <v>1502.2</v>
      </c>
      <c r="J193" s="363">
        <f t="shared" si="37"/>
        <v>1502.2</v>
      </c>
      <c r="M193" s="273"/>
      <c r="N193" s="273"/>
    </row>
    <row r="194" spans="1:14" ht="42.75">
      <c r="A194" s="364" t="s">
        <v>457</v>
      </c>
      <c r="B194" s="303">
        <v>802</v>
      </c>
      <c r="C194" s="304" t="s">
        <v>205</v>
      </c>
      <c r="D194" s="304" t="s">
        <v>128</v>
      </c>
      <c r="E194" s="304" t="s">
        <v>470</v>
      </c>
      <c r="F194" s="304" t="s">
        <v>243</v>
      </c>
      <c r="G194" s="304" t="s">
        <v>355</v>
      </c>
      <c r="H194" s="305">
        <f>H195+H197</f>
        <v>1353.4399999999998</v>
      </c>
      <c r="I194" s="305">
        <f t="shared" ref="I194:J194" si="38">I195+I197</f>
        <v>1400</v>
      </c>
      <c r="J194" s="305">
        <f t="shared" si="38"/>
        <v>1400</v>
      </c>
      <c r="M194" s="273"/>
      <c r="N194" s="273"/>
    </row>
    <row r="195" spans="1:14" ht="15">
      <c r="A195" s="365" t="s">
        <v>287</v>
      </c>
      <c r="B195" s="295">
        <v>802</v>
      </c>
      <c r="C195" s="296" t="s">
        <v>205</v>
      </c>
      <c r="D195" s="296" t="s">
        <v>128</v>
      </c>
      <c r="E195" s="296" t="s">
        <v>470</v>
      </c>
      <c r="F195" s="296" t="s">
        <v>178</v>
      </c>
      <c r="G195" s="296" t="s">
        <v>244</v>
      </c>
      <c r="H195" s="297">
        <v>1040.1099999999999</v>
      </c>
      <c r="I195" s="297">
        <v>1075.3</v>
      </c>
      <c r="J195" s="297">
        <v>1075.3</v>
      </c>
      <c r="M195" s="273"/>
      <c r="N195" s="273"/>
    </row>
    <row r="196" spans="1:14" ht="15">
      <c r="A196" s="365" t="s">
        <v>288</v>
      </c>
      <c r="B196" s="295">
        <v>802</v>
      </c>
      <c r="C196" s="296" t="s">
        <v>205</v>
      </c>
      <c r="D196" s="296" t="s">
        <v>128</v>
      </c>
      <c r="E196" s="296" t="s">
        <v>470</v>
      </c>
      <c r="F196" s="296" t="s">
        <v>180</v>
      </c>
      <c r="G196" s="296" t="s">
        <v>245</v>
      </c>
      <c r="H196" s="297"/>
      <c r="I196" s="297"/>
      <c r="J196" s="297"/>
      <c r="M196" s="273"/>
      <c r="N196" s="273"/>
    </row>
    <row r="197" spans="1:14" ht="15">
      <c r="A197" s="365" t="s">
        <v>357</v>
      </c>
      <c r="B197" s="295">
        <v>802</v>
      </c>
      <c r="C197" s="296" t="s">
        <v>205</v>
      </c>
      <c r="D197" s="296" t="s">
        <v>128</v>
      </c>
      <c r="E197" s="296" t="s">
        <v>470</v>
      </c>
      <c r="F197" s="296" t="s">
        <v>181</v>
      </c>
      <c r="G197" s="296" t="s">
        <v>246</v>
      </c>
      <c r="H197" s="297">
        <v>313.33</v>
      </c>
      <c r="I197" s="297">
        <v>324.7</v>
      </c>
      <c r="J197" s="297">
        <v>324.7</v>
      </c>
      <c r="M197" s="273"/>
      <c r="N197" s="273"/>
    </row>
    <row r="198" spans="1:14" ht="15">
      <c r="A198" s="309" t="s">
        <v>291</v>
      </c>
      <c r="B198" s="310">
        <v>802</v>
      </c>
      <c r="C198" s="311" t="s">
        <v>205</v>
      </c>
      <c r="D198" s="311" t="s">
        <v>128</v>
      </c>
      <c r="E198" s="311" t="s">
        <v>470</v>
      </c>
      <c r="F198" s="311" t="s">
        <v>154</v>
      </c>
      <c r="G198" s="311" t="s">
        <v>247</v>
      </c>
      <c r="H198" s="312">
        <v>12.2</v>
      </c>
      <c r="I198" s="312"/>
      <c r="J198" s="312"/>
      <c r="M198" s="273"/>
      <c r="N198" s="273"/>
    </row>
    <row r="199" spans="1:14" ht="15">
      <c r="A199" s="294" t="s">
        <v>367</v>
      </c>
      <c r="B199" s="295">
        <v>802</v>
      </c>
      <c r="C199" s="296" t="s">
        <v>205</v>
      </c>
      <c r="D199" s="296" t="s">
        <v>128</v>
      </c>
      <c r="E199" s="296" t="s">
        <v>470</v>
      </c>
      <c r="F199" s="296" t="s">
        <v>180</v>
      </c>
      <c r="G199" s="296" t="s">
        <v>188</v>
      </c>
      <c r="H199" s="297"/>
      <c r="I199" s="297"/>
      <c r="J199" s="297"/>
      <c r="M199" s="273"/>
      <c r="N199" s="273"/>
    </row>
    <row r="200" spans="1:14" ht="15">
      <c r="A200" s="367" t="s">
        <v>256</v>
      </c>
      <c r="B200" s="303">
        <v>802</v>
      </c>
      <c r="C200" s="304" t="s">
        <v>205</v>
      </c>
      <c r="D200" s="304" t="s">
        <v>128</v>
      </c>
      <c r="E200" s="304" t="s">
        <v>470</v>
      </c>
      <c r="F200" s="304" t="s">
        <v>156</v>
      </c>
      <c r="G200" s="304" t="s">
        <v>257</v>
      </c>
      <c r="H200" s="305">
        <v>0</v>
      </c>
      <c r="I200" s="305">
        <v>0</v>
      </c>
      <c r="J200" s="305">
        <v>0</v>
      </c>
      <c r="M200" s="273"/>
      <c r="N200" s="273"/>
    </row>
    <row r="201" spans="1:14" ht="15">
      <c r="A201" s="368" t="s">
        <v>421</v>
      </c>
      <c r="B201" s="307">
        <v>802</v>
      </c>
      <c r="C201" s="315" t="s">
        <v>205</v>
      </c>
      <c r="D201" s="315" t="s">
        <v>128</v>
      </c>
      <c r="E201" s="315" t="s">
        <v>470</v>
      </c>
      <c r="F201" s="308" t="s">
        <v>675</v>
      </c>
      <c r="G201" s="308" t="s">
        <v>257</v>
      </c>
      <c r="H201" s="297">
        <v>775.31</v>
      </c>
      <c r="I201" s="297"/>
      <c r="J201" s="297"/>
      <c r="M201" s="273"/>
      <c r="N201" s="273"/>
    </row>
    <row r="202" spans="1:14" ht="15">
      <c r="A202" s="368" t="s">
        <v>471</v>
      </c>
      <c r="B202" s="307">
        <v>802</v>
      </c>
      <c r="C202" s="315" t="s">
        <v>205</v>
      </c>
      <c r="D202" s="315" t="s">
        <v>128</v>
      </c>
      <c r="E202" s="315" t="s">
        <v>470</v>
      </c>
      <c r="F202" s="308" t="s">
        <v>156</v>
      </c>
      <c r="G202" s="308" t="s">
        <v>257</v>
      </c>
      <c r="H202" s="297">
        <v>40.729999999999997</v>
      </c>
      <c r="I202" s="297"/>
      <c r="J202" s="297"/>
      <c r="M202" s="273"/>
      <c r="N202" s="273"/>
    </row>
    <row r="203" spans="1:14" ht="15">
      <c r="A203" s="368" t="s">
        <v>472</v>
      </c>
      <c r="B203" s="307">
        <v>802</v>
      </c>
      <c r="C203" s="315" t="s">
        <v>205</v>
      </c>
      <c r="D203" s="315" t="s">
        <v>128</v>
      </c>
      <c r="E203" s="315" t="s">
        <v>470</v>
      </c>
      <c r="F203" s="308" t="s">
        <v>156</v>
      </c>
      <c r="G203" s="308" t="s">
        <v>257</v>
      </c>
      <c r="H203" s="297"/>
      <c r="I203" s="297"/>
      <c r="J203" s="297"/>
      <c r="M203" s="273"/>
      <c r="N203" s="273"/>
    </row>
    <row r="204" spans="1:14" ht="15">
      <c r="A204" s="369" t="s">
        <v>459</v>
      </c>
      <c r="B204" s="303">
        <v>802</v>
      </c>
      <c r="C204" s="304" t="s">
        <v>205</v>
      </c>
      <c r="D204" s="304" t="s">
        <v>128</v>
      </c>
      <c r="E204" s="304" t="s">
        <v>470</v>
      </c>
      <c r="F204" s="304" t="s">
        <v>243</v>
      </c>
      <c r="G204" s="304" t="s">
        <v>249</v>
      </c>
      <c r="H204" s="305">
        <f>H205</f>
        <v>0</v>
      </c>
      <c r="I204" s="305">
        <f t="shared" ref="I204:J204" si="39">I205</f>
        <v>0</v>
      </c>
      <c r="J204" s="305">
        <f t="shared" si="39"/>
        <v>0</v>
      </c>
      <c r="M204" s="273"/>
      <c r="N204" s="273"/>
    </row>
    <row r="205" spans="1:14" ht="15">
      <c r="A205" s="380" t="s">
        <v>473</v>
      </c>
      <c r="B205" s="307">
        <v>802</v>
      </c>
      <c r="C205" s="315" t="s">
        <v>205</v>
      </c>
      <c r="D205" s="315" t="s">
        <v>128</v>
      </c>
      <c r="E205" s="315" t="s">
        <v>470</v>
      </c>
      <c r="F205" s="308" t="s">
        <v>154</v>
      </c>
      <c r="G205" s="308" t="s">
        <v>249</v>
      </c>
      <c r="H205" s="297"/>
      <c r="I205" s="297"/>
      <c r="J205" s="297"/>
      <c r="M205" s="273"/>
      <c r="N205" s="273"/>
    </row>
    <row r="206" spans="1:14" ht="15">
      <c r="A206" s="380" t="s">
        <v>474</v>
      </c>
      <c r="B206" s="307">
        <v>802</v>
      </c>
      <c r="C206" s="315" t="s">
        <v>205</v>
      </c>
      <c r="D206" s="315" t="s">
        <v>128</v>
      </c>
      <c r="E206" s="315" t="s">
        <v>470</v>
      </c>
      <c r="F206" s="308" t="s">
        <v>156</v>
      </c>
      <c r="G206" s="308" t="s">
        <v>249</v>
      </c>
      <c r="H206" s="297"/>
      <c r="I206" s="297"/>
      <c r="J206" s="297"/>
    </row>
    <row r="207" spans="1:14" ht="15">
      <c r="A207" s="380" t="s">
        <v>475</v>
      </c>
      <c r="B207" s="307">
        <v>802</v>
      </c>
      <c r="C207" s="315" t="s">
        <v>205</v>
      </c>
      <c r="D207" s="315" t="s">
        <v>128</v>
      </c>
      <c r="E207" s="315" t="s">
        <v>470</v>
      </c>
      <c r="F207" s="308" t="s">
        <v>156</v>
      </c>
      <c r="G207" s="308" t="s">
        <v>249</v>
      </c>
      <c r="H207" s="297"/>
      <c r="I207" s="297"/>
      <c r="J207" s="297"/>
    </row>
    <row r="208" spans="1:14" ht="15">
      <c r="A208" s="367" t="s">
        <v>372</v>
      </c>
      <c r="B208" s="303">
        <v>802</v>
      </c>
      <c r="C208" s="304" t="s">
        <v>205</v>
      </c>
      <c r="D208" s="304" t="s">
        <v>128</v>
      </c>
      <c r="E208" s="304" t="s">
        <v>470</v>
      </c>
      <c r="F208" s="304" t="s">
        <v>243</v>
      </c>
      <c r="G208" s="304" t="s">
        <v>258</v>
      </c>
      <c r="H208" s="305">
        <f>H209+H210</f>
        <v>57.52</v>
      </c>
      <c r="I208" s="305">
        <f t="shared" ref="I208:J208" si="40">I209+I210</f>
        <v>30</v>
      </c>
      <c r="J208" s="305">
        <f t="shared" si="40"/>
        <v>30</v>
      </c>
    </row>
    <row r="209" spans="1:10" ht="15">
      <c r="A209" s="381" t="s">
        <v>476</v>
      </c>
      <c r="B209" s="307">
        <v>802</v>
      </c>
      <c r="C209" s="315" t="s">
        <v>205</v>
      </c>
      <c r="D209" s="315" t="s">
        <v>128</v>
      </c>
      <c r="E209" s="315" t="s">
        <v>470</v>
      </c>
      <c r="F209" s="315" t="s">
        <v>154</v>
      </c>
      <c r="G209" s="315" t="s">
        <v>258</v>
      </c>
      <c r="H209" s="316"/>
      <c r="I209" s="316"/>
      <c r="J209" s="316"/>
    </row>
    <row r="210" spans="1:10" ht="15">
      <c r="A210" s="368" t="s">
        <v>477</v>
      </c>
      <c r="B210" s="307">
        <v>802</v>
      </c>
      <c r="C210" s="315" t="s">
        <v>205</v>
      </c>
      <c r="D210" s="315" t="s">
        <v>128</v>
      </c>
      <c r="E210" s="315" t="s">
        <v>470</v>
      </c>
      <c r="F210" s="308" t="s">
        <v>156</v>
      </c>
      <c r="G210" s="308" t="s">
        <v>258</v>
      </c>
      <c r="H210" s="297">
        <v>57.52</v>
      </c>
      <c r="I210" s="297">
        <v>30</v>
      </c>
      <c r="J210" s="297">
        <v>30</v>
      </c>
    </row>
    <row r="211" spans="1:10" ht="15">
      <c r="A211" s="322" t="s">
        <v>330</v>
      </c>
      <c r="B211" s="303">
        <v>802</v>
      </c>
      <c r="C211" s="304" t="s">
        <v>205</v>
      </c>
      <c r="D211" s="304" t="s">
        <v>128</v>
      </c>
      <c r="E211" s="304" t="s">
        <v>470</v>
      </c>
      <c r="F211" s="304" t="s">
        <v>243</v>
      </c>
      <c r="G211" s="304" t="s">
        <v>255</v>
      </c>
      <c r="H211" s="305">
        <f>H212+H213+H214</f>
        <v>15</v>
      </c>
      <c r="I211" s="305">
        <f t="shared" ref="I211:J211" si="41">I212+I213+I214</f>
        <v>0</v>
      </c>
      <c r="J211" s="305">
        <f t="shared" si="41"/>
        <v>0</v>
      </c>
    </row>
    <row r="212" spans="1:10" ht="15">
      <c r="A212" s="370" t="s">
        <v>478</v>
      </c>
      <c r="B212" s="307">
        <v>802</v>
      </c>
      <c r="C212" s="315" t="s">
        <v>205</v>
      </c>
      <c r="D212" s="315" t="s">
        <v>128</v>
      </c>
      <c r="E212" s="315" t="s">
        <v>470</v>
      </c>
      <c r="F212" s="308" t="s">
        <v>156</v>
      </c>
      <c r="G212" s="308" t="s">
        <v>255</v>
      </c>
      <c r="H212" s="297">
        <v>15</v>
      </c>
      <c r="I212" s="297"/>
      <c r="J212" s="297"/>
    </row>
    <row r="213" spans="1:10" ht="15">
      <c r="A213" s="382" t="s">
        <v>479</v>
      </c>
      <c r="B213" s="307">
        <v>802</v>
      </c>
      <c r="C213" s="308" t="s">
        <v>205</v>
      </c>
      <c r="D213" s="308" t="s">
        <v>128</v>
      </c>
      <c r="E213" s="308" t="s">
        <v>470</v>
      </c>
      <c r="F213" s="308" t="s">
        <v>393</v>
      </c>
      <c r="G213" s="308" t="s">
        <v>255</v>
      </c>
      <c r="H213" s="297"/>
      <c r="I213" s="297"/>
      <c r="J213" s="297"/>
    </row>
    <row r="214" spans="1:10" ht="15">
      <c r="A214" s="330" t="s">
        <v>480</v>
      </c>
      <c r="B214" s="307">
        <v>802</v>
      </c>
      <c r="C214" s="315" t="s">
        <v>205</v>
      </c>
      <c r="D214" s="315" t="s">
        <v>128</v>
      </c>
      <c r="E214" s="315" t="s">
        <v>470</v>
      </c>
      <c r="F214" s="308" t="s">
        <v>393</v>
      </c>
      <c r="G214" s="308" t="s">
        <v>255</v>
      </c>
      <c r="H214" s="297"/>
      <c r="I214" s="297"/>
      <c r="J214" s="297"/>
    </row>
    <row r="215" spans="1:10" ht="15">
      <c r="A215" s="330"/>
      <c r="B215" s="307">
        <v>802</v>
      </c>
      <c r="C215" s="308"/>
      <c r="D215" s="308"/>
      <c r="E215" s="308"/>
      <c r="F215" s="308"/>
      <c r="G215" s="308"/>
      <c r="H215" s="297"/>
      <c r="I215" s="297"/>
      <c r="J215" s="297"/>
    </row>
    <row r="216" spans="1:10" ht="15">
      <c r="A216" s="302" t="s">
        <v>271</v>
      </c>
      <c r="B216" s="303">
        <v>802</v>
      </c>
      <c r="C216" s="304" t="s">
        <v>205</v>
      </c>
      <c r="D216" s="304" t="s">
        <v>128</v>
      </c>
      <c r="E216" s="304" t="s">
        <v>470</v>
      </c>
      <c r="F216" s="304" t="s">
        <v>243</v>
      </c>
      <c r="G216" s="304" t="s">
        <v>265</v>
      </c>
      <c r="H216" s="326">
        <f>H217</f>
        <v>0</v>
      </c>
      <c r="I216" s="326">
        <f t="shared" ref="I216:J216" si="42">I217</f>
        <v>0</v>
      </c>
      <c r="J216" s="326">
        <f t="shared" si="42"/>
        <v>0</v>
      </c>
    </row>
    <row r="217" spans="1:10" ht="15">
      <c r="A217" s="368" t="s">
        <v>481</v>
      </c>
      <c r="B217" s="307">
        <v>802</v>
      </c>
      <c r="C217" s="315" t="s">
        <v>205</v>
      </c>
      <c r="D217" s="315" t="s">
        <v>128</v>
      </c>
      <c r="E217" s="315" t="s">
        <v>470</v>
      </c>
      <c r="F217" s="308" t="s">
        <v>156</v>
      </c>
      <c r="G217" s="308" t="s">
        <v>265</v>
      </c>
      <c r="H217" s="297"/>
      <c r="I217" s="297"/>
      <c r="J217" s="297"/>
    </row>
    <row r="218" spans="1:10" ht="15">
      <c r="A218" s="383" t="s">
        <v>252</v>
      </c>
      <c r="B218" s="303">
        <v>802</v>
      </c>
      <c r="C218" s="304" t="s">
        <v>205</v>
      </c>
      <c r="D218" s="304" t="s">
        <v>128</v>
      </c>
      <c r="E218" s="304" t="s">
        <v>470</v>
      </c>
      <c r="F218" s="304" t="s">
        <v>243</v>
      </c>
      <c r="G218" s="304" t="s">
        <v>255</v>
      </c>
      <c r="H218" s="326" t="e">
        <f>H220+H222+H219</f>
        <v>#VALUE!</v>
      </c>
      <c r="I218" s="326">
        <f t="shared" ref="I218:J218" si="43">I220+I222+I219</f>
        <v>72.2</v>
      </c>
      <c r="J218" s="326">
        <f t="shared" si="43"/>
        <v>72.2</v>
      </c>
    </row>
    <row r="219" spans="1:10" ht="15">
      <c r="A219" s="331" t="s">
        <v>482</v>
      </c>
      <c r="B219" s="307">
        <v>802</v>
      </c>
      <c r="C219" s="315" t="s">
        <v>205</v>
      </c>
      <c r="D219" s="315" t="s">
        <v>128</v>
      </c>
      <c r="E219" s="315" t="s">
        <v>470</v>
      </c>
      <c r="F219" s="315" t="s">
        <v>156</v>
      </c>
      <c r="G219" s="308" t="s">
        <v>257</v>
      </c>
      <c r="H219" s="297">
        <v>0</v>
      </c>
      <c r="I219" s="297">
        <v>36</v>
      </c>
      <c r="J219" s="297">
        <v>36</v>
      </c>
    </row>
    <row r="220" spans="1:10" ht="15">
      <c r="A220" s="331" t="s">
        <v>483</v>
      </c>
      <c r="B220" s="307">
        <v>802</v>
      </c>
      <c r="C220" s="315" t="s">
        <v>205</v>
      </c>
      <c r="D220" s="315" t="s">
        <v>128</v>
      </c>
      <c r="E220" s="315" t="s">
        <v>470</v>
      </c>
      <c r="F220" s="315" t="s">
        <v>156</v>
      </c>
      <c r="G220" s="308" t="s">
        <v>255</v>
      </c>
      <c r="H220" s="297">
        <v>0</v>
      </c>
      <c r="I220" s="297">
        <v>21.2</v>
      </c>
      <c r="J220" s="297">
        <v>21.2</v>
      </c>
    </row>
    <row r="221" spans="1:10" ht="15">
      <c r="A221" s="331" t="s">
        <v>484</v>
      </c>
      <c r="B221" s="307">
        <v>802</v>
      </c>
      <c r="C221" s="315" t="s">
        <v>205</v>
      </c>
      <c r="D221" s="315" t="s">
        <v>128</v>
      </c>
      <c r="E221" s="315" t="s">
        <v>470</v>
      </c>
      <c r="F221" s="315" t="s">
        <v>156</v>
      </c>
      <c r="G221" s="308" t="s">
        <v>255</v>
      </c>
      <c r="H221" s="297"/>
      <c r="I221" s="297"/>
      <c r="J221" s="297"/>
    </row>
    <row r="222" spans="1:10" ht="15">
      <c r="A222" s="331" t="s">
        <v>485</v>
      </c>
      <c r="B222" s="307">
        <v>802</v>
      </c>
      <c r="C222" s="315" t="s">
        <v>205</v>
      </c>
      <c r="D222" s="315" t="s">
        <v>128</v>
      </c>
      <c r="E222" s="315" t="s">
        <v>470</v>
      </c>
      <c r="F222" s="315" t="s">
        <v>156</v>
      </c>
      <c r="G222" s="308" t="s">
        <v>255</v>
      </c>
      <c r="H222" s="297" t="s">
        <v>759</v>
      </c>
      <c r="I222" s="297">
        <v>15</v>
      </c>
      <c r="J222" s="297">
        <v>15</v>
      </c>
    </row>
    <row r="223" spans="1:10" ht="15">
      <c r="A223" s="331" t="s">
        <v>390</v>
      </c>
      <c r="B223" s="307">
        <v>802</v>
      </c>
      <c r="C223" s="315" t="s">
        <v>205</v>
      </c>
      <c r="D223" s="315" t="s">
        <v>128</v>
      </c>
      <c r="E223" s="315" t="s">
        <v>470</v>
      </c>
      <c r="F223" s="315" t="s">
        <v>156</v>
      </c>
      <c r="G223" s="308" t="s">
        <v>255</v>
      </c>
      <c r="H223" s="297"/>
      <c r="I223" s="297"/>
      <c r="J223" s="297"/>
    </row>
    <row r="224" spans="1:10" ht="15">
      <c r="A224" s="331"/>
      <c r="B224" s="307"/>
      <c r="C224" s="315"/>
      <c r="D224" s="315"/>
      <c r="E224" s="315"/>
      <c r="F224" s="315"/>
      <c r="G224" s="308"/>
      <c r="H224" s="297"/>
      <c r="I224" s="297"/>
      <c r="J224" s="297"/>
    </row>
    <row r="225" spans="1:10" ht="15">
      <c r="A225" s="384" t="s">
        <v>486</v>
      </c>
      <c r="B225" s="385">
        <v>802</v>
      </c>
      <c r="C225" s="362">
        <v>10</v>
      </c>
      <c r="D225" s="362" t="s">
        <v>264</v>
      </c>
      <c r="E225" s="362" t="s">
        <v>350</v>
      </c>
      <c r="F225" s="362" t="s">
        <v>243</v>
      </c>
      <c r="G225" s="362" t="s">
        <v>243</v>
      </c>
      <c r="H225" s="363">
        <f>H226</f>
        <v>400.78</v>
      </c>
      <c r="I225" s="363">
        <f t="shared" ref="I225:J225" si="44">I226</f>
        <v>403.6</v>
      </c>
      <c r="J225" s="363">
        <f t="shared" si="44"/>
        <v>403.6</v>
      </c>
    </row>
    <row r="226" spans="1:10" ht="15">
      <c r="A226" s="386" t="s">
        <v>212</v>
      </c>
      <c r="B226" s="387" t="s">
        <v>359</v>
      </c>
      <c r="C226" s="296" t="s">
        <v>190</v>
      </c>
      <c r="D226" s="296" t="s">
        <v>128</v>
      </c>
      <c r="E226" s="296" t="s">
        <v>487</v>
      </c>
      <c r="F226" s="296" t="s">
        <v>215</v>
      </c>
      <c r="G226" s="296" t="s">
        <v>488</v>
      </c>
      <c r="H226" s="359">
        <v>400.78</v>
      </c>
      <c r="I226" s="359">
        <v>403.6</v>
      </c>
      <c r="J226" s="359">
        <v>403.6</v>
      </c>
    </row>
    <row r="227" spans="1:10" ht="15">
      <c r="A227" s="388" t="s">
        <v>489</v>
      </c>
      <c r="B227" s="389" t="s">
        <v>359</v>
      </c>
      <c r="C227" s="390" t="s">
        <v>190</v>
      </c>
      <c r="D227" s="390" t="s">
        <v>184</v>
      </c>
      <c r="E227" s="296" t="s">
        <v>490</v>
      </c>
      <c r="F227" s="390" t="s">
        <v>491</v>
      </c>
      <c r="G227" s="390" t="s">
        <v>492</v>
      </c>
      <c r="H227" s="298"/>
      <c r="I227" s="298"/>
      <c r="J227" s="298"/>
    </row>
    <row r="228" spans="1:10" ht="15">
      <c r="A228" s="388" t="s">
        <v>493</v>
      </c>
      <c r="B228" s="387" t="s">
        <v>359</v>
      </c>
      <c r="C228" s="390" t="s">
        <v>190</v>
      </c>
      <c r="D228" s="296" t="s">
        <v>494</v>
      </c>
      <c r="E228" s="390" t="s">
        <v>495</v>
      </c>
      <c r="F228" s="296" t="s">
        <v>156</v>
      </c>
      <c r="G228" s="296"/>
      <c r="H228" s="298"/>
      <c r="I228" s="298"/>
      <c r="J228" s="298"/>
    </row>
    <row r="229" spans="1:10" ht="15">
      <c r="A229" s="391" t="s">
        <v>496</v>
      </c>
      <c r="B229" s="385" t="s">
        <v>359</v>
      </c>
      <c r="C229" s="362" t="s">
        <v>236</v>
      </c>
      <c r="D229" s="362" t="s">
        <v>184</v>
      </c>
      <c r="E229" s="362" t="s">
        <v>497</v>
      </c>
      <c r="F229" s="362" t="s">
        <v>498</v>
      </c>
      <c r="G229" s="362" t="s">
        <v>499</v>
      </c>
      <c r="H229" s="392">
        <f>H231</f>
        <v>0</v>
      </c>
      <c r="I229" s="392">
        <f t="shared" ref="I229:J229" si="45">I231</f>
        <v>5</v>
      </c>
      <c r="J229" s="392">
        <f t="shared" si="45"/>
        <v>5</v>
      </c>
    </row>
    <row r="230" spans="1:10" ht="15">
      <c r="A230" s="393"/>
      <c r="B230" s="394" t="s">
        <v>359</v>
      </c>
      <c r="C230" s="319" t="s">
        <v>236</v>
      </c>
      <c r="D230" s="319" t="s">
        <v>184</v>
      </c>
      <c r="E230" s="319" t="s">
        <v>497</v>
      </c>
      <c r="F230" s="390" t="s">
        <v>498</v>
      </c>
      <c r="G230" s="390" t="s">
        <v>499</v>
      </c>
      <c r="H230" s="298"/>
      <c r="I230" s="298"/>
      <c r="J230" s="298"/>
    </row>
    <row r="231" spans="1:10" ht="15">
      <c r="A231" s="393" t="s">
        <v>500</v>
      </c>
      <c r="B231" s="394" t="s">
        <v>359</v>
      </c>
      <c r="C231" s="319" t="s">
        <v>236</v>
      </c>
      <c r="D231" s="319" t="s">
        <v>184</v>
      </c>
      <c r="E231" s="319" t="s">
        <v>497</v>
      </c>
      <c r="F231" s="395" t="s">
        <v>498</v>
      </c>
      <c r="G231" s="395" t="s">
        <v>499</v>
      </c>
      <c r="H231" s="298">
        <v>0</v>
      </c>
      <c r="I231" s="298">
        <v>5</v>
      </c>
      <c r="J231" s="298">
        <v>5</v>
      </c>
    </row>
    <row r="232" spans="1:10" ht="15">
      <c r="A232" s="396" t="s">
        <v>501</v>
      </c>
      <c r="B232" s="397"/>
      <c r="C232" s="397"/>
      <c r="D232" s="397"/>
      <c r="E232" s="397"/>
      <c r="F232" s="397"/>
      <c r="G232" s="397"/>
      <c r="H232" s="398"/>
      <c r="I232" s="398"/>
      <c r="J232" s="398"/>
    </row>
    <row r="233" spans="1:10" ht="15">
      <c r="A233" s="399" t="s">
        <v>502</v>
      </c>
      <c r="B233" s="400" t="s">
        <v>359</v>
      </c>
      <c r="C233" s="401" t="s">
        <v>264</v>
      </c>
      <c r="D233" s="401" t="s">
        <v>264</v>
      </c>
      <c r="E233" s="401" t="s">
        <v>350</v>
      </c>
      <c r="F233" s="401" t="s">
        <v>243</v>
      </c>
      <c r="G233" s="401" t="s">
        <v>243</v>
      </c>
      <c r="H233" s="402">
        <f>H247+H249+H255+H259+H265+H269+H277+H234</f>
        <v>14.5</v>
      </c>
      <c r="I233" s="402">
        <f>I247+I249+I255+I259+I265+I269+I277+I234</f>
        <v>1247.5</v>
      </c>
      <c r="J233" s="402">
        <f>J247+J249+J255+J259+J265+J269+J277+J234</f>
        <v>1247.5</v>
      </c>
    </row>
    <row r="234" spans="1:10" ht="15">
      <c r="A234" s="403" t="s">
        <v>217</v>
      </c>
      <c r="B234" s="404" t="s">
        <v>359</v>
      </c>
      <c r="C234" s="405" t="s">
        <v>184</v>
      </c>
      <c r="D234" s="405" t="s">
        <v>190</v>
      </c>
      <c r="E234" s="405" t="s">
        <v>503</v>
      </c>
      <c r="F234" s="405" t="s">
        <v>243</v>
      </c>
      <c r="G234" s="405" t="s">
        <v>243</v>
      </c>
      <c r="H234" s="406">
        <f>H236+H237+H245+H238+H239+H243</f>
        <v>0</v>
      </c>
      <c r="I234" s="406">
        <f t="shared" ref="I234:J234" si="46">I236+I237+I245+I238+I239+I243</f>
        <v>1138</v>
      </c>
      <c r="J234" s="406">
        <f t="shared" si="46"/>
        <v>1138</v>
      </c>
    </row>
    <row r="235" spans="1:10" ht="15">
      <c r="A235" s="342" t="s">
        <v>504</v>
      </c>
      <c r="B235" s="387" t="s">
        <v>359</v>
      </c>
      <c r="C235" s="407" t="s">
        <v>184</v>
      </c>
      <c r="D235" s="407" t="s">
        <v>190</v>
      </c>
      <c r="E235" s="407" t="s">
        <v>503</v>
      </c>
      <c r="F235" s="395" t="s">
        <v>156</v>
      </c>
      <c r="G235" s="395" t="s">
        <v>257</v>
      </c>
      <c r="H235" s="298"/>
      <c r="I235" s="298"/>
      <c r="J235" s="298"/>
    </row>
    <row r="236" spans="1:10" ht="15">
      <c r="A236" s="408" t="s">
        <v>505</v>
      </c>
      <c r="B236" s="409" t="s">
        <v>359</v>
      </c>
      <c r="C236" s="407" t="s">
        <v>184</v>
      </c>
      <c r="D236" s="407" t="s">
        <v>190</v>
      </c>
      <c r="E236" s="407" t="s">
        <v>503</v>
      </c>
      <c r="F236" s="395" t="s">
        <v>156</v>
      </c>
      <c r="G236" s="395" t="s">
        <v>249</v>
      </c>
      <c r="H236" s="298">
        <v>0</v>
      </c>
      <c r="I236" s="298">
        <v>1015</v>
      </c>
      <c r="J236" s="298">
        <v>1015</v>
      </c>
    </row>
    <row r="237" spans="1:10" ht="15">
      <c r="A237" s="410" t="s">
        <v>506</v>
      </c>
      <c r="B237" s="409">
        <v>802</v>
      </c>
      <c r="C237" s="407" t="s">
        <v>184</v>
      </c>
      <c r="D237" s="407" t="s">
        <v>190</v>
      </c>
      <c r="E237" s="407" t="s">
        <v>503</v>
      </c>
      <c r="F237" s="395">
        <v>244</v>
      </c>
      <c r="G237" s="395">
        <v>226</v>
      </c>
      <c r="H237" s="298">
        <v>0</v>
      </c>
      <c r="I237" s="298">
        <v>23</v>
      </c>
      <c r="J237" s="298">
        <v>23</v>
      </c>
    </row>
    <row r="238" spans="1:10" ht="15">
      <c r="A238" s="410" t="s">
        <v>687</v>
      </c>
      <c r="B238" s="409">
        <v>802</v>
      </c>
      <c r="C238" s="407" t="s">
        <v>184</v>
      </c>
      <c r="D238" s="407" t="s">
        <v>190</v>
      </c>
      <c r="E238" s="407" t="s">
        <v>503</v>
      </c>
      <c r="F238" s="395">
        <v>244</v>
      </c>
      <c r="G238" s="395">
        <v>226</v>
      </c>
      <c r="H238" s="298"/>
      <c r="I238" s="298"/>
      <c r="J238" s="298"/>
    </row>
    <row r="239" spans="1:10" ht="15">
      <c r="A239" s="410" t="s">
        <v>688</v>
      </c>
      <c r="B239" s="409">
        <v>802</v>
      </c>
      <c r="C239" s="407" t="s">
        <v>184</v>
      </c>
      <c r="D239" s="407" t="s">
        <v>190</v>
      </c>
      <c r="E239" s="407" t="s">
        <v>503</v>
      </c>
      <c r="F239" s="395">
        <v>244</v>
      </c>
      <c r="G239" s="395">
        <v>226</v>
      </c>
      <c r="H239" s="298"/>
      <c r="I239" s="298"/>
      <c r="J239" s="298"/>
    </row>
    <row r="240" spans="1:10" ht="15">
      <c r="A240" s="410" t="s">
        <v>480</v>
      </c>
      <c r="B240" s="409">
        <v>802</v>
      </c>
      <c r="C240" s="407" t="s">
        <v>184</v>
      </c>
      <c r="D240" s="407" t="s">
        <v>190</v>
      </c>
      <c r="E240" s="407" t="s">
        <v>503</v>
      </c>
      <c r="F240" s="395">
        <v>851</v>
      </c>
      <c r="G240" s="395">
        <v>290</v>
      </c>
      <c r="H240" s="298"/>
      <c r="I240" s="298"/>
      <c r="J240" s="298"/>
    </row>
    <row r="241" spans="1:10" ht="15">
      <c r="A241" s="410" t="s">
        <v>507</v>
      </c>
      <c r="B241" s="409">
        <v>802</v>
      </c>
      <c r="C241" s="407" t="s">
        <v>184</v>
      </c>
      <c r="D241" s="407" t="s">
        <v>190</v>
      </c>
      <c r="E241" s="407" t="s">
        <v>503</v>
      </c>
      <c r="F241" s="395">
        <v>852</v>
      </c>
      <c r="G241" s="395">
        <v>290</v>
      </c>
      <c r="H241" s="298"/>
      <c r="I241" s="298"/>
      <c r="J241" s="298"/>
    </row>
    <row r="242" spans="1:10" ht="15">
      <c r="A242" s="410" t="s">
        <v>508</v>
      </c>
      <c r="B242" s="409">
        <v>802</v>
      </c>
      <c r="C242" s="407" t="s">
        <v>184</v>
      </c>
      <c r="D242" s="407" t="s">
        <v>190</v>
      </c>
      <c r="E242" s="407" t="s">
        <v>503</v>
      </c>
      <c r="F242" s="395">
        <v>244</v>
      </c>
      <c r="G242" s="395">
        <v>310</v>
      </c>
      <c r="H242" s="298"/>
      <c r="I242" s="298"/>
      <c r="J242" s="298"/>
    </row>
    <row r="243" spans="1:10" ht="15">
      <c r="A243" s="410" t="s">
        <v>509</v>
      </c>
      <c r="B243" s="409">
        <v>802</v>
      </c>
      <c r="C243" s="407" t="s">
        <v>184</v>
      </c>
      <c r="D243" s="407" t="s">
        <v>190</v>
      </c>
      <c r="E243" s="407" t="s">
        <v>503</v>
      </c>
      <c r="F243" s="395">
        <v>244</v>
      </c>
      <c r="G243" s="395">
        <v>340</v>
      </c>
      <c r="H243" s="411">
        <v>0</v>
      </c>
      <c r="I243" s="411">
        <v>4</v>
      </c>
      <c r="J243" s="411">
        <v>4</v>
      </c>
    </row>
    <row r="244" spans="1:10" ht="15">
      <c r="A244" s="410" t="s">
        <v>403</v>
      </c>
      <c r="B244" s="409">
        <v>802</v>
      </c>
      <c r="C244" s="407" t="s">
        <v>184</v>
      </c>
      <c r="D244" s="407" t="s">
        <v>190</v>
      </c>
      <c r="E244" s="407" t="s">
        <v>503</v>
      </c>
      <c r="F244" s="395">
        <v>244</v>
      </c>
      <c r="G244" s="395">
        <v>340</v>
      </c>
      <c r="H244" s="411"/>
      <c r="I244" s="411"/>
      <c r="J244" s="411"/>
    </row>
    <row r="245" spans="1:10" ht="15">
      <c r="A245" s="410" t="s">
        <v>510</v>
      </c>
      <c r="B245" s="409">
        <v>802</v>
      </c>
      <c r="C245" s="407" t="s">
        <v>184</v>
      </c>
      <c r="D245" s="407" t="s">
        <v>190</v>
      </c>
      <c r="E245" s="407" t="s">
        <v>503</v>
      </c>
      <c r="F245" s="395">
        <v>244</v>
      </c>
      <c r="G245" s="395" t="s">
        <v>257</v>
      </c>
      <c r="H245" s="298">
        <v>0</v>
      </c>
      <c r="I245" s="298">
        <v>96</v>
      </c>
      <c r="J245" s="298">
        <v>96</v>
      </c>
    </row>
    <row r="246" spans="1:10" ht="15">
      <c r="A246" s="410" t="s">
        <v>390</v>
      </c>
      <c r="B246" s="409"/>
      <c r="C246" s="395"/>
      <c r="D246" s="395"/>
      <c r="E246" s="395"/>
      <c r="F246" s="395"/>
      <c r="G246" s="395"/>
      <c r="H246" s="298"/>
      <c r="I246" s="298"/>
      <c r="J246" s="298"/>
    </row>
    <row r="247" spans="1:10" ht="45">
      <c r="A247" s="412" t="s">
        <v>511</v>
      </c>
      <c r="B247" s="413">
        <v>802</v>
      </c>
      <c r="C247" s="413" t="s">
        <v>128</v>
      </c>
      <c r="D247" s="413" t="s">
        <v>173</v>
      </c>
      <c r="E247" s="413" t="s">
        <v>512</v>
      </c>
      <c r="F247" s="413" t="s">
        <v>243</v>
      </c>
      <c r="G247" s="413" t="s">
        <v>243</v>
      </c>
      <c r="H247" s="414">
        <f>H248</f>
        <v>1.5</v>
      </c>
      <c r="I247" s="414">
        <f t="shared" ref="I247:J247" si="47">I248</f>
        <v>1.5</v>
      </c>
      <c r="J247" s="414">
        <f t="shared" si="47"/>
        <v>1.5</v>
      </c>
    </row>
    <row r="248" spans="1:10" ht="15">
      <c r="A248" s="410" t="s">
        <v>513</v>
      </c>
      <c r="B248" s="409">
        <v>802</v>
      </c>
      <c r="C248" s="415" t="s">
        <v>128</v>
      </c>
      <c r="D248" s="415" t="s">
        <v>173</v>
      </c>
      <c r="E248" s="415" t="s">
        <v>512</v>
      </c>
      <c r="F248" s="395" t="s">
        <v>156</v>
      </c>
      <c r="G248" s="395" t="s">
        <v>255</v>
      </c>
      <c r="H248" s="411">
        <v>1.5</v>
      </c>
      <c r="I248" s="411">
        <v>1.5</v>
      </c>
      <c r="J248" s="411">
        <v>1.5</v>
      </c>
    </row>
    <row r="249" spans="1:10" ht="30">
      <c r="A249" s="412" t="s">
        <v>514</v>
      </c>
      <c r="B249" s="417">
        <v>802</v>
      </c>
      <c r="C249" s="413" t="s">
        <v>184</v>
      </c>
      <c r="D249" s="413" t="s">
        <v>193</v>
      </c>
      <c r="E249" s="413" t="s">
        <v>515</v>
      </c>
      <c r="F249" s="413" t="s">
        <v>243</v>
      </c>
      <c r="G249" s="413" t="s">
        <v>243</v>
      </c>
      <c r="H249" s="414">
        <f>H250</f>
        <v>0</v>
      </c>
      <c r="I249" s="414">
        <f t="shared" ref="I249:J249" si="48">I250</f>
        <v>10</v>
      </c>
      <c r="J249" s="414">
        <f t="shared" si="48"/>
        <v>10</v>
      </c>
    </row>
    <row r="250" spans="1:10" ht="15">
      <c r="A250" s="410" t="s">
        <v>516</v>
      </c>
      <c r="B250" s="409">
        <v>802</v>
      </c>
      <c r="C250" s="415" t="s">
        <v>184</v>
      </c>
      <c r="D250" s="415" t="s">
        <v>193</v>
      </c>
      <c r="E250" s="415" t="s">
        <v>515</v>
      </c>
      <c r="F250" s="395" t="s">
        <v>156</v>
      </c>
      <c r="G250" s="395" t="s">
        <v>255</v>
      </c>
      <c r="H250" s="411">
        <v>0</v>
      </c>
      <c r="I250" s="411">
        <v>10</v>
      </c>
      <c r="J250" s="411">
        <v>10</v>
      </c>
    </row>
    <row r="251" spans="1:10" ht="15">
      <c r="A251" s="410" t="s">
        <v>517</v>
      </c>
      <c r="B251" s="409">
        <v>802</v>
      </c>
      <c r="C251" s="415" t="s">
        <v>184</v>
      </c>
      <c r="D251" s="415" t="s">
        <v>193</v>
      </c>
      <c r="E251" s="415" t="s">
        <v>515</v>
      </c>
      <c r="F251" s="395" t="s">
        <v>156</v>
      </c>
      <c r="G251" s="395" t="s">
        <v>255</v>
      </c>
      <c r="H251" s="411"/>
      <c r="I251" s="411"/>
      <c r="J251" s="411"/>
    </row>
    <row r="252" spans="1:10" ht="15">
      <c r="A252" s="410" t="s">
        <v>518</v>
      </c>
      <c r="B252" s="409">
        <v>802</v>
      </c>
      <c r="C252" s="415" t="s">
        <v>184</v>
      </c>
      <c r="D252" s="415" t="s">
        <v>193</v>
      </c>
      <c r="E252" s="415" t="s">
        <v>515</v>
      </c>
      <c r="F252" s="395" t="s">
        <v>156</v>
      </c>
      <c r="G252" s="395" t="s">
        <v>255</v>
      </c>
      <c r="H252" s="411"/>
      <c r="I252" s="411"/>
      <c r="J252" s="411"/>
    </row>
    <row r="253" spans="1:10" ht="15">
      <c r="A253" s="410" t="s">
        <v>519</v>
      </c>
      <c r="B253" s="409">
        <v>802</v>
      </c>
      <c r="C253" s="415" t="s">
        <v>184</v>
      </c>
      <c r="D253" s="415" t="s">
        <v>193</v>
      </c>
      <c r="E253" s="415" t="s">
        <v>515</v>
      </c>
      <c r="F253" s="395" t="s">
        <v>156</v>
      </c>
      <c r="G253" s="395" t="s">
        <v>255</v>
      </c>
      <c r="H253" s="411"/>
      <c r="I253" s="411"/>
      <c r="J253" s="411"/>
    </row>
    <row r="254" spans="1:10" ht="15">
      <c r="A254" s="410" t="s">
        <v>520</v>
      </c>
      <c r="B254" s="409">
        <v>802</v>
      </c>
      <c r="C254" s="413" t="s">
        <v>184</v>
      </c>
      <c r="D254" s="413" t="s">
        <v>193</v>
      </c>
      <c r="E254" s="413" t="s">
        <v>515</v>
      </c>
      <c r="F254" s="395" t="s">
        <v>156</v>
      </c>
      <c r="G254" s="395" t="s">
        <v>249</v>
      </c>
      <c r="H254" s="298"/>
      <c r="I254" s="298"/>
      <c r="J254" s="298"/>
    </row>
    <row r="255" spans="1:10" ht="30">
      <c r="A255" s="412" t="s">
        <v>521</v>
      </c>
      <c r="B255" s="417">
        <v>802</v>
      </c>
      <c r="C255" s="413" t="s">
        <v>128</v>
      </c>
      <c r="D255" s="413" t="s">
        <v>173</v>
      </c>
      <c r="E255" s="413" t="s">
        <v>522</v>
      </c>
      <c r="F255" s="413" t="s">
        <v>243</v>
      </c>
      <c r="G255" s="413" t="s">
        <v>243</v>
      </c>
      <c r="H255" s="414">
        <f>H256+H257</f>
        <v>12</v>
      </c>
      <c r="I255" s="414">
        <f t="shared" ref="I255:J255" si="49">I256+I257</f>
        <v>12</v>
      </c>
      <c r="J255" s="414">
        <f t="shared" si="49"/>
        <v>12</v>
      </c>
    </row>
    <row r="256" spans="1:10" ht="15">
      <c r="A256" s="410" t="s">
        <v>523</v>
      </c>
      <c r="B256" s="409">
        <v>802</v>
      </c>
      <c r="C256" s="415" t="s">
        <v>128</v>
      </c>
      <c r="D256" s="415" t="s">
        <v>173</v>
      </c>
      <c r="E256" s="415" t="s">
        <v>522</v>
      </c>
      <c r="F256" s="395" t="s">
        <v>156</v>
      </c>
      <c r="G256" s="395" t="s">
        <v>255</v>
      </c>
      <c r="H256" s="298">
        <v>12</v>
      </c>
      <c r="I256" s="298">
        <v>7.5</v>
      </c>
      <c r="J256" s="298">
        <v>7.5</v>
      </c>
    </row>
    <row r="257" spans="1:10" ht="15">
      <c r="A257" s="410" t="s">
        <v>524</v>
      </c>
      <c r="B257" s="409">
        <v>802</v>
      </c>
      <c r="C257" s="415" t="s">
        <v>128</v>
      </c>
      <c r="D257" s="415" t="s">
        <v>173</v>
      </c>
      <c r="E257" s="415" t="s">
        <v>522</v>
      </c>
      <c r="F257" s="395" t="s">
        <v>156</v>
      </c>
      <c r="G257" s="395" t="s">
        <v>255</v>
      </c>
      <c r="H257" s="298">
        <v>0</v>
      </c>
      <c r="I257" s="298">
        <v>4.5</v>
      </c>
      <c r="J257" s="298">
        <v>4.5</v>
      </c>
    </row>
    <row r="258" spans="1:10" ht="15">
      <c r="A258" s="410" t="s">
        <v>390</v>
      </c>
      <c r="B258" s="409">
        <v>802</v>
      </c>
      <c r="C258" s="395"/>
      <c r="D258" s="395"/>
      <c r="E258" s="395"/>
      <c r="F258" s="395"/>
      <c r="G258" s="395"/>
      <c r="H258" s="298"/>
      <c r="I258" s="298"/>
      <c r="J258" s="298"/>
    </row>
    <row r="259" spans="1:10" ht="30">
      <c r="A259" s="412" t="s">
        <v>525</v>
      </c>
      <c r="B259" s="417" t="s">
        <v>359</v>
      </c>
      <c r="C259" s="413" t="s">
        <v>128</v>
      </c>
      <c r="D259" s="413" t="s">
        <v>173</v>
      </c>
      <c r="E259" s="413" t="s">
        <v>526</v>
      </c>
      <c r="F259" s="413" t="s">
        <v>243</v>
      </c>
      <c r="G259" s="413" t="s">
        <v>243</v>
      </c>
      <c r="H259" s="414">
        <f>H261</f>
        <v>0</v>
      </c>
      <c r="I259" s="414">
        <f t="shared" ref="I259:J259" si="50">I261</f>
        <v>15</v>
      </c>
      <c r="J259" s="414">
        <f t="shared" si="50"/>
        <v>15</v>
      </c>
    </row>
    <row r="260" spans="1:10" ht="15">
      <c r="A260" s="410" t="s">
        <v>527</v>
      </c>
      <c r="B260" s="409" t="s">
        <v>359</v>
      </c>
      <c r="C260" s="415" t="s">
        <v>128</v>
      </c>
      <c r="D260" s="415" t="s">
        <v>173</v>
      </c>
      <c r="E260" s="415" t="s">
        <v>526</v>
      </c>
      <c r="F260" s="395" t="s">
        <v>156</v>
      </c>
      <c r="G260" s="395" t="s">
        <v>249</v>
      </c>
      <c r="H260" s="298"/>
      <c r="I260" s="298"/>
      <c r="J260" s="298"/>
    </row>
    <row r="261" spans="1:10" ht="15">
      <c r="A261" s="410" t="s">
        <v>528</v>
      </c>
      <c r="B261" s="409" t="s">
        <v>359</v>
      </c>
      <c r="C261" s="415" t="s">
        <v>128</v>
      </c>
      <c r="D261" s="415" t="s">
        <v>173</v>
      </c>
      <c r="E261" s="415" t="s">
        <v>526</v>
      </c>
      <c r="F261" s="395" t="s">
        <v>156</v>
      </c>
      <c r="G261" s="395" t="s">
        <v>249</v>
      </c>
      <c r="H261" s="298">
        <v>0</v>
      </c>
      <c r="I261" s="298">
        <v>15</v>
      </c>
      <c r="J261" s="298">
        <v>15</v>
      </c>
    </row>
    <row r="262" spans="1:10" ht="15">
      <c r="A262" s="410" t="s">
        <v>529</v>
      </c>
      <c r="B262" s="409" t="s">
        <v>359</v>
      </c>
      <c r="C262" s="415" t="s">
        <v>128</v>
      </c>
      <c r="D262" s="415" t="s">
        <v>173</v>
      </c>
      <c r="E262" s="415" t="s">
        <v>526</v>
      </c>
      <c r="F262" s="395" t="s">
        <v>156</v>
      </c>
      <c r="G262" s="395" t="s">
        <v>258</v>
      </c>
      <c r="H262" s="298"/>
      <c r="I262" s="298"/>
      <c r="J262" s="298"/>
    </row>
    <row r="263" spans="1:10" ht="15">
      <c r="A263" s="410" t="s">
        <v>530</v>
      </c>
      <c r="B263" s="409" t="s">
        <v>359</v>
      </c>
      <c r="C263" s="415" t="s">
        <v>128</v>
      </c>
      <c r="D263" s="415" t="s">
        <v>173</v>
      </c>
      <c r="E263" s="415" t="s">
        <v>526</v>
      </c>
      <c r="F263" s="395" t="s">
        <v>156</v>
      </c>
      <c r="G263" s="395" t="s">
        <v>258</v>
      </c>
      <c r="H263" s="298"/>
      <c r="I263" s="298"/>
      <c r="J263" s="298"/>
    </row>
    <row r="264" spans="1:10" ht="15">
      <c r="A264" s="410" t="s">
        <v>390</v>
      </c>
      <c r="B264" s="409" t="s">
        <v>359</v>
      </c>
      <c r="C264" s="415"/>
      <c r="D264" s="415"/>
      <c r="E264" s="415"/>
      <c r="F264" s="395"/>
      <c r="G264" s="395"/>
      <c r="H264" s="298"/>
      <c r="I264" s="298"/>
      <c r="J264" s="298"/>
    </row>
    <row r="265" spans="1:10" ht="15">
      <c r="A265" s="412" t="s">
        <v>531</v>
      </c>
      <c r="B265" s="417" t="s">
        <v>359</v>
      </c>
      <c r="C265" s="413" t="s">
        <v>198</v>
      </c>
      <c r="D265" s="413" t="s">
        <v>184</v>
      </c>
      <c r="E265" s="413" t="s">
        <v>532</v>
      </c>
      <c r="F265" s="413" t="s">
        <v>243</v>
      </c>
      <c r="G265" s="413" t="s">
        <v>243</v>
      </c>
      <c r="H265" s="414">
        <f>H266</f>
        <v>0</v>
      </c>
      <c r="I265" s="414">
        <f t="shared" ref="I265:J265" si="51">I266</f>
        <v>40</v>
      </c>
      <c r="J265" s="414">
        <f t="shared" si="51"/>
        <v>40</v>
      </c>
    </row>
    <row r="266" spans="1:10" ht="15">
      <c r="A266" s="416" t="s">
        <v>533</v>
      </c>
      <c r="B266" s="409" t="s">
        <v>359</v>
      </c>
      <c r="C266" s="415" t="s">
        <v>198</v>
      </c>
      <c r="D266" s="415" t="s">
        <v>184</v>
      </c>
      <c r="E266" s="415" t="s">
        <v>532</v>
      </c>
      <c r="F266" s="395" t="s">
        <v>156</v>
      </c>
      <c r="G266" s="395" t="s">
        <v>249</v>
      </c>
      <c r="H266" s="298">
        <v>0</v>
      </c>
      <c r="I266" s="298">
        <v>40</v>
      </c>
      <c r="J266" s="298">
        <v>40</v>
      </c>
    </row>
    <row r="267" spans="1:10" ht="15">
      <c r="A267" s="410" t="s">
        <v>403</v>
      </c>
      <c r="B267" s="409" t="s">
        <v>359</v>
      </c>
      <c r="C267" s="415" t="s">
        <v>198</v>
      </c>
      <c r="D267" s="415" t="s">
        <v>184</v>
      </c>
      <c r="E267" s="415" t="s">
        <v>532</v>
      </c>
      <c r="F267" s="395" t="s">
        <v>156</v>
      </c>
      <c r="G267" s="395" t="s">
        <v>255</v>
      </c>
      <c r="H267" s="411"/>
      <c r="I267" s="411"/>
      <c r="J267" s="411"/>
    </row>
    <row r="268" spans="1:10" ht="15">
      <c r="A268" s="410" t="s">
        <v>390</v>
      </c>
      <c r="B268" s="409" t="s">
        <v>359</v>
      </c>
      <c r="C268" s="395"/>
      <c r="D268" s="395"/>
      <c r="E268" s="395"/>
      <c r="F268" s="395"/>
      <c r="G268" s="395"/>
      <c r="H268" s="298"/>
      <c r="I268" s="298"/>
      <c r="J268" s="298"/>
    </row>
    <row r="269" spans="1:10" ht="30">
      <c r="A269" s="418" t="s">
        <v>534</v>
      </c>
      <c r="B269" s="417" t="s">
        <v>359</v>
      </c>
      <c r="C269" s="413" t="s">
        <v>198</v>
      </c>
      <c r="D269" s="413" t="s">
        <v>184</v>
      </c>
      <c r="E269" s="413" t="s">
        <v>535</v>
      </c>
      <c r="F269" s="413" t="s">
        <v>243</v>
      </c>
      <c r="G269" s="413" t="s">
        <v>243</v>
      </c>
      <c r="H269" s="414">
        <f>H274+H275+H271</f>
        <v>0</v>
      </c>
      <c r="I269" s="414">
        <f t="shared" ref="I269:J269" si="52">I274+I275+I271</f>
        <v>30</v>
      </c>
      <c r="J269" s="414">
        <f t="shared" si="52"/>
        <v>30</v>
      </c>
    </row>
    <row r="270" spans="1:10" ht="15">
      <c r="A270" s="419" t="s">
        <v>536</v>
      </c>
      <c r="B270" s="409" t="s">
        <v>359</v>
      </c>
      <c r="C270" s="395" t="s">
        <v>198</v>
      </c>
      <c r="D270" s="395" t="s">
        <v>184</v>
      </c>
      <c r="E270" s="395" t="s">
        <v>537</v>
      </c>
      <c r="F270" s="395" t="s">
        <v>156</v>
      </c>
      <c r="G270" s="395" t="s">
        <v>188</v>
      </c>
      <c r="H270" s="298"/>
      <c r="I270" s="298"/>
      <c r="J270" s="298"/>
    </row>
    <row r="271" spans="1:10" ht="15">
      <c r="A271" s="420" t="s">
        <v>538</v>
      </c>
      <c r="B271" s="409" t="s">
        <v>359</v>
      </c>
      <c r="C271" s="395" t="s">
        <v>198</v>
      </c>
      <c r="D271" s="395" t="s">
        <v>184</v>
      </c>
      <c r="E271" s="395" t="s">
        <v>537</v>
      </c>
      <c r="F271" s="395" t="s">
        <v>156</v>
      </c>
      <c r="G271" s="395" t="s">
        <v>249</v>
      </c>
      <c r="H271" s="298">
        <v>0</v>
      </c>
      <c r="I271" s="298">
        <v>30</v>
      </c>
      <c r="J271" s="298">
        <v>30</v>
      </c>
    </row>
    <row r="272" spans="1:10" ht="15">
      <c r="A272" s="421" t="s">
        <v>539</v>
      </c>
      <c r="B272" s="409" t="s">
        <v>359</v>
      </c>
      <c r="C272" s="395" t="s">
        <v>198</v>
      </c>
      <c r="D272" s="395" t="s">
        <v>184</v>
      </c>
      <c r="E272" s="395" t="s">
        <v>537</v>
      </c>
      <c r="F272" s="395" t="s">
        <v>156</v>
      </c>
      <c r="G272" s="395" t="s">
        <v>258</v>
      </c>
      <c r="H272" s="298"/>
      <c r="I272" s="298"/>
      <c r="J272" s="298"/>
    </row>
    <row r="273" spans="1:10" ht="15">
      <c r="A273" s="422" t="s">
        <v>540</v>
      </c>
      <c r="B273" s="423" t="s">
        <v>359</v>
      </c>
      <c r="C273" s="424" t="s">
        <v>198</v>
      </c>
      <c r="D273" s="424" t="s">
        <v>184</v>
      </c>
      <c r="E273" s="424" t="s">
        <v>537</v>
      </c>
      <c r="F273" s="424" t="s">
        <v>156</v>
      </c>
      <c r="G273" s="424" t="s">
        <v>254</v>
      </c>
      <c r="H273" s="346"/>
      <c r="I273" s="346"/>
      <c r="J273" s="346"/>
    </row>
    <row r="274" spans="1:10" ht="15">
      <c r="A274" s="421" t="s">
        <v>403</v>
      </c>
      <c r="B274" s="409" t="s">
        <v>359</v>
      </c>
      <c r="C274" s="395" t="s">
        <v>198</v>
      </c>
      <c r="D274" s="395" t="s">
        <v>184</v>
      </c>
      <c r="E274" s="395" t="s">
        <v>537</v>
      </c>
      <c r="F274" s="395" t="s">
        <v>156</v>
      </c>
      <c r="G274" s="395" t="s">
        <v>255</v>
      </c>
      <c r="H274" s="411"/>
      <c r="I274" s="411"/>
      <c r="J274" s="411"/>
    </row>
    <row r="275" spans="1:10" ht="15">
      <c r="A275" s="421" t="s">
        <v>541</v>
      </c>
      <c r="B275" s="409" t="s">
        <v>359</v>
      </c>
      <c r="C275" s="395" t="s">
        <v>198</v>
      </c>
      <c r="D275" s="395" t="s">
        <v>184</v>
      </c>
      <c r="E275" s="395" t="s">
        <v>537</v>
      </c>
      <c r="F275" s="395" t="s">
        <v>156</v>
      </c>
      <c r="G275" s="395" t="s">
        <v>255</v>
      </c>
      <c r="H275" s="411"/>
      <c r="I275" s="411"/>
      <c r="J275" s="411"/>
    </row>
    <row r="276" spans="1:10" ht="15">
      <c r="A276" s="421" t="s">
        <v>390</v>
      </c>
      <c r="B276" s="409" t="s">
        <v>359</v>
      </c>
      <c r="C276" s="395" t="s">
        <v>198</v>
      </c>
      <c r="D276" s="395" t="s">
        <v>184</v>
      </c>
      <c r="E276" s="395" t="s">
        <v>537</v>
      </c>
      <c r="F276" s="395"/>
      <c r="G276" s="395"/>
      <c r="H276" s="298"/>
      <c r="I276" s="298"/>
      <c r="J276" s="298"/>
    </row>
    <row r="277" spans="1:10" ht="30">
      <c r="A277" s="425" t="s">
        <v>542</v>
      </c>
      <c r="B277" s="417" t="s">
        <v>359</v>
      </c>
      <c r="C277" s="413" t="s">
        <v>128</v>
      </c>
      <c r="D277" s="413" t="s">
        <v>173</v>
      </c>
      <c r="E277" s="413" t="s">
        <v>543</v>
      </c>
      <c r="F277" s="413" t="s">
        <v>243</v>
      </c>
      <c r="G277" s="413" t="s">
        <v>243</v>
      </c>
      <c r="H277" s="414">
        <f>H278</f>
        <v>1</v>
      </c>
      <c r="I277" s="414">
        <f t="shared" ref="I277:J277" si="53">I278</f>
        <v>1</v>
      </c>
      <c r="J277" s="414">
        <f t="shared" si="53"/>
        <v>1</v>
      </c>
    </row>
    <row r="278" spans="1:10" ht="15">
      <c r="A278" s="421" t="s">
        <v>544</v>
      </c>
      <c r="B278" s="409" t="s">
        <v>359</v>
      </c>
      <c r="C278" s="395" t="s">
        <v>128</v>
      </c>
      <c r="D278" s="395" t="s">
        <v>173</v>
      </c>
      <c r="E278" s="395" t="s">
        <v>545</v>
      </c>
      <c r="F278" s="395" t="s">
        <v>156</v>
      </c>
      <c r="G278" s="395" t="s">
        <v>255</v>
      </c>
      <c r="H278" s="411">
        <v>1</v>
      </c>
      <c r="I278" s="411">
        <v>1</v>
      </c>
      <c r="J278" s="411">
        <v>1</v>
      </c>
    </row>
    <row r="279" spans="1:10" ht="15">
      <c r="A279" s="421" t="s">
        <v>390</v>
      </c>
      <c r="B279" s="409"/>
      <c r="C279" s="395"/>
      <c r="D279" s="395"/>
      <c r="E279" s="395"/>
      <c r="F279" s="395"/>
      <c r="G279" s="395"/>
      <c r="H279" s="298"/>
      <c r="I279" s="298"/>
      <c r="J279" s="298"/>
    </row>
    <row r="280" spans="1:10" ht="15">
      <c r="A280" s="421" t="s">
        <v>749</v>
      </c>
      <c r="B280" s="409" t="s">
        <v>359</v>
      </c>
      <c r="C280" s="395" t="s">
        <v>128</v>
      </c>
      <c r="D280" s="395" t="s">
        <v>173</v>
      </c>
      <c r="E280" s="395" t="s">
        <v>728</v>
      </c>
      <c r="F280" s="395" t="s">
        <v>156</v>
      </c>
      <c r="G280" s="395" t="s">
        <v>265</v>
      </c>
      <c r="H280" s="298">
        <v>380</v>
      </c>
      <c r="I280" s="298"/>
      <c r="J280" s="298"/>
    </row>
    <row r="281" spans="1:10" ht="15">
      <c r="A281" s="421" t="s">
        <v>390</v>
      </c>
      <c r="B281" s="409" t="s">
        <v>359</v>
      </c>
      <c r="C281" s="395" t="s">
        <v>128</v>
      </c>
      <c r="D281" s="395" t="s">
        <v>173</v>
      </c>
      <c r="E281" s="395" t="s">
        <v>748</v>
      </c>
      <c r="F281" s="395" t="s">
        <v>156</v>
      </c>
      <c r="G281" s="395" t="s">
        <v>258</v>
      </c>
      <c r="H281" s="298">
        <v>197.22</v>
      </c>
      <c r="I281" s="298"/>
      <c r="J281" s="298"/>
    </row>
    <row r="282" spans="1:10" ht="15.75">
      <c r="A282" s="426" t="s">
        <v>237</v>
      </c>
      <c r="B282" s="427" t="s">
        <v>359</v>
      </c>
      <c r="C282" s="428"/>
      <c r="D282" s="428"/>
      <c r="E282" s="428"/>
      <c r="F282" s="428"/>
      <c r="G282" s="428"/>
      <c r="H282" s="429">
        <v>25479.66</v>
      </c>
      <c r="I282" s="429">
        <f>I8</f>
        <v>23735.599999999999</v>
      </c>
      <c r="J282" s="429">
        <f>J8</f>
        <v>24242.1</v>
      </c>
    </row>
    <row r="283" spans="1:10" ht="15.75">
      <c r="A283" s="426" t="s">
        <v>546</v>
      </c>
      <c r="B283" s="427" t="s">
        <v>359</v>
      </c>
      <c r="C283" s="428"/>
      <c r="D283" s="428"/>
      <c r="E283" s="428"/>
      <c r="F283" s="428"/>
      <c r="G283" s="428"/>
      <c r="H283" s="429">
        <v>25022.26</v>
      </c>
      <c r="I283" s="429">
        <f>I8-I118-I233-I193-I137</f>
        <v>17381.399999999998</v>
      </c>
      <c r="J283" s="429">
        <f>J8-J118-J233-J193-J137</f>
        <v>17599.399999999998</v>
      </c>
    </row>
    <row r="284" spans="1:10" ht="15">
      <c r="A284" s="430"/>
      <c r="B284" s="431"/>
      <c r="C284" s="432"/>
      <c r="D284" s="432"/>
      <c r="E284" s="432"/>
      <c r="F284" s="432"/>
      <c r="G284" s="432"/>
      <c r="H284" s="433"/>
      <c r="I284" s="273"/>
      <c r="J284" s="273"/>
    </row>
    <row r="285" spans="1:10" ht="15">
      <c r="A285" s="430"/>
      <c r="B285" s="431"/>
      <c r="C285" s="432"/>
      <c r="D285" s="432"/>
      <c r="E285" s="432"/>
      <c r="F285" s="432"/>
      <c r="G285" s="432"/>
      <c r="H285" s="433"/>
      <c r="I285" s="273"/>
      <c r="J285" s="273"/>
    </row>
    <row r="286" spans="1:10" ht="15">
      <c r="A286" s="430" t="s">
        <v>244</v>
      </c>
      <c r="B286" s="431" t="s">
        <v>750</v>
      </c>
      <c r="C286" s="432"/>
      <c r="D286" s="432"/>
      <c r="E286" s="432"/>
    </row>
    <row r="287" spans="1:10" ht="15">
      <c r="A287" s="430" t="s">
        <v>246</v>
      </c>
      <c r="B287" s="431" t="s">
        <v>751</v>
      </c>
      <c r="C287" s="432"/>
      <c r="D287" s="432"/>
      <c r="E287" s="432"/>
    </row>
    <row r="288" spans="1:10" ht="15">
      <c r="A288" s="430" t="s">
        <v>247</v>
      </c>
      <c r="B288" s="431" t="s">
        <v>752</v>
      </c>
      <c r="C288" s="432"/>
      <c r="D288" s="432"/>
      <c r="E288" s="432"/>
    </row>
    <row r="289" spans="1:5" ht="15">
      <c r="A289" s="430" t="s">
        <v>188</v>
      </c>
      <c r="B289" s="431" t="s">
        <v>753</v>
      </c>
      <c r="C289" s="432"/>
      <c r="D289" s="432"/>
      <c r="E289" s="432"/>
    </row>
    <row r="290" spans="1:5" ht="15">
      <c r="A290" s="430" t="s">
        <v>257</v>
      </c>
      <c r="B290" s="431" t="s">
        <v>754</v>
      </c>
      <c r="C290" s="432"/>
      <c r="D290" s="432"/>
      <c r="E290" s="432"/>
    </row>
    <row r="291" spans="1:5" ht="15">
      <c r="A291" s="430" t="s">
        <v>249</v>
      </c>
      <c r="B291" s="431" t="s">
        <v>755</v>
      </c>
      <c r="C291" s="432"/>
      <c r="D291" s="432"/>
      <c r="E291" s="432"/>
    </row>
    <row r="292" spans="1:5" ht="15">
      <c r="A292" s="430" t="s">
        <v>258</v>
      </c>
      <c r="B292" s="431" t="s">
        <v>756</v>
      </c>
      <c r="C292" s="432"/>
      <c r="D292" s="432"/>
      <c r="E292" s="432"/>
    </row>
    <row r="293" spans="1:5" ht="15">
      <c r="A293" s="430" t="s">
        <v>255</v>
      </c>
      <c r="B293" s="431" t="s">
        <v>757</v>
      </c>
      <c r="C293" s="432"/>
      <c r="D293" s="432"/>
      <c r="E293" s="432"/>
    </row>
    <row r="294" spans="1:5" ht="15">
      <c r="A294" s="430" t="s">
        <v>265</v>
      </c>
      <c r="B294" s="431" t="s">
        <v>758</v>
      </c>
      <c r="C294" s="273"/>
      <c r="D294" s="273"/>
      <c r="E294" s="273"/>
    </row>
    <row r="295" spans="1:5" ht="15">
      <c r="A295" s="273" t="s">
        <v>690</v>
      </c>
      <c r="B295" s="273">
        <v>10</v>
      </c>
      <c r="C295" s="273"/>
      <c r="D295" s="273"/>
      <c r="E295" s="273"/>
    </row>
    <row r="296" spans="1:5" ht="15">
      <c r="A296" s="273" t="s">
        <v>691</v>
      </c>
      <c r="B296" s="273">
        <v>400.78</v>
      </c>
      <c r="C296" s="273"/>
      <c r="D296" s="273"/>
      <c r="E296" s="273"/>
    </row>
    <row r="297" spans="1:5" ht="15">
      <c r="A297" s="273" t="s">
        <v>692</v>
      </c>
      <c r="B297" s="273">
        <v>5</v>
      </c>
      <c r="C297" s="273"/>
      <c r="D297" s="273"/>
      <c r="E297" s="273"/>
    </row>
    <row r="298" spans="1:5" ht="15">
      <c r="A298" s="273">
        <v>290</v>
      </c>
      <c r="B298" s="273">
        <v>90.2</v>
      </c>
      <c r="C298" s="273"/>
      <c r="D298" s="273"/>
      <c r="E298" s="273"/>
    </row>
    <row r="299" spans="1:5" ht="15">
      <c r="A299" s="273"/>
      <c r="B299" s="273">
        <v>27933.1</v>
      </c>
      <c r="C299" s="273"/>
      <c r="D299" s="273"/>
      <c r="E299" s="273"/>
    </row>
    <row r="300" spans="1:5" ht="15">
      <c r="A300" s="273"/>
      <c r="B300" s="273"/>
      <c r="C300" s="273"/>
      <c r="D300" s="273"/>
      <c r="E300" s="273"/>
    </row>
    <row r="301" spans="1:5" ht="15">
      <c r="A301" s="273"/>
      <c r="B301" s="273"/>
      <c r="C301" s="273"/>
      <c r="D301" s="273"/>
      <c r="E301" s="273"/>
    </row>
    <row r="302" spans="1:5" ht="15">
      <c r="A302" s="273"/>
      <c r="B302" s="273"/>
      <c r="C302" s="273"/>
      <c r="D302" s="273"/>
      <c r="E302" s="273"/>
    </row>
    <row r="303" spans="1:5" ht="15"/>
    <row r="305" spans="11:12" ht="15">
      <c r="K305" s="344"/>
      <c r="L305" s="344"/>
    </row>
    <row r="306" spans="11:12" ht="15">
      <c r="K306" s="344"/>
      <c r="L306" s="344"/>
    </row>
    <row r="307" spans="11:12" ht="15">
      <c r="K307" s="434"/>
      <c r="L307" s="344"/>
    </row>
    <row r="308" spans="11:12" ht="15">
      <c r="K308" s="344"/>
      <c r="L308" s="435"/>
    </row>
    <row r="309" spans="11:12" ht="15">
      <c r="K309" s="344"/>
      <c r="L309" s="344"/>
    </row>
    <row r="310" spans="11:12" ht="15">
      <c r="K310" s="344"/>
      <c r="L310" s="344"/>
    </row>
    <row r="311" spans="11:12" ht="15">
      <c r="K311" s="344"/>
      <c r="L311" s="344"/>
    </row>
    <row r="312" spans="11:12" ht="15">
      <c r="K312" s="344"/>
      <c r="L312" s="344"/>
    </row>
    <row r="313" spans="11:12" ht="15">
      <c r="K313" s="344"/>
      <c r="L313" s="344"/>
    </row>
    <row r="314" spans="11:12" ht="15">
      <c r="K314" s="344"/>
      <c r="L314" s="344"/>
    </row>
    <row r="315" spans="11:12" ht="15">
      <c r="K315" s="344"/>
      <c r="L315" s="344"/>
    </row>
    <row r="316" spans="11:12" ht="15">
      <c r="K316" s="281"/>
      <c r="L316" s="281"/>
    </row>
    <row r="317" spans="11:12" ht="15">
      <c r="K317" s="281"/>
      <c r="L317" s="281"/>
    </row>
    <row r="318" spans="11:12" ht="15">
      <c r="K318" s="281"/>
      <c r="L318" s="281"/>
    </row>
    <row r="319" spans="11:12" ht="15">
      <c r="K319" s="281"/>
      <c r="L319" s="281"/>
    </row>
    <row r="320" spans="11:12" ht="15">
      <c r="K320" s="281"/>
      <c r="L320" s="281"/>
    </row>
    <row r="321" spans="11:12" ht="15">
      <c r="K321" s="281"/>
      <c r="L321" s="281"/>
    </row>
    <row r="322" spans="11:12" ht="15">
      <c r="K322" s="281"/>
      <c r="L322" s="281"/>
    </row>
    <row r="323" spans="11:12" ht="15">
      <c r="K323" s="281"/>
      <c r="L323" s="281"/>
    </row>
    <row r="324" spans="11:12" ht="15">
      <c r="K324" s="281"/>
      <c r="L324" s="281"/>
    </row>
    <row r="325" spans="11:12" ht="15">
      <c r="K325" s="281"/>
      <c r="L325" s="281"/>
    </row>
    <row r="326" spans="11:12" ht="15">
      <c r="K326" s="281"/>
      <c r="L326" s="281"/>
    </row>
    <row r="327" spans="11:12" ht="15">
      <c r="K327" s="281"/>
      <c r="L327" s="281"/>
    </row>
    <row r="328" spans="11:12" ht="15">
      <c r="K328" s="281"/>
      <c r="L328" s="281"/>
    </row>
    <row r="329" spans="11:12" ht="15">
      <c r="K329" s="281"/>
      <c r="L329" s="281"/>
    </row>
    <row r="330" spans="11:12" ht="15">
      <c r="K330" s="281"/>
      <c r="L330" s="281"/>
    </row>
    <row r="331" spans="11:12" ht="15">
      <c r="K331" s="281"/>
      <c r="L331" s="281"/>
    </row>
    <row r="332" spans="11:12" ht="15">
      <c r="K332" s="281"/>
      <c r="L332" s="281"/>
    </row>
    <row r="333" spans="11:12" ht="15">
      <c r="K333" s="281"/>
      <c r="L333" s="281"/>
    </row>
    <row r="334" spans="11:12" ht="15">
      <c r="K334" s="281"/>
      <c r="L334" s="281"/>
    </row>
    <row r="335" spans="11:12" ht="15">
      <c r="K335" s="281"/>
      <c r="L335" s="281"/>
    </row>
    <row r="336" spans="11:12" ht="15">
      <c r="K336" s="281"/>
      <c r="L336" s="281"/>
    </row>
    <row r="337" spans="11:12" ht="15">
      <c r="K337" s="281"/>
      <c r="L337" s="281"/>
    </row>
    <row r="338" spans="11:12" ht="15">
      <c r="K338" s="281"/>
      <c r="L338" s="281"/>
    </row>
    <row r="339" spans="11:12" ht="15">
      <c r="K339" s="281"/>
      <c r="L339" s="281"/>
    </row>
    <row r="340" spans="11:12" ht="15">
      <c r="K340" s="281"/>
      <c r="L340" s="281"/>
    </row>
    <row r="341" spans="11:12" ht="15">
      <c r="K341" s="281"/>
      <c r="L341" s="281"/>
    </row>
    <row r="342" spans="11:12" ht="15">
      <c r="K342" s="344"/>
      <c r="L342" s="344"/>
    </row>
    <row r="343" spans="11:12" ht="15">
      <c r="K343" s="344"/>
      <c r="L343" s="344"/>
    </row>
    <row r="344" spans="11:12" ht="15">
      <c r="K344" s="344"/>
      <c r="L344" s="344"/>
    </row>
    <row r="345" spans="11:12" ht="15">
      <c r="K345" s="344"/>
      <c r="L345" s="344"/>
    </row>
    <row r="346" spans="11:12" ht="15">
      <c r="K346" s="344"/>
      <c r="L346" s="344"/>
    </row>
    <row r="347" spans="11:12" ht="15">
      <c r="K347" s="344"/>
      <c r="L347" s="344"/>
    </row>
    <row r="348" spans="11:12" ht="15">
      <c r="K348" s="435"/>
      <c r="L348" s="435"/>
    </row>
    <row r="349" spans="11:12" ht="15">
      <c r="K349" s="281"/>
      <c r="L349" s="281"/>
    </row>
    <row r="350" spans="11:12" ht="15">
      <c r="K350" s="281"/>
      <c r="L350" s="281"/>
    </row>
    <row r="351" spans="11:12" ht="15">
      <c r="K351" s="344"/>
      <c r="L351" s="344"/>
    </row>
    <row r="352" spans="11:12" ht="15">
      <c r="K352" s="344"/>
      <c r="L352" s="344"/>
    </row>
    <row r="353" spans="11:12" ht="15">
      <c r="K353" s="344"/>
      <c r="L353" s="344"/>
    </row>
    <row r="354" spans="11:12" ht="15">
      <c r="K354" s="344"/>
      <c r="L354" s="344"/>
    </row>
    <row r="355" spans="11:12" ht="15">
      <c r="K355" s="344"/>
      <c r="L355" s="344"/>
    </row>
    <row r="356" spans="11:12" ht="15">
      <c r="K356" s="344"/>
      <c r="L356" s="344"/>
    </row>
    <row r="357" spans="11:12" ht="15">
      <c r="K357" s="344"/>
      <c r="L357" s="435"/>
    </row>
    <row r="358" spans="11:12" ht="15">
      <c r="K358" s="344"/>
      <c r="L358" s="435"/>
    </row>
    <row r="359" spans="11:12" ht="15">
      <c r="K359" s="344"/>
      <c r="L359" s="435"/>
    </row>
    <row r="360" spans="11:12" ht="15">
      <c r="K360" s="344"/>
      <c r="L360" s="435"/>
    </row>
    <row r="361" spans="11:12" ht="15">
      <c r="K361" s="344"/>
      <c r="L361" s="435"/>
    </row>
    <row r="362" spans="11:12" ht="15">
      <c r="K362" s="344"/>
      <c r="L362" s="435"/>
    </row>
    <row r="363" spans="11:12" ht="15">
      <c r="K363" s="344"/>
      <c r="L363" s="435"/>
    </row>
    <row r="364" spans="11:12" ht="15">
      <c r="K364" s="344"/>
      <c r="L364" s="344"/>
    </row>
    <row r="365" spans="11:12" ht="15">
      <c r="K365" s="344"/>
      <c r="L365" s="344"/>
    </row>
    <row r="366" spans="11:12" ht="15">
      <c r="K366" s="344"/>
      <c r="L366" s="344"/>
    </row>
    <row r="367" spans="11:12" ht="15">
      <c r="K367" s="344"/>
      <c r="L367" s="344"/>
    </row>
    <row r="368" spans="11:12" ht="15">
      <c r="K368" s="344"/>
      <c r="L368" s="344"/>
    </row>
    <row r="369" spans="1:12" ht="15">
      <c r="K369" s="344"/>
      <c r="L369" s="344"/>
    </row>
    <row r="370" spans="1:12" ht="15">
      <c r="K370" s="344"/>
      <c r="L370" s="344"/>
    </row>
    <row r="371" spans="1:12" ht="15">
      <c r="K371" s="344"/>
      <c r="L371" s="344"/>
    </row>
    <row r="372" spans="1:12" ht="15">
      <c r="K372" s="344"/>
      <c r="L372" s="344"/>
    </row>
    <row r="373" spans="1:12" ht="15">
      <c r="K373" s="344"/>
      <c r="L373" s="344"/>
    </row>
    <row r="374" spans="1:12" ht="15">
      <c r="K374" s="344"/>
      <c r="L374" s="344"/>
    </row>
    <row r="375" spans="1:12" ht="15">
      <c r="K375" s="281"/>
      <c r="L375" s="281"/>
    </row>
    <row r="376" spans="1:12" ht="15">
      <c r="K376" s="344"/>
      <c r="L376" s="344"/>
    </row>
    <row r="377" spans="1:12" ht="15">
      <c r="K377" s="344"/>
      <c r="L377" s="344"/>
    </row>
    <row r="378" spans="1:12" ht="15">
      <c r="K378" s="344"/>
      <c r="L378" s="344"/>
    </row>
    <row r="379" spans="1:12" ht="15">
      <c r="K379" s="344"/>
      <c r="L379" s="344"/>
    </row>
    <row r="380" spans="1:12" ht="15">
      <c r="K380" s="344"/>
      <c r="L380" s="344"/>
    </row>
    <row r="381" spans="1:12" ht="15">
      <c r="K381" s="344"/>
      <c r="L381" s="344"/>
    </row>
    <row r="382" spans="1:12" ht="15">
      <c r="K382" s="344"/>
      <c r="L382" s="344"/>
    </row>
    <row r="383" spans="1:12" ht="15">
      <c r="A383" s="273"/>
      <c r="B383" s="273"/>
      <c r="C383" s="273"/>
      <c r="D383" s="273"/>
      <c r="E383" s="273"/>
      <c r="F383" s="273"/>
      <c r="G383" s="273"/>
      <c r="H383" s="273"/>
      <c r="I383" s="273"/>
      <c r="J383" s="273"/>
      <c r="K383" s="436"/>
      <c r="L383" s="436"/>
    </row>
    <row r="384" spans="1:12" ht="15">
      <c r="A384" s="273"/>
      <c r="B384" s="273"/>
      <c r="C384" s="273"/>
      <c r="D384" s="273"/>
      <c r="E384" s="273"/>
      <c r="F384" s="273"/>
      <c r="G384" s="273"/>
      <c r="H384" s="273"/>
      <c r="I384" s="273"/>
      <c r="J384" s="273"/>
      <c r="K384" s="435"/>
      <c r="L384" s="435"/>
    </row>
    <row r="385" spans="1:12" ht="15">
      <c r="A385" s="273"/>
      <c r="B385" s="273"/>
      <c r="C385" s="273"/>
      <c r="D385" s="273"/>
      <c r="E385" s="273"/>
      <c r="F385" s="273"/>
      <c r="G385" s="273"/>
      <c r="H385" s="273"/>
      <c r="I385" s="273"/>
      <c r="J385" s="273"/>
      <c r="K385" s="344"/>
      <c r="L385" s="344"/>
    </row>
    <row r="386" spans="1:12" ht="15">
      <c r="A386" s="273"/>
      <c r="B386" s="273"/>
      <c r="C386" s="273"/>
      <c r="D386" s="273"/>
      <c r="E386" s="273"/>
      <c r="F386" s="273"/>
      <c r="G386" s="273"/>
      <c r="H386" s="273"/>
      <c r="I386" s="273"/>
      <c r="J386" s="273"/>
      <c r="K386" s="344"/>
      <c r="L386" s="344"/>
    </row>
    <row r="387" spans="1:12" ht="15">
      <c r="A387" s="273"/>
      <c r="B387" s="273"/>
      <c r="C387" s="273"/>
      <c r="D387" s="273"/>
      <c r="E387" s="273"/>
      <c r="F387" s="273"/>
      <c r="G387" s="273"/>
      <c r="H387" s="273"/>
      <c r="I387" s="273"/>
      <c r="J387" s="273"/>
      <c r="K387" s="435"/>
      <c r="L387" s="435"/>
    </row>
    <row r="388" spans="1:12" ht="15">
      <c r="A388" s="273"/>
      <c r="B388" s="273"/>
      <c r="C388" s="273"/>
      <c r="D388" s="273"/>
      <c r="E388" s="273"/>
      <c r="F388" s="273"/>
      <c r="G388" s="273"/>
      <c r="H388" s="273"/>
      <c r="I388" s="273"/>
      <c r="J388" s="273"/>
      <c r="K388" s="436"/>
      <c r="L388" s="436"/>
    </row>
    <row r="389" spans="1:12" ht="15">
      <c r="A389" s="273"/>
      <c r="B389" s="273"/>
      <c r="C389" s="273"/>
      <c r="D389" s="273"/>
      <c r="E389" s="273"/>
      <c r="F389" s="273"/>
      <c r="G389" s="273"/>
      <c r="H389" s="273"/>
      <c r="I389" s="273"/>
      <c r="J389" s="273"/>
      <c r="K389" s="344"/>
      <c r="L389" s="344"/>
    </row>
    <row r="390" spans="1:12" ht="15">
      <c r="A390" s="273"/>
      <c r="B390" s="273"/>
      <c r="C390" s="273"/>
      <c r="D390" s="273"/>
      <c r="E390" s="273"/>
      <c r="F390" s="273"/>
      <c r="G390" s="273"/>
      <c r="H390" s="273"/>
      <c r="I390" s="273"/>
      <c r="J390" s="273"/>
      <c r="K390" s="344"/>
      <c r="L390" s="344"/>
    </row>
    <row r="391" spans="1:12" ht="15">
      <c r="A391" s="273"/>
      <c r="B391" s="273"/>
      <c r="C391" s="273"/>
      <c r="D391" s="273"/>
      <c r="E391" s="273"/>
      <c r="F391" s="273"/>
      <c r="G391" s="273"/>
      <c r="H391" s="273"/>
      <c r="I391" s="273"/>
      <c r="J391" s="273"/>
      <c r="K391" s="435"/>
      <c r="L391" s="435"/>
    </row>
    <row r="392" spans="1:12" ht="15">
      <c r="A392" s="273"/>
      <c r="B392" s="273"/>
      <c r="C392" s="273"/>
      <c r="D392" s="273"/>
      <c r="E392" s="273"/>
      <c r="F392" s="273"/>
      <c r="G392" s="273"/>
      <c r="H392" s="273"/>
      <c r="I392" s="273"/>
      <c r="J392" s="273"/>
      <c r="K392" s="344"/>
      <c r="L392" s="344"/>
    </row>
    <row r="393" spans="1:12" ht="15">
      <c r="A393" s="273"/>
      <c r="B393" s="273"/>
      <c r="C393" s="273"/>
      <c r="D393" s="273"/>
      <c r="E393" s="273"/>
      <c r="F393" s="273"/>
      <c r="G393" s="273"/>
      <c r="H393" s="273"/>
      <c r="I393" s="273"/>
      <c r="J393" s="273"/>
      <c r="K393" s="435"/>
      <c r="L393" s="435"/>
    </row>
    <row r="394" spans="1:12" ht="15">
      <c r="A394" s="273"/>
      <c r="B394" s="273"/>
      <c r="C394" s="273"/>
      <c r="D394" s="273"/>
      <c r="E394" s="273"/>
      <c r="F394" s="273"/>
      <c r="G394" s="273"/>
      <c r="H394" s="273"/>
      <c r="I394" s="273"/>
      <c r="J394" s="273"/>
      <c r="K394" s="435"/>
      <c r="L394" s="435"/>
    </row>
    <row r="395" spans="1:12" ht="15">
      <c r="A395" s="273"/>
      <c r="B395" s="273"/>
      <c r="C395" s="273"/>
      <c r="D395" s="273"/>
      <c r="E395" s="273"/>
      <c r="F395" s="273"/>
      <c r="G395" s="273"/>
      <c r="H395" s="273"/>
      <c r="I395" s="273"/>
      <c r="J395" s="273"/>
    </row>
    <row r="396" spans="1:12" ht="15">
      <c r="A396" s="273"/>
      <c r="B396" s="273"/>
      <c r="C396" s="273"/>
      <c r="D396" s="273"/>
      <c r="E396" s="273"/>
      <c r="F396" s="273"/>
      <c r="G396" s="273"/>
      <c r="H396" s="273"/>
      <c r="I396" s="273"/>
      <c r="J396" s="273"/>
    </row>
    <row r="397" spans="1:12" ht="15">
      <c r="A397" s="437"/>
      <c r="B397" s="438"/>
      <c r="C397" s="439"/>
      <c r="D397" s="439"/>
      <c r="E397" s="439"/>
      <c r="F397" s="439"/>
      <c r="G397" s="439"/>
      <c r="H397" s="440"/>
      <c r="I397" s="440"/>
      <c r="J397" s="440"/>
    </row>
    <row r="398" spans="1:12" ht="15">
      <c r="A398" s="273"/>
      <c r="B398" s="273"/>
      <c r="C398" s="273"/>
      <c r="D398" s="273"/>
      <c r="E398" s="273"/>
      <c r="F398" s="273"/>
      <c r="G398" s="273"/>
      <c r="H398" s="273"/>
      <c r="I398" s="273"/>
      <c r="J398" s="273"/>
    </row>
    <row r="399" spans="1:12" ht="15">
      <c r="A399" s="273"/>
      <c r="B399" s="273"/>
      <c r="C399" s="273"/>
      <c r="D399" s="273"/>
      <c r="E399" s="273"/>
      <c r="F399" s="273"/>
      <c r="G399" s="273"/>
      <c r="H399" s="273"/>
      <c r="I399" s="273"/>
      <c r="J399" s="273"/>
    </row>
    <row r="400" spans="1:12" ht="15">
      <c r="A400" s="273"/>
      <c r="B400" s="273"/>
      <c r="C400" s="273"/>
      <c r="D400" s="273"/>
      <c r="E400" s="273"/>
      <c r="F400" s="273"/>
      <c r="G400" s="273"/>
      <c r="H400" s="273"/>
      <c r="I400" s="273"/>
      <c r="J400" s="273"/>
    </row>
    <row r="401" spans="1:12" ht="15">
      <c r="A401" s="437"/>
      <c r="B401" s="438"/>
      <c r="C401" s="439"/>
      <c r="D401" s="439"/>
      <c r="E401" s="439"/>
      <c r="F401" s="439"/>
      <c r="G401" s="439"/>
      <c r="H401" s="440"/>
      <c r="I401" s="440"/>
      <c r="J401" s="440"/>
    </row>
    <row r="402" spans="1:12" ht="15">
      <c r="A402" s="437"/>
      <c r="B402" s="438"/>
      <c r="C402" s="439"/>
      <c r="D402" s="439"/>
      <c r="E402" s="439"/>
      <c r="F402" s="439"/>
      <c r="G402" s="439"/>
      <c r="H402" s="440"/>
      <c r="I402" s="440"/>
      <c r="J402" s="440"/>
      <c r="K402" s="441"/>
      <c r="L402" s="441"/>
    </row>
    <row r="403" spans="1:12" ht="15">
      <c r="A403" s="437"/>
      <c r="B403" s="438"/>
      <c r="C403" s="439"/>
      <c r="D403" s="439"/>
      <c r="E403" s="439"/>
      <c r="F403" s="439"/>
      <c r="G403" s="439"/>
      <c r="H403" s="440"/>
      <c r="I403" s="440"/>
      <c r="J403" s="440"/>
      <c r="K403" s="442"/>
      <c r="L403" s="442"/>
    </row>
    <row r="404" spans="1:12" ht="15">
      <c r="A404" s="273"/>
      <c r="B404" s="273"/>
      <c r="C404" s="273"/>
      <c r="D404" s="273"/>
      <c r="E404" s="273"/>
      <c r="F404" s="273"/>
      <c r="G404" s="273"/>
      <c r="H404" s="273"/>
      <c r="I404" s="273"/>
      <c r="J404" s="273"/>
      <c r="K404" s="281"/>
      <c r="L404" s="281"/>
    </row>
    <row r="405" spans="1:12" ht="15">
      <c r="A405" s="273"/>
      <c r="B405" s="273"/>
      <c r="C405" s="273"/>
      <c r="D405" s="273"/>
      <c r="E405" s="273"/>
      <c r="F405" s="273"/>
      <c r="G405" s="273"/>
      <c r="H405" s="273"/>
      <c r="I405" s="273"/>
      <c r="J405" s="273"/>
      <c r="K405" s="281"/>
      <c r="L405" s="281"/>
    </row>
    <row r="406" spans="1:12" ht="15">
      <c r="A406" s="273"/>
      <c r="B406" s="273"/>
      <c r="C406" s="273"/>
      <c r="D406" s="273"/>
      <c r="E406" s="273"/>
      <c r="F406" s="273"/>
      <c r="G406" s="273"/>
      <c r="H406" s="273"/>
      <c r="I406" s="273"/>
      <c r="J406" s="273"/>
      <c r="K406" s="281"/>
      <c r="L406" s="281"/>
    </row>
    <row r="407" spans="1:12" ht="15">
      <c r="A407" s="273"/>
      <c r="B407" s="273"/>
      <c r="C407" s="273"/>
      <c r="D407" s="273"/>
      <c r="E407" s="273"/>
      <c r="F407" s="273"/>
      <c r="G407" s="273"/>
      <c r="H407" s="273"/>
      <c r="I407" s="273"/>
      <c r="J407" s="273"/>
      <c r="K407" s="281"/>
      <c r="L407" s="281"/>
    </row>
    <row r="408" spans="1:12" ht="15">
      <c r="A408" s="273"/>
      <c r="B408" s="273"/>
      <c r="C408" s="273"/>
      <c r="D408" s="273"/>
      <c r="E408" s="273"/>
      <c r="F408" s="273"/>
      <c r="G408" s="273"/>
      <c r="H408" s="273"/>
      <c r="I408" s="273"/>
      <c r="J408" s="273"/>
      <c r="K408" s="281"/>
      <c r="L408" s="281"/>
    </row>
    <row r="409" spans="1:12" ht="15">
      <c r="A409" s="273"/>
      <c r="B409" s="273"/>
      <c r="C409" s="273"/>
      <c r="D409" s="273"/>
      <c r="E409" s="273"/>
      <c r="F409" s="273"/>
      <c r="G409" s="273"/>
      <c r="H409" s="273"/>
      <c r="I409" s="273"/>
      <c r="J409" s="273"/>
      <c r="K409" s="281"/>
      <c r="L409" s="281"/>
    </row>
    <row r="410" spans="1:12" ht="15">
      <c r="A410" s="273"/>
      <c r="B410" s="273"/>
      <c r="C410" s="273"/>
      <c r="D410" s="273"/>
      <c r="E410" s="273"/>
      <c r="F410" s="273"/>
      <c r="G410" s="273"/>
      <c r="H410" s="273"/>
      <c r="I410" s="273"/>
      <c r="J410" s="273"/>
      <c r="K410" s="281"/>
      <c r="L410" s="281"/>
    </row>
    <row r="411" spans="1:12" ht="15">
      <c r="A411" s="273"/>
      <c r="B411" s="273"/>
      <c r="C411" s="273"/>
      <c r="D411" s="273"/>
      <c r="E411" s="273"/>
      <c r="F411" s="273"/>
      <c r="G411" s="273"/>
      <c r="H411" s="273"/>
      <c r="I411" s="273"/>
      <c r="J411" s="273"/>
      <c r="K411" s="281"/>
      <c r="L411" s="281"/>
    </row>
    <row r="412" spans="1:12" ht="15">
      <c r="A412" s="273"/>
      <c r="B412" s="273"/>
      <c r="C412" s="273"/>
      <c r="D412" s="273"/>
      <c r="E412" s="273"/>
      <c r="F412" s="273"/>
      <c r="G412" s="273"/>
      <c r="H412" s="273"/>
      <c r="I412" s="273"/>
      <c r="J412" s="273"/>
      <c r="K412" s="281"/>
      <c r="L412" s="281"/>
    </row>
    <row r="413" spans="1:12" ht="15">
      <c r="A413" s="273"/>
      <c r="B413" s="273"/>
      <c r="C413" s="273"/>
      <c r="D413" s="273"/>
      <c r="E413" s="273"/>
      <c r="F413" s="273"/>
      <c r="G413" s="273"/>
      <c r="H413" s="273"/>
      <c r="I413" s="273"/>
      <c r="J413" s="273"/>
      <c r="K413" s="281"/>
      <c r="L413" s="281"/>
    </row>
    <row r="414" spans="1:12" ht="15">
      <c r="A414" s="273"/>
      <c r="B414" s="273"/>
      <c r="C414" s="273"/>
      <c r="D414" s="273"/>
      <c r="E414" s="273"/>
      <c r="F414" s="273"/>
      <c r="G414" s="273"/>
      <c r="H414" s="273"/>
      <c r="I414" s="273"/>
      <c r="J414" s="273"/>
      <c r="K414" s="281"/>
      <c r="L414" s="281"/>
    </row>
    <row r="415" spans="1:12" ht="15">
      <c r="K415" s="281"/>
      <c r="L415" s="281"/>
    </row>
    <row r="416" spans="1:12" ht="15">
      <c r="K416" s="281"/>
      <c r="L416" s="281"/>
    </row>
    <row r="417" spans="11:12" ht="15">
      <c r="K417" s="281"/>
      <c r="L417" s="281"/>
    </row>
    <row r="418" spans="11:12" ht="15">
      <c r="K418" s="281"/>
      <c r="L418" s="281"/>
    </row>
    <row r="419" spans="11:12" ht="15">
      <c r="K419" s="281"/>
      <c r="L419" s="281"/>
    </row>
    <row r="420" spans="11:12" ht="15">
      <c r="K420" s="281"/>
      <c r="L420" s="281"/>
    </row>
    <row r="421" spans="11:12" ht="15">
      <c r="K421" s="281"/>
      <c r="L421" s="281"/>
    </row>
    <row r="422" spans="11:12" ht="15">
      <c r="K422" s="281"/>
      <c r="L422" s="281"/>
    </row>
    <row r="423" spans="11:12" ht="15">
      <c r="K423" s="281"/>
      <c r="L423" s="281"/>
    </row>
    <row r="424" spans="11:12" ht="15">
      <c r="K424" s="281"/>
      <c r="L424" s="281"/>
    </row>
    <row r="425" spans="11:12" ht="15">
      <c r="K425" s="281"/>
      <c r="L425" s="281"/>
    </row>
    <row r="426" spans="11:12" ht="15">
      <c r="K426" s="281"/>
      <c r="L426" s="281"/>
    </row>
    <row r="427" spans="11:12" ht="15">
      <c r="K427" s="281"/>
      <c r="L427" s="281"/>
    </row>
    <row r="428" spans="11:12" ht="15">
      <c r="K428" s="281"/>
      <c r="L428" s="281"/>
    </row>
    <row r="429" spans="11:12" ht="15">
      <c r="K429" s="281"/>
      <c r="L429" s="281"/>
    </row>
    <row r="430" spans="11:12" ht="15">
      <c r="K430" s="281"/>
      <c r="L430" s="281"/>
    </row>
    <row r="431" spans="11:12" ht="15">
      <c r="K431" s="281"/>
      <c r="L431" s="281"/>
    </row>
    <row r="432" spans="11:12" ht="15">
      <c r="K432" s="281"/>
      <c r="L432" s="281"/>
    </row>
    <row r="433" spans="1:12" ht="15">
      <c r="K433" s="281"/>
      <c r="L433" s="281"/>
    </row>
    <row r="434" spans="1:12" ht="15">
      <c r="K434" s="281"/>
      <c r="L434" s="281"/>
    </row>
    <row r="447" spans="1:12" ht="15">
      <c r="A447" s="273"/>
      <c r="B447" s="273"/>
      <c r="C447" s="273"/>
      <c r="D447" s="273"/>
      <c r="E447" s="273"/>
      <c r="F447" s="273"/>
      <c r="G447" s="273"/>
      <c r="H447" s="273"/>
      <c r="I447" s="273"/>
    </row>
    <row r="448" spans="1:12" ht="15">
      <c r="A448" s="273"/>
      <c r="B448" s="273"/>
      <c r="C448" s="273"/>
      <c r="D448" s="273"/>
      <c r="E448" s="273"/>
      <c r="F448" s="273"/>
      <c r="G448" s="273"/>
      <c r="H448" s="273"/>
      <c r="I448" s="273"/>
    </row>
    <row r="449" spans="1:12" ht="15">
      <c r="A449" s="273"/>
      <c r="B449" s="273"/>
      <c r="C449" s="273"/>
      <c r="D449" s="273"/>
      <c r="E449" s="273"/>
      <c r="F449" s="273"/>
      <c r="G449" s="273"/>
      <c r="H449" s="273"/>
      <c r="I449" s="273"/>
    </row>
    <row r="450" spans="1:12" ht="15">
      <c r="A450" s="273"/>
      <c r="B450" s="273"/>
      <c r="C450" s="273"/>
      <c r="D450" s="273"/>
      <c r="E450" s="273"/>
      <c r="F450" s="273"/>
      <c r="G450" s="273"/>
      <c r="H450" s="273"/>
      <c r="I450" s="273"/>
    </row>
    <row r="451" spans="1:12" ht="15">
      <c r="A451" s="437"/>
      <c r="B451" s="438"/>
      <c r="C451" s="439"/>
      <c r="D451" s="439"/>
      <c r="E451" s="439"/>
      <c r="F451" s="439"/>
      <c r="G451" s="439"/>
      <c r="H451" s="440"/>
      <c r="I451" s="440"/>
      <c r="J451" s="440"/>
      <c r="K451" s="433"/>
      <c r="L451" s="433"/>
    </row>
    <row r="452" spans="1:12" ht="15">
      <c r="A452" s="437"/>
      <c r="B452" s="438"/>
      <c r="C452" s="439"/>
      <c r="D452" s="439"/>
      <c r="E452" s="439"/>
      <c r="F452" s="439"/>
      <c r="G452" s="439"/>
      <c r="H452" s="440"/>
      <c r="I452" s="440"/>
      <c r="J452" s="440"/>
      <c r="K452" s="433"/>
      <c r="L452" s="433"/>
    </row>
    <row r="453" spans="1:12" ht="15">
      <c r="A453" s="437"/>
      <c r="B453" s="438"/>
      <c r="C453" s="439"/>
      <c r="D453" s="439"/>
      <c r="E453" s="439"/>
      <c r="F453" s="439"/>
      <c r="G453" s="439"/>
      <c r="H453" s="440"/>
      <c r="I453" s="440"/>
      <c r="J453" s="440"/>
      <c r="K453" s="433"/>
      <c r="L453" s="433"/>
    </row>
    <row r="454" spans="1:12" ht="15">
      <c r="A454" s="437"/>
      <c r="B454" s="438"/>
      <c r="C454" s="439"/>
      <c r="D454" s="439"/>
      <c r="E454" s="439"/>
      <c r="F454" s="439"/>
      <c r="G454" s="439"/>
      <c r="H454" s="440"/>
      <c r="I454" s="440"/>
      <c r="J454" s="440"/>
      <c r="K454" s="440"/>
      <c r="L454" s="433"/>
    </row>
    <row r="455" spans="1:12" ht="15">
      <c r="A455" s="437"/>
      <c r="B455" s="438"/>
      <c r="C455" s="439"/>
      <c r="D455" s="439"/>
      <c r="E455" s="439"/>
      <c r="F455" s="439"/>
      <c r="G455" s="439"/>
      <c r="H455" s="440"/>
      <c r="I455" s="440"/>
      <c r="J455" s="440"/>
      <c r="K455" s="440"/>
      <c r="L455" s="440"/>
    </row>
    <row r="456" spans="1:12" ht="15">
      <c r="A456" s="437"/>
      <c r="B456" s="438"/>
      <c r="C456" s="439"/>
      <c r="D456" s="439"/>
      <c r="E456" s="439"/>
      <c r="F456" s="439"/>
      <c r="G456" s="439"/>
      <c r="H456" s="440"/>
      <c r="I456" s="440"/>
      <c r="J456" s="440"/>
      <c r="K456" s="440"/>
      <c r="L456" s="440"/>
    </row>
    <row r="457" spans="1:12" ht="15">
      <c r="A457" s="437"/>
      <c r="B457" s="438"/>
      <c r="C457" s="439"/>
      <c r="D457" s="439"/>
      <c r="E457" s="439"/>
      <c r="F457" s="439"/>
      <c r="G457" s="439"/>
      <c r="H457" s="440"/>
      <c r="I457" s="440"/>
      <c r="J457" s="440"/>
      <c r="K457" s="440"/>
      <c r="L457" s="440"/>
    </row>
    <row r="458" spans="1:12" ht="15">
      <c r="A458" s="437"/>
      <c r="B458" s="438"/>
      <c r="C458" s="439"/>
      <c r="D458" s="439"/>
      <c r="E458" s="439"/>
      <c r="F458" s="439"/>
      <c r="G458" s="439"/>
      <c r="H458" s="440"/>
      <c r="I458" s="440"/>
      <c r="J458" s="440"/>
      <c r="K458" s="440"/>
      <c r="L458" s="440"/>
    </row>
    <row r="459" spans="1:12" ht="15">
      <c r="A459" s="437"/>
      <c r="B459" s="438"/>
      <c r="C459" s="439"/>
      <c r="D459" s="439"/>
      <c r="E459" s="439"/>
      <c r="F459" s="439"/>
      <c r="G459" s="439"/>
      <c r="H459" s="440"/>
      <c r="I459" s="440"/>
      <c r="J459" s="440"/>
      <c r="K459" s="440"/>
      <c r="L459" s="440"/>
    </row>
    <row r="460" spans="1:12" ht="15">
      <c r="A460" s="437"/>
      <c r="B460" s="438"/>
      <c r="C460" s="439"/>
      <c r="D460" s="439"/>
      <c r="E460" s="439"/>
      <c r="F460" s="439"/>
      <c r="G460" s="439"/>
      <c r="H460" s="440"/>
      <c r="I460" s="440"/>
      <c r="J460" s="440"/>
      <c r="K460" s="440"/>
      <c r="L460" s="440"/>
    </row>
    <row r="461" spans="1:12" ht="15">
      <c r="A461" s="437"/>
      <c r="B461" s="438"/>
      <c r="C461" s="439"/>
      <c r="D461" s="439"/>
      <c r="E461" s="439"/>
      <c r="F461" s="439"/>
      <c r="G461" s="439"/>
      <c r="H461" s="440"/>
      <c r="I461" s="440"/>
      <c r="J461" s="440"/>
      <c r="K461" s="440"/>
      <c r="L461" s="440"/>
    </row>
  </sheetData>
  <mergeCells count="4">
    <mergeCell ref="A1:I1"/>
    <mergeCell ref="A2:J2"/>
    <mergeCell ref="A3:J3"/>
    <mergeCell ref="A4:J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6"/>
  <sheetViews>
    <sheetView workbookViewId="0">
      <selection activeCell="C35" sqref="C35"/>
    </sheetView>
  </sheetViews>
  <sheetFormatPr defaultColWidth="9.140625" defaultRowHeight="15.75"/>
  <cols>
    <col min="1" max="1" width="59.28515625" style="33" customWidth="1"/>
    <col min="2" max="2" width="31.42578125" style="33" customWidth="1"/>
    <col min="3" max="3" width="18.28515625" style="33" customWidth="1"/>
    <col min="4" max="4" width="17.140625" style="33" customWidth="1"/>
    <col min="5" max="5" width="16.85546875" style="33" customWidth="1"/>
    <col min="6" max="6" width="26.28515625" style="33" customWidth="1"/>
    <col min="7" max="16384" width="9.140625" style="33"/>
  </cols>
  <sheetData>
    <row r="1" spans="1:5">
      <c r="A1" s="443"/>
      <c r="B1" s="444"/>
      <c r="C1" s="445"/>
      <c r="D1" s="446"/>
      <c r="E1" s="446"/>
    </row>
    <row r="2" spans="1:5">
      <c r="A2" s="447"/>
      <c r="B2" s="448" t="s">
        <v>653</v>
      </c>
      <c r="C2" s="445"/>
      <c r="D2" s="446"/>
      <c r="E2" s="446"/>
    </row>
    <row r="3" spans="1:5">
      <c r="A3" s="670" t="s">
        <v>673</v>
      </c>
      <c r="B3" s="670"/>
      <c r="C3" s="449"/>
      <c r="D3" s="450" t="s">
        <v>346</v>
      </c>
      <c r="E3" s="446"/>
    </row>
    <row r="4" spans="1:5">
      <c r="A4" s="451"/>
      <c r="B4" s="451"/>
      <c r="C4" s="449"/>
      <c r="D4" s="446"/>
      <c r="E4" s="446"/>
    </row>
    <row r="5" spans="1:5">
      <c r="A5" s="671" t="s">
        <v>547</v>
      </c>
      <c r="B5" s="671" t="s">
        <v>548</v>
      </c>
      <c r="C5" s="669" t="s">
        <v>637</v>
      </c>
      <c r="D5" s="669" t="s">
        <v>638</v>
      </c>
      <c r="E5" s="669" t="s">
        <v>639</v>
      </c>
    </row>
    <row r="6" spans="1:5">
      <c r="A6" s="671"/>
      <c r="B6" s="671"/>
      <c r="C6" s="669"/>
      <c r="D6" s="669"/>
      <c r="E6" s="669"/>
    </row>
    <row r="7" spans="1:5">
      <c r="A7" s="671"/>
      <c r="B7" s="671"/>
      <c r="C7" s="669"/>
      <c r="D7" s="669"/>
      <c r="E7" s="669"/>
    </row>
    <row r="8" spans="1:5">
      <c r="A8" s="452">
        <v>1</v>
      </c>
      <c r="B8" s="453">
        <v>3</v>
      </c>
      <c r="C8" s="454" t="s">
        <v>549</v>
      </c>
      <c r="D8" s="454" t="s">
        <v>550</v>
      </c>
      <c r="E8" s="454" t="s">
        <v>550</v>
      </c>
    </row>
    <row r="9" spans="1:5">
      <c r="A9" s="455" t="s">
        <v>551</v>
      </c>
      <c r="B9" s="456" t="s">
        <v>552</v>
      </c>
      <c r="C9" s="457">
        <f>C11+C33</f>
        <v>23381.8</v>
      </c>
      <c r="D9" s="457">
        <f>D11+D33</f>
        <v>23735.600000000002</v>
      </c>
      <c r="E9" s="457">
        <f>E11+E33</f>
        <v>24242.100000000002</v>
      </c>
    </row>
    <row r="10" spans="1:5">
      <c r="A10" s="458" t="s">
        <v>78</v>
      </c>
      <c r="B10" s="459"/>
      <c r="C10" s="460"/>
      <c r="D10" s="461"/>
      <c r="E10" s="461"/>
    </row>
    <row r="11" spans="1:5">
      <c r="A11" s="462" t="s">
        <v>553</v>
      </c>
      <c r="B11" s="463" t="s">
        <v>554</v>
      </c>
      <c r="C11" s="464">
        <f>C13+C15+C18+C24+C26+C29+C32</f>
        <v>4535</v>
      </c>
      <c r="D11" s="464">
        <f t="shared" ref="D11:E11" si="0">D13+D15+D18+D24+D26+D29+D32</f>
        <v>4755</v>
      </c>
      <c r="E11" s="464">
        <f t="shared" si="0"/>
        <v>4973</v>
      </c>
    </row>
    <row r="12" spans="1:5">
      <c r="A12" s="465" t="s">
        <v>555</v>
      </c>
      <c r="B12" s="466" t="s">
        <v>556</v>
      </c>
      <c r="C12" s="467">
        <f>C13</f>
        <v>1650</v>
      </c>
      <c r="D12" s="467">
        <f t="shared" ref="D12:E13" si="1">D13</f>
        <v>1720</v>
      </c>
      <c r="E12" s="467">
        <f t="shared" si="1"/>
        <v>1788</v>
      </c>
    </row>
    <row r="13" spans="1:5">
      <c r="A13" s="468" t="s">
        <v>557</v>
      </c>
      <c r="B13" s="463" t="s">
        <v>558</v>
      </c>
      <c r="C13" s="464">
        <f>C14</f>
        <v>1650</v>
      </c>
      <c r="D13" s="464">
        <f t="shared" si="1"/>
        <v>1720</v>
      </c>
      <c r="E13" s="464">
        <f t="shared" si="1"/>
        <v>1788</v>
      </c>
    </row>
    <row r="14" spans="1:5" ht="94.5">
      <c r="A14" s="469" t="s">
        <v>559</v>
      </c>
      <c r="B14" s="470" t="s">
        <v>560</v>
      </c>
      <c r="C14" s="471">
        <v>1650</v>
      </c>
      <c r="D14" s="472">
        <v>1720</v>
      </c>
      <c r="E14" s="472">
        <v>1788</v>
      </c>
    </row>
    <row r="15" spans="1:5">
      <c r="A15" s="468" t="s">
        <v>561</v>
      </c>
      <c r="B15" s="463" t="s">
        <v>562</v>
      </c>
      <c r="C15" s="464">
        <f>C16</f>
        <v>450</v>
      </c>
      <c r="D15" s="464">
        <f t="shared" ref="D15:E15" si="2">D16</f>
        <v>500</v>
      </c>
      <c r="E15" s="464">
        <f t="shared" si="2"/>
        <v>550</v>
      </c>
    </row>
    <row r="16" spans="1:5" ht="47.25">
      <c r="A16" s="473" t="s">
        <v>563</v>
      </c>
      <c r="B16" s="470" t="s">
        <v>564</v>
      </c>
      <c r="C16" s="471">
        <v>450</v>
      </c>
      <c r="D16" s="472">
        <v>500</v>
      </c>
      <c r="E16" s="472">
        <v>550</v>
      </c>
    </row>
    <row r="17" spans="1:9" ht="47.25">
      <c r="A17" s="469" t="s">
        <v>565</v>
      </c>
      <c r="B17" s="470" t="s">
        <v>566</v>
      </c>
      <c r="C17" s="474"/>
      <c r="D17" s="475"/>
      <c r="E17" s="475"/>
    </row>
    <row r="18" spans="1:9">
      <c r="A18" s="468" t="s">
        <v>567</v>
      </c>
      <c r="B18" s="463" t="s">
        <v>568</v>
      </c>
      <c r="C18" s="464">
        <f>C19+C23</f>
        <v>2300</v>
      </c>
      <c r="D18" s="464">
        <f t="shared" ref="D18:E18" si="3">D19+D23</f>
        <v>2400</v>
      </c>
      <c r="E18" s="464">
        <f t="shared" si="3"/>
        <v>2500</v>
      </c>
    </row>
    <row r="19" spans="1:9">
      <c r="A19" s="476" t="s">
        <v>569</v>
      </c>
      <c r="B19" s="466" t="s">
        <v>570</v>
      </c>
      <c r="C19" s="467">
        <f>C20</f>
        <v>1400</v>
      </c>
      <c r="D19" s="467">
        <f t="shared" ref="D19:E19" si="4">D20</f>
        <v>1400</v>
      </c>
      <c r="E19" s="467">
        <f t="shared" si="4"/>
        <v>1400</v>
      </c>
    </row>
    <row r="20" spans="1:9" ht="47.25">
      <c r="A20" s="469" t="s">
        <v>571</v>
      </c>
      <c r="B20" s="470" t="s">
        <v>572</v>
      </c>
      <c r="C20" s="471">
        <v>1400</v>
      </c>
      <c r="D20" s="472">
        <v>1400</v>
      </c>
      <c r="E20" s="472">
        <v>1400</v>
      </c>
    </row>
    <row r="21" spans="1:9" ht="47.25">
      <c r="A21" s="469" t="s">
        <v>573</v>
      </c>
      <c r="B21" s="470" t="s">
        <v>574</v>
      </c>
      <c r="C21" s="474"/>
      <c r="D21" s="475"/>
      <c r="E21" s="475"/>
    </row>
    <row r="22" spans="1:9">
      <c r="A22" s="476" t="s">
        <v>575</v>
      </c>
      <c r="B22" s="466" t="s">
        <v>576</v>
      </c>
      <c r="C22" s="467">
        <f>C23</f>
        <v>900</v>
      </c>
      <c r="D22" s="467">
        <f t="shared" ref="D22:E22" si="5">D23</f>
        <v>1000</v>
      </c>
      <c r="E22" s="467">
        <f t="shared" si="5"/>
        <v>1100</v>
      </c>
    </row>
    <row r="23" spans="1:9" ht="47.25">
      <c r="A23" s="469" t="s">
        <v>577</v>
      </c>
      <c r="B23" s="470" t="s">
        <v>578</v>
      </c>
      <c r="C23" s="471">
        <v>900</v>
      </c>
      <c r="D23" s="472">
        <v>1000</v>
      </c>
      <c r="E23" s="472">
        <v>1100</v>
      </c>
    </row>
    <row r="24" spans="1:9">
      <c r="A24" s="468" t="s">
        <v>579</v>
      </c>
      <c r="B24" s="463" t="s">
        <v>580</v>
      </c>
      <c r="C24" s="464">
        <f>C25</f>
        <v>15</v>
      </c>
      <c r="D24" s="464">
        <f>D25</f>
        <v>15</v>
      </c>
      <c r="E24" s="464">
        <f>E25</f>
        <v>15</v>
      </c>
    </row>
    <row r="25" spans="1:9" ht="94.5">
      <c r="A25" s="469" t="s">
        <v>581</v>
      </c>
      <c r="B25" s="470" t="s">
        <v>582</v>
      </c>
      <c r="C25" s="471">
        <v>15</v>
      </c>
      <c r="D25" s="472">
        <v>15</v>
      </c>
      <c r="E25" s="472">
        <v>15</v>
      </c>
    </row>
    <row r="26" spans="1:9" ht="47.25">
      <c r="A26" s="468" t="s">
        <v>583</v>
      </c>
      <c r="B26" s="463" t="s">
        <v>584</v>
      </c>
      <c r="C26" s="464">
        <f>C27</f>
        <v>75</v>
      </c>
      <c r="D26" s="464">
        <f t="shared" ref="D26:E27" si="6">D27</f>
        <v>75</v>
      </c>
      <c r="E26" s="464">
        <f t="shared" si="6"/>
        <v>75</v>
      </c>
    </row>
    <row r="27" spans="1:9" ht="94.5">
      <c r="A27" s="476" t="s">
        <v>585</v>
      </c>
      <c r="B27" s="466" t="s">
        <v>586</v>
      </c>
      <c r="C27" s="467">
        <f>C28</f>
        <v>75</v>
      </c>
      <c r="D27" s="467">
        <f t="shared" si="6"/>
        <v>75</v>
      </c>
      <c r="E27" s="467">
        <f t="shared" si="6"/>
        <v>75</v>
      </c>
    </row>
    <row r="28" spans="1:9" ht="94.5">
      <c r="A28" s="469" t="s">
        <v>587</v>
      </c>
      <c r="B28" s="470" t="s">
        <v>588</v>
      </c>
      <c r="C28" s="474">
        <v>75</v>
      </c>
      <c r="D28" s="475">
        <v>75</v>
      </c>
      <c r="E28" s="475">
        <v>75</v>
      </c>
    </row>
    <row r="29" spans="1:9">
      <c r="A29" s="468" t="s">
        <v>589</v>
      </c>
      <c r="B29" s="463" t="s">
        <v>590</v>
      </c>
      <c r="C29" s="464">
        <f>C30+C31</f>
        <v>23</v>
      </c>
      <c r="D29" s="464">
        <f>D30+D31</f>
        <v>23</v>
      </c>
      <c r="E29" s="464">
        <f>E30+E31</f>
        <v>23</v>
      </c>
    </row>
    <row r="30" spans="1:9" ht="31.5">
      <c r="A30" s="469" t="s">
        <v>591</v>
      </c>
      <c r="B30" s="470" t="s">
        <v>592</v>
      </c>
      <c r="C30" s="471">
        <v>20</v>
      </c>
      <c r="D30" s="472">
        <v>20</v>
      </c>
      <c r="E30" s="472">
        <v>20</v>
      </c>
    </row>
    <row r="31" spans="1:9" ht="31.5">
      <c r="A31" s="469" t="s">
        <v>593</v>
      </c>
      <c r="B31" s="470" t="s">
        <v>594</v>
      </c>
      <c r="C31" s="471">
        <v>3</v>
      </c>
      <c r="D31" s="472">
        <v>3</v>
      </c>
      <c r="E31" s="472">
        <v>3</v>
      </c>
      <c r="F31" s="477">
        <f>C31+C26+C24+C22+C19+C15+C13</f>
        <v>4493</v>
      </c>
      <c r="G31" s="446"/>
      <c r="H31" s="446"/>
      <c r="I31" s="446"/>
    </row>
    <row r="32" spans="1:9">
      <c r="A32" s="468" t="s">
        <v>712</v>
      </c>
      <c r="B32" s="463" t="s">
        <v>713</v>
      </c>
      <c r="C32" s="464">
        <v>22</v>
      </c>
      <c r="D32" s="464">
        <v>22</v>
      </c>
      <c r="E32" s="464">
        <v>22</v>
      </c>
      <c r="F32" s="477"/>
      <c r="G32" s="446"/>
      <c r="H32" s="446"/>
      <c r="I32" s="446"/>
    </row>
    <row r="33" spans="1:9">
      <c r="A33" s="478" t="s">
        <v>595</v>
      </c>
      <c r="B33" s="479" t="s">
        <v>596</v>
      </c>
      <c r="C33" s="480">
        <f>C34+C40+C43+C46</f>
        <v>18846.8</v>
      </c>
      <c r="D33" s="480">
        <f t="shared" ref="D33:E33" si="7">D34+D40+D43+D46</f>
        <v>18980.600000000002</v>
      </c>
      <c r="E33" s="480">
        <f t="shared" si="7"/>
        <v>19269.100000000002</v>
      </c>
      <c r="F33" s="446"/>
      <c r="G33" s="446"/>
      <c r="H33" s="446"/>
      <c r="I33" s="446"/>
    </row>
    <row r="34" spans="1:9">
      <c r="A34" s="478" t="s">
        <v>597</v>
      </c>
      <c r="B34" s="479" t="s">
        <v>598</v>
      </c>
      <c r="C34" s="464">
        <f>C35+C36</f>
        <v>12623.7</v>
      </c>
      <c r="D34" s="464">
        <f>D35+D36</f>
        <v>12623.7</v>
      </c>
      <c r="E34" s="464">
        <f>E35+E36</f>
        <v>12623.7</v>
      </c>
      <c r="F34" s="481"/>
      <c r="G34" s="481"/>
      <c r="H34" s="481"/>
      <c r="I34" s="481"/>
    </row>
    <row r="35" spans="1:9" ht="31.5">
      <c r="A35" s="469" t="s">
        <v>599</v>
      </c>
      <c r="B35" s="470" t="s">
        <v>600</v>
      </c>
      <c r="C35" s="471">
        <v>3945.7</v>
      </c>
      <c r="D35" s="471">
        <v>3945.7</v>
      </c>
      <c r="E35" s="471">
        <v>3945.7</v>
      </c>
      <c r="F35" s="446"/>
      <c r="G35" s="446"/>
      <c r="H35" s="446"/>
      <c r="I35" s="482"/>
    </row>
    <row r="36" spans="1:9" ht="31.5">
      <c r="A36" s="469" t="s">
        <v>601</v>
      </c>
      <c r="B36" s="470" t="s">
        <v>602</v>
      </c>
      <c r="C36" s="474">
        <v>8678</v>
      </c>
      <c r="D36" s="474">
        <v>8678</v>
      </c>
      <c r="E36" s="474">
        <v>8678</v>
      </c>
      <c r="F36" s="446"/>
      <c r="G36" s="446"/>
      <c r="H36" s="446"/>
      <c r="I36" s="446"/>
    </row>
    <row r="37" spans="1:9" ht="31.5">
      <c r="A37" s="483" t="s">
        <v>603</v>
      </c>
      <c r="B37" s="484" t="s">
        <v>604</v>
      </c>
      <c r="C37" s="467">
        <v>0</v>
      </c>
      <c r="D37" s="467">
        <v>0</v>
      </c>
      <c r="E37" s="467">
        <v>0</v>
      </c>
      <c r="F37" s="481"/>
      <c r="G37" s="481"/>
      <c r="H37" s="481"/>
      <c r="I37" s="481"/>
    </row>
    <row r="38" spans="1:9" ht="94.5">
      <c r="A38" s="485" t="s">
        <v>605</v>
      </c>
      <c r="B38" s="484" t="s">
        <v>606</v>
      </c>
      <c r="C38" s="467">
        <v>0</v>
      </c>
      <c r="D38" s="467">
        <v>0</v>
      </c>
      <c r="E38" s="467">
        <v>0</v>
      </c>
      <c r="F38" s="481"/>
      <c r="G38" s="481"/>
      <c r="H38" s="481"/>
      <c r="I38" s="481"/>
    </row>
    <row r="39" spans="1:9" ht="63">
      <c r="A39" s="469" t="s">
        <v>607</v>
      </c>
      <c r="B39" s="470" t="s">
        <v>608</v>
      </c>
      <c r="C39" s="474"/>
      <c r="D39" s="475"/>
      <c r="E39" s="475"/>
      <c r="F39" s="446"/>
      <c r="G39" s="446"/>
      <c r="H39" s="446"/>
      <c r="I39" s="446"/>
    </row>
    <row r="40" spans="1:9" ht="31.5">
      <c r="A40" s="483" t="s">
        <v>609</v>
      </c>
      <c r="B40" s="484" t="s">
        <v>610</v>
      </c>
      <c r="C40" s="467">
        <f>C41</f>
        <v>457.4</v>
      </c>
      <c r="D40" s="467">
        <f t="shared" ref="D40:E41" si="8">D41</f>
        <v>480</v>
      </c>
      <c r="E40" s="467">
        <f t="shared" si="8"/>
        <v>498.4</v>
      </c>
      <c r="F40" s="481"/>
      <c r="G40" s="481"/>
      <c r="H40" s="481"/>
      <c r="I40" s="481"/>
    </row>
    <row r="41" spans="1:9" ht="47.25">
      <c r="A41" s="485" t="s">
        <v>611</v>
      </c>
      <c r="B41" s="484" t="s">
        <v>612</v>
      </c>
      <c r="C41" s="467">
        <f>C42</f>
        <v>457.4</v>
      </c>
      <c r="D41" s="467">
        <f t="shared" si="8"/>
        <v>480</v>
      </c>
      <c r="E41" s="467">
        <f t="shared" si="8"/>
        <v>498.4</v>
      </c>
    </row>
    <row r="42" spans="1:9" ht="47.25">
      <c r="A42" s="469" t="s">
        <v>613</v>
      </c>
      <c r="B42" s="470" t="s">
        <v>614</v>
      </c>
      <c r="C42" s="471">
        <v>457.4</v>
      </c>
      <c r="D42" s="472">
        <v>480</v>
      </c>
      <c r="E42" s="472">
        <v>498.4</v>
      </c>
    </row>
    <row r="43" spans="1:9">
      <c r="A43" s="483" t="s">
        <v>615</v>
      </c>
      <c r="B43" s="484" t="s">
        <v>616</v>
      </c>
      <c r="C43" s="467">
        <f>C44+C45</f>
        <v>5763</v>
      </c>
      <c r="D43" s="467">
        <f t="shared" ref="D43:E43" si="9">D44+D45</f>
        <v>5874.2</v>
      </c>
      <c r="E43" s="467">
        <f t="shared" si="9"/>
        <v>6144.3</v>
      </c>
    </row>
    <row r="44" spans="1:9" ht="78.75">
      <c r="A44" s="469" t="s">
        <v>617</v>
      </c>
      <c r="B44" s="470" t="s">
        <v>618</v>
      </c>
      <c r="C44" s="471">
        <v>5763</v>
      </c>
      <c r="D44" s="472">
        <v>5874.2</v>
      </c>
      <c r="E44" s="472">
        <v>6144.3</v>
      </c>
    </row>
    <row r="45" spans="1:9" ht="63">
      <c r="A45" s="469" t="s">
        <v>619</v>
      </c>
      <c r="B45" s="470" t="s">
        <v>620</v>
      </c>
      <c r="C45" s="471"/>
      <c r="D45" s="475"/>
      <c r="E45" s="475"/>
    </row>
    <row r="46" spans="1:9">
      <c r="A46" s="483" t="s">
        <v>714</v>
      </c>
      <c r="B46" s="484" t="s">
        <v>715</v>
      </c>
      <c r="C46" s="467">
        <v>2.7</v>
      </c>
      <c r="D46" s="467">
        <v>2.7</v>
      </c>
      <c r="E46" s="467">
        <v>2.7</v>
      </c>
    </row>
  </sheetData>
  <mergeCells count="6">
    <mergeCell ref="E5:E7"/>
    <mergeCell ref="A3:B3"/>
    <mergeCell ref="A5:A7"/>
    <mergeCell ref="B5:B7"/>
    <mergeCell ref="C5:C7"/>
    <mergeCell ref="D5:D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G12:I13"/>
  <sheetViews>
    <sheetView workbookViewId="0">
      <selection activeCell="R21" sqref="R21"/>
    </sheetView>
  </sheetViews>
  <sheetFormatPr defaultRowHeight="15"/>
  <cols>
    <col min="8" max="8" width="14.28515625" customWidth="1"/>
    <col min="9" max="9" width="9.5703125" bestFit="1" customWidth="1"/>
  </cols>
  <sheetData>
    <row r="12" spans="7:9">
      <c r="I12" s="508"/>
    </row>
    <row r="13" spans="7:9">
      <c r="G13" s="508"/>
      <c r="H13" s="508"/>
      <c r="I13" s="50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opLeftCell="A13" workbookViewId="0">
      <selection activeCell="B11" sqref="B11:C11"/>
    </sheetView>
  </sheetViews>
  <sheetFormatPr defaultColWidth="9.140625" defaultRowHeight="12.75"/>
  <cols>
    <col min="1" max="1" width="7" style="18" customWidth="1"/>
    <col min="2" max="2" width="10" style="18" customWidth="1"/>
    <col min="3" max="3" width="23.7109375" style="18" customWidth="1"/>
    <col min="4" max="4" width="74" style="18" customWidth="1"/>
    <col min="5" max="16384" width="9.140625" style="18"/>
  </cols>
  <sheetData>
    <row r="1" spans="1:9" ht="15" customHeight="1">
      <c r="A1" s="16"/>
      <c r="B1" s="16"/>
      <c r="C1" s="16"/>
      <c r="D1" s="2" t="s">
        <v>14</v>
      </c>
      <c r="I1" s="19"/>
    </row>
    <row r="2" spans="1:9" ht="15" customHeight="1">
      <c r="A2" s="523" t="s">
        <v>621</v>
      </c>
      <c r="B2" s="523"/>
      <c r="C2" s="523"/>
      <c r="D2" s="523"/>
      <c r="E2" s="20"/>
      <c r="F2" s="20"/>
      <c r="G2" s="20"/>
    </row>
    <row r="3" spans="1:9" ht="15" customHeight="1">
      <c r="A3" s="523" t="s">
        <v>698</v>
      </c>
      <c r="B3" s="523"/>
      <c r="C3" s="523"/>
      <c r="D3" s="523"/>
    </row>
    <row r="4" spans="1:9" ht="15" customHeight="1">
      <c r="A4" s="523" t="s">
        <v>13</v>
      </c>
      <c r="B4" s="523"/>
      <c r="C4" s="523"/>
      <c r="D4" s="523"/>
    </row>
    <row r="5" spans="1:9" ht="15" customHeight="1">
      <c r="A5" s="523" t="s">
        <v>699</v>
      </c>
      <c r="B5" s="523"/>
      <c r="C5" s="523"/>
      <c r="D5" s="523"/>
    </row>
    <row r="6" spans="1:9" ht="15" customHeight="1">
      <c r="A6" s="523" t="s">
        <v>654</v>
      </c>
      <c r="B6" s="523"/>
      <c r="C6" s="523"/>
      <c r="D6" s="523"/>
      <c r="E6" s="20"/>
      <c r="F6" s="20"/>
      <c r="G6" s="20"/>
    </row>
    <row r="7" spans="1:9" ht="15" customHeight="1">
      <c r="A7" s="523"/>
      <c r="B7" s="523"/>
      <c r="C7" s="523"/>
      <c r="D7" s="523"/>
      <c r="E7" s="20"/>
      <c r="F7" s="20"/>
      <c r="G7" s="20"/>
    </row>
    <row r="8" spans="1:9" ht="15" customHeight="1">
      <c r="A8" s="16"/>
      <c r="B8" s="16"/>
      <c r="C8" s="16"/>
      <c r="D8" s="16"/>
      <c r="E8" s="20"/>
      <c r="F8" s="20"/>
      <c r="G8" s="20"/>
    </row>
    <row r="9" spans="1:9" ht="15" customHeight="1">
      <c r="A9" s="523"/>
      <c r="B9" s="523"/>
      <c r="C9" s="523"/>
      <c r="D9" s="523"/>
    </row>
    <row r="10" spans="1:9" ht="44.25" customHeight="1">
      <c r="B10" s="526" t="s">
        <v>700</v>
      </c>
      <c r="C10" s="526"/>
      <c r="D10" s="526"/>
      <c r="E10" s="3"/>
    </row>
    <row r="11" spans="1:9" ht="15.75" customHeight="1">
      <c r="B11" s="527" t="s">
        <v>15</v>
      </c>
      <c r="C11" s="528"/>
      <c r="D11" s="529" t="s">
        <v>16</v>
      </c>
    </row>
    <row r="12" spans="1:9" ht="126">
      <c r="B12" s="21" t="s">
        <v>17</v>
      </c>
      <c r="C12" s="21" t="s">
        <v>3</v>
      </c>
      <c r="D12" s="530"/>
      <c r="G12" s="22"/>
    </row>
    <row r="13" spans="1:9" ht="15.75">
      <c r="B13" s="7">
        <v>1</v>
      </c>
      <c r="C13" s="7">
        <v>2</v>
      </c>
      <c r="D13" s="7">
        <v>3</v>
      </c>
    </row>
    <row r="14" spans="1:9" ht="31.5">
      <c r="B14" s="10">
        <v>802</v>
      </c>
      <c r="C14" s="10" t="s">
        <v>18</v>
      </c>
      <c r="D14" s="23" t="s">
        <v>19</v>
      </c>
    </row>
    <row r="15" spans="1:9" ht="31.5">
      <c r="B15" s="10">
        <v>802</v>
      </c>
      <c r="C15" s="10" t="s">
        <v>20</v>
      </c>
      <c r="D15" s="23" t="s">
        <v>21</v>
      </c>
    </row>
    <row r="16" spans="1:9" ht="15.75">
      <c r="B16" s="10">
        <v>802</v>
      </c>
      <c r="C16" s="24" t="s">
        <v>22</v>
      </c>
      <c r="D16" s="23" t="s">
        <v>23</v>
      </c>
    </row>
    <row r="17" spans="2:4" ht="15.75">
      <c r="B17" s="10">
        <v>802</v>
      </c>
      <c r="C17" s="24" t="s">
        <v>24</v>
      </c>
      <c r="D17" s="25" t="s">
        <v>25</v>
      </c>
    </row>
    <row r="18" spans="2:4" ht="31.5">
      <c r="B18" s="10">
        <v>802</v>
      </c>
      <c r="C18" s="24" t="s">
        <v>26</v>
      </c>
      <c r="D18" s="25" t="s">
        <v>27</v>
      </c>
    </row>
    <row r="19" spans="2:4" ht="31.5">
      <c r="B19" s="10">
        <v>802</v>
      </c>
      <c r="C19" s="24" t="s">
        <v>28</v>
      </c>
      <c r="D19" s="25" t="s">
        <v>29</v>
      </c>
    </row>
    <row r="20" spans="2:4" ht="15.75">
      <c r="B20" s="10">
        <v>802</v>
      </c>
      <c r="C20" s="24" t="s">
        <v>30</v>
      </c>
      <c r="D20" s="25" t="s">
        <v>31</v>
      </c>
    </row>
    <row r="21" spans="2:4" ht="31.5">
      <c r="B21" s="10">
        <v>802</v>
      </c>
      <c r="C21" s="24" t="s">
        <v>32</v>
      </c>
      <c r="D21" s="25" t="s">
        <v>33</v>
      </c>
    </row>
    <row r="22" spans="2:4" ht="63">
      <c r="B22" s="10">
        <v>802</v>
      </c>
      <c r="C22" s="24" t="s">
        <v>34</v>
      </c>
      <c r="D22" s="25" t="s">
        <v>35</v>
      </c>
    </row>
    <row r="23" spans="2:4" ht="15.75">
      <c r="B23" s="10"/>
      <c r="C23" s="24"/>
      <c r="D23" s="25"/>
    </row>
    <row r="24" spans="2:4" ht="15.75">
      <c r="B24" s="10"/>
      <c r="C24" s="24"/>
      <c r="D24" s="25"/>
    </row>
    <row r="25" spans="2:4" ht="15.75">
      <c r="B25" s="10"/>
      <c r="C25" s="24"/>
      <c r="D25" s="25"/>
    </row>
    <row r="26" spans="2:4" ht="15.75">
      <c r="B26" s="10"/>
      <c r="C26" s="24"/>
      <c r="D26" s="25"/>
    </row>
    <row r="27" spans="2:4" ht="15.75">
      <c r="B27" s="10"/>
      <c r="C27" s="24"/>
      <c r="D27" s="25"/>
    </row>
    <row r="28" spans="2:4" ht="15.75">
      <c r="B28" s="10"/>
      <c r="C28" s="24"/>
      <c r="D28" s="25"/>
    </row>
    <row r="29" spans="2:4" ht="15.75">
      <c r="B29" s="26"/>
      <c r="C29" s="27"/>
      <c r="D29" s="28"/>
    </row>
    <row r="30" spans="2:4" ht="15">
      <c r="B30" s="29" t="s">
        <v>36</v>
      </c>
      <c r="C30" s="29"/>
      <c r="D30" s="30"/>
    </row>
    <row r="31" spans="2:4">
      <c r="B31" s="31"/>
      <c r="D31" s="32"/>
    </row>
  </sheetData>
  <mergeCells count="10">
    <mergeCell ref="A9:D9"/>
    <mergeCell ref="B10:D10"/>
    <mergeCell ref="B11:C11"/>
    <mergeCell ref="D11:D12"/>
    <mergeCell ref="A2:D2"/>
    <mergeCell ref="A3:D3"/>
    <mergeCell ref="A4:D4"/>
    <mergeCell ref="A5:D5"/>
    <mergeCell ref="A6:D6"/>
    <mergeCell ref="A7: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D19"/>
  <sheetViews>
    <sheetView topLeftCell="A7" workbookViewId="0">
      <selection activeCell="D15" sqref="D15"/>
    </sheetView>
  </sheetViews>
  <sheetFormatPr defaultRowHeight="15"/>
  <cols>
    <col min="2" max="2" width="20.85546875" customWidth="1"/>
    <col min="3" max="3" width="57.7109375" customWidth="1"/>
    <col min="4" max="4" width="42.28515625" customWidth="1"/>
  </cols>
  <sheetData>
    <row r="1" spans="2:4" ht="15.75">
      <c r="D1" s="41" t="s">
        <v>45</v>
      </c>
    </row>
    <row r="2" spans="2:4" ht="15.75">
      <c r="D2" s="40" t="s">
        <v>622</v>
      </c>
    </row>
    <row r="3" spans="2:4" ht="15.75">
      <c r="D3" s="509" t="s">
        <v>701</v>
      </c>
    </row>
    <row r="4" spans="2:4" ht="15.75">
      <c r="D4" s="40" t="s">
        <v>46</v>
      </c>
    </row>
    <row r="5" spans="2:4" ht="15.75">
      <c r="D5" s="509" t="s">
        <v>702</v>
      </c>
    </row>
    <row r="6" spans="2:4" ht="15.75">
      <c r="D6" s="40" t="s">
        <v>654</v>
      </c>
    </row>
    <row r="7" spans="2:4" ht="15.75">
      <c r="D7" s="40"/>
    </row>
    <row r="9" spans="2:4" ht="53.25" customHeight="1">
      <c r="B9" s="531" t="s">
        <v>703</v>
      </c>
      <c r="C9" s="531"/>
      <c r="D9" s="531"/>
    </row>
    <row r="10" spans="2:4" ht="15.75" thickBot="1"/>
    <row r="11" spans="2:4" ht="46.5" customHeight="1">
      <c r="B11" s="535" t="s">
        <v>37</v>
      </c>
      <c r="C11" s="536"/>
      <c r="D11" s="532" t="s">
        <v>38</v>
      </c>
    </row>
    <row r="12" spans="2:4" ht="24.75" customHeight="1" thickBot="1">
      <c r="B12" s="537"/>
      <c r="C12" s="538"/>
      <c r="D12" s="534"/>
    </row>
    <row r="13" spans="2:4" ht="96.75" customHeight="1" thickBot="1">
      <c r="B13" s="36" t="s">
        <v>39</v>
      </c>
      <c r="C13" s="35" t="s">
        <v>40</v>
      </c>
      <c r="D13" s="533"/>
    </row>
    <row r="14" spans="2:4" ht="16.5" thickBot="1">
      <c r="B14" s="36">
        <v>1</v>
      </c>
      <c r="C14" s="35">
        <v>2</v>
      </c>
      <c r="D14" s="35">
        <v>3</v>
      </c>
    </row>
    <row r="15" spans="2:4" ht="47.25" customHeight="1" thickBot="1">
      <c r="B15" s="37"/>
      <c r="C15" s="38"/>
      <c r="D15" s="39" t="s">
        <v>704</v>
      </c>
    </row>
    <row r="16" spans="2:4" ht="60" customHeight="1">
      <c r="B16" s="532">
        <v>3</v>
      </c>
      <c r="C16" s="532" t="s">
        <v>41</v>
      </c>
      <c r="D16" s="532" t="s">
        <v>42</v>
      </c>
    </row>
    <row r="17" spans="2:4" ht="15.75" thickBot="1">
      <c r="B17" s="533"/>
      <c r="C17" s="533"/>
      <c r="D17" s="533"/>
    </row>
    <row r="18" spans="2:4" ht="60" customHeight="1">
      <c r="B18" s="532">
        <v>3</v>
      </c>
      <c r="C18" s="532" t="s">
        <v>43</v>
      </c>
      <c r="D18" s="532" t="s">
        <v>44</v>
      </c>
    </row>
    <row r="19" spans="2:4" ht="15.75" thickBot="1">
      <c r="B19" s="533"/>
      <c r="C19" s="533"/>
      <c r="D19" s="533"/>
    </row>
  </sheetData>
  <mergeCells count="9">
    <mergeCell ref="B9:D9"/>
    <mergeCell ref="B16:B17"/>
    <mergeCell ref="C16:C17"/>
    <mergeCell ref="D16:D17"/>
    <mergeCell ref="B18:B19"/>
    <mergeCell ref="C18:C19"/>
    <mergeCell ref="D18:D19"/>
    <mergeCell ref="D11:D13"/>
    <mergeCell ref="B11:C1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="60" zoomScaleNormal="100" workbookViewId="0">
      <selection activeCell="B17" sqref="B17"/>
    </sheetView>
  </sheetViews>
  <sheetFormatPr defaultColWidth="9.140625" defaultRowHeight="18.75"/>
  <cols>
    <col min="1" max="1" width="18.85546875" style="34" customWidth="1"/>
    <col min="2" max="2" width="33" style="34" customWidth="1"/>
    <col min="3" max="3" width="57" style="34" customWidth="1"/>
    <col min="4" max="4" width="24.7109375" style="34" customWidth="1"/>
    <col min="5" max="5" width="9.140625" style="34"/>
    <col min="6" max="6" width="15.42578125" style="34" customWidth="1"/>
    <col min="7" max="16384" width="9.140625" style="34"/>
  </cols>
  <sheetData>
    <row r="1" spans="1:9">
      <c r="A1" s="539"/>
      <c r="B1" s="539"/>
      <c r="C1" s="539"/>
      <c r="D1" s="539"/>
      <c r="E1" s="42"/>
      <c r="F1" s="42"/>
      <c r="G1" s="42"/>
    </row>
    <row r="2" spans="1:9" s="18" customFormat="1" ht="15" customHeight="1">
      <c r="A2" s="540" t="s">
        <v>47</v>
      </c>
      <c r="B2" s="540"/>
      <c r="C2" s="540"/>
      <c r="D2" s="540"/>
      <c r="I2" s="19"/>
    </row>
    <row r="3" spans="1:9" s="18" customFormat="1" ht="13.5" customHeight="1">
      <c r="A3" s="523" t="s">
        <v>621</v>
      </c>
      <c r="B3" s="523"/>
      <c r="C3" s="523"/>
      <c r="D3" s="523"/>
      <c r="E3" s="20"/>
      <c r="F3" s="20"/>
      <c r="G3" s="20"/>
    </row>
    <row r="4" spans="1:9" s="18" customFormat="1" ht="13.5" customHeight="1">
      <c r="A4" s="523" t="s">
        <v>705</v>
      </c>
      <c r="B4" s="523"/>
      <c r="C4" s="523"/>
      <c r="D4" s="523"/>
    </row>
    <row r="5" spans="1:9" s="18" customFormat="1" ht="12.75" customHeight="1">
      <c r="A5" s="523" t="s">
        <v>13</v>
      </c>
      <c r="B5" s="523"/>
      <c r="C5" s="523"/>
      <c r="D5" s="523"/>
    </row>
    <row r="6" spans="1:9" s="18" customFormat="1" ht="12.75" customHeight="1">
      <c r="A6" s="523" t="s">
        <v>706</v>
      </c>
      <c r="B6" s="523"/>
      <c r="C6" s="523"/>
      <c r="D6" s="523"/>
    </row>
    <row r="7" spans="1:9" s="18" customFormat="1" ht="13.5" customHeight="1">
      <c r="A7" s="523"/>
      <c r="B7" s="523"/>
      <c r="C7" s="523"/>
      <c r="D7" s="523"/>
    </row>
    <row r="8" spans="1:9" s="18" customFormat="1" ht="11.25" customHeight="1">
      <c r="A8" s="523"/>
      <c r="B8" s="523"/>
      <c r="C8" s="523"/>
      <c r="D8" s="523"/>
    </row>
    <row r="9" spans="1:9" s="18" customFormat="1" ht="13.5" customHeight="1">
      <c r="A9" s="17"/>
      <c r="B9" s="17"/>
      <c r="C9" s="17"/>
      <c r="D9" s="17"/>
    </row>
    <row r="10" spans="1:9" s="18" customFormat="1" ht="12.75" customHeight="1">
      <c r="A10" s="17"/>
      <c r="B10" s="17"/>
      <c r="C10" s="17"/>
      <c r="D10" s="17"/>
    </row>
    <row r="11" spans="1:9">
      <c r="A11" s="541" t="s">
        <v>707</v>
      </c>
      <c r="B11" s="541"/>
      <c r="C11" s="541"/>
      <c r="D11" s="541"/>
      <c r="E11" s="42"/>
      <c r="F11" s="42"/>
      <c r="G11" s="42"/>
    </row>
    <row r="12" spans="1:9" ht="13.5" customHeight="1">
      <c r="A12" s="33"/>
      <c r="B12" s="33"/>
      <c r="C12" s="33"/>
      <c r="D12" s="33"/>
    </row>
    <row r="13" spans="1:9" ht="44.25" customHeight="1">
      <c r="A13" s="542" t="s">
        <v>48</v>
      </c>
      <c r="B13" s="542"/>
      <c r="C13" s="543" t="s">
        <v>38</v>
      </c>
      <c r="D13" s="545" t="s">
        <v>49</v>
      </c>
      <c r="E13" s="43"/>
      <c r="F13" s="43"/>
      <c r="G13" s="43"/>
      <c r="H13" s="43"/>
    </row>
    <row r="14" spans="1:9" ht="150.75" customHeight="1">
      <c r="A14" s="516" t="s">
        <v>50</v>
      </c>
      <c r="B14" s="486" t="s">
        <v>40</v>
      </c>
      <c r="C14" s="544"/>
      <c r="D14" s="545"/>
      <c r="E14" s="43"/>
      <c r="F14" s="43"/>
      <c r="G14" s="43"/>
      <c r="H14" s="43"/>
    </row>
    <row r="15" spans="1:9">
      <c r="A15" s="488">
        <v>1</v>
      </c>
      <c r="B15" s="487">
        <v>2</v>
      </c>
      <c r="C15" s="488">
        <v>3</v>
      </c>
      <c r="D15" s="488">
        <v>4</v>
      </c>
      <c r="E15" s="43"/>
      <c r="F15" s="43"/>
      <c r="G15" s="43"/>
      <c r="H15" s="43"/>
    </row>
    <row r="16" spans="1:9" ht="32.25">
      <c r="A16" s="488"/>
      <c r="B16" s="487"/>
      <c r="C16" s="489" t="s">
        <v>51</v>
      </c>
      <c r="D16" s="490">
        <f>D17</f>
        <v>128.56999999999971</v>
      </c>
      <c r="E16" s="43"/>
      <c r="F16" s="43"/>
      <c r="G16" s="43"/>
      <c r="H16" s="43"/>
    </row>
    <row r="17" spans="1:8" ht="32.25">
      <c r="A17" s="521">
        <v>802</v>
      </c>
      <c r="B17" s="491" t="s">
        <v>52</v>
      </c>
      <c r="C17" s="489" t="s">
        <v>53</v>
      </c>
      <c r="D17" s="490">
        <f>D18+D22</f>
        <v>128.56999999999971</v>
      </c>
      <c r="E17" s="43"/>
      <c r="F17" s="43"/>
      <c r="G17" s="43"/>
      <c r="H17" s="43"/>
    </row>
    <row r="18" spans="1:8">
      <c r="A18" s="488">
        <v>802</v>
      </c>
      <c r="B18" s="487" t="s">
        <v>54</v>
      </c>
      <c r="C18" s="492" t="s">
        <v>55</v>
      </c>
      <c r="D18" s="493">
        <v>-25351.09</v>
      </c>
      <c r="E18" s="43"/>
      <c r="F18" s="43"/>
      <c r="G18" s="43"/>
      <c r="H18" s="43"/>
    </row>
    <row r="19" spans="1:8" ht="18.75" customHeight="1">
      <c r="A19" s="488">
        <v>802</v>
      </c>
      <c r="B19" s="494" t="s">
        <v>56</v>
      </c>
      <c r="C19" s="492" t="s">
        <v>57</v>
      </c>
      <c r="D19" s="493">
        <v>-25351.1</v>
      </c>
      <c r="E19" s="43"/>
      <c r="F19" s="43"/>
      <c r="G19" s="43"/>
      <c r="H19" s="43"/>
    </row>
    <row r="20" spans="1:8" ht="32.25">
      <c r="A20" s="488">
        <v>802</v>
      </c>
      <c r="B20" s="487" t="s">
        <v>58</v>
      </c>
      <c r="C20" s="495" t="s">
        <v>59</v>
      </c>
      <c r="D20" s="493">
        <v>-25351.1</v>
      </c>
      <c r="E20" s="43"/>
      <c r="F20" s="43"/>
      <c r="G20" s="43"/>
      <c r="H20" s="43"/>
    </row>
    <row r="21" spans="1:8" ht="32.25">
      <c r="A21" s="488">
        <v>802</v>
      </c>
      <c r="B21" s="487" t="s">
        <v>60</v>
      </c>
      <c r="C21" s="492" t="s">
        <v>61</v>
      </c>
      <c r="D21" s="493">
        <v>-25351.1</v>
      </c>
      <c r="E21" s="43"/>
      <c r="F21" s="43"/>
      <c r="G21" s="43"/>
      <c r="H21" s="43"/>
    </row>
    <row r="22" spans="1:8">
      <c r="A22" s="488">
        <v>802</v>
      </c>
      <c r="B22" s="487" t="s">
        <v>62</v>
      </c>
      <c r="C22" s="492" t="s">
        <v>63</v>
      </c>
      <c r="D22" s="493">
        <v>25479.66</v>
      </c>
      <c r="E22" s="43"/>
      <c r="F22" s="43"/>
      <c r="G22" s="43"/>
      <c r="H22" s="43"/>
    </row>
    <row r="23" spans="1:8">
      <c r="A23" s="488">
        <v>802</v>
      </c>
      <c r="B23" s="487" t="s">
        <v>68</v>
      </c>
      <c r="C23" s="492" t="s">
        <v>760</v>
      </c>
      <c r="D23" s="493">
        <v>25479.7</v>
      </c>
      <c r="E23" s="43"/>
      <c r="F23" s="43"/>
      <c r="G23" s="43"/>
      <c r="H23" s="43"/>
    </row>
    <row r="24" spans="1:8">
      <c r="A24" s="520">
        <v>802</v>
      </c>
      <c r="B24" s="487" t="s">
        <v>761</v>
      </c>
      <c r="C24" s="519" t="s">
        <v>63</v>
      </c>
      <c r="D24" s="519">
        <v>25479.7</v>
      </c>
    </row>
    <row r="25" spans="1:8">
      <c r="A25" s="520">
        <v>802</v>
      </c>
      <c r="B25" s="488" t="s">
        <v>762</v>
      </c>
      <c r="C25" s="519" t="s">
        <v>63</v>
      </c>
      <c r="D25" s="519">
        <v>25479.7</v>
      </c>
    </row>
  </sheetData>
  <mergeCells count="12">
    <mergeCell ref="A7:D7"/>
    <mergeCell ref="A8:D8"/>
    <mergeCell ref="A11:D11"/>
    <mergeCell ref="A13:B13"/>
    <mergeCell ref="C13:C14"/>
    <mergeCell ref="D13:D14"/>
    <mergeCell ref="A6:D6"/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topLeftCell="A2" workbookViewId="0">
      <selection activeCell="A13" sqref="A13"/>
    </sheetView>
  </sheetViews>
  <sheetFormatPr defaultColWidth="9.140625" defaultRowHeight="18.75"/>
  <cols>
    <col min="1" max="1" width="18.42578125" style="44" customWidth="1"/>
    <col min="2" max="2" width="29.5703125" style="44" customWidth="1"/>
    <col min="3" max="3" width="63.85546875" style="44" customWidth="1"/>
    <col min="4" max="5" width="17" style="44" customWidth="1"/>
    <col min="6" max="6" width="9.140625" style="44"/>
    <col min="7" max="7" width="15.42578125" style="44" customWidth="1"/>
    <col min="8" max="16384" width="9.140625" style="44"/>
  </cols>
  <sheetData>
    <row r="1" spans="1:9" ht="12" customHeight="1">
      <c r="A1" s="539"/>
      <c r="B1" s="539"/>
      <c r="C1" s="539"/>
      <c r="D1" s="539"/>
      <c r="E1" s="539"/>
      <c r="F1" s="42"/>
      <c r="G1" s="42"/>
      <c r="H1" s="42"/>
    </row>
    <row r="2" spans="1:9" ht="15" customHeight="1">
      <c r="A2" s="546" t="s">
        <v>64</v>
      </c>
      <c r="B2" s="546"/>
      <c r="C2" s="546"/>
      <c r="D2" s="546"/>
      <c r="E2" s="546"/>
      <c r="F2" s="42"/>
      <c r="G2" s="42"/>
      <c r="H2" s="42"/>
    </row>
    <row r="3" spans="1:9" s="45" customFormat="1" ht="15" customHeight="1">
      <c r="A3" s="523" t="s">
        <v>621</v>
      </c>
      <c r="B3" s="523"/>
      <c r="C3" s="523"/>
      <c r="D3" s="523"/>
      <c r="E3" s="523"/>
    </row>
    <row r="4" spans="1:9" ht="14.25" customHeight="1">
      <c r="A4" s="539" t="s">
        <v>708</v>
      </c>
      <c r="B4" s="539"/>
      <c r="C4" s="539"/>
      <c r="D4" s="539"/>
      <c r="E4" s="539"/>
      <c r="F4" s="46"/>
      <c r="G4" s="46"/>
      <c r="H4" s="46"/>
    </row>
    <row r="5" spans="1:9" ht="14.25" customHeight="1">
      <c r="A5" s="539" t="s">
        <v>66</v>
      </c>
      <c r="B5" s="539"/>
      <c r="C5" s="539"/>
      <c r="D5" s="539"/>
      <c r="E5" s="539"/>
    </row>
    <row r="6" spans="1:9" ht="15.75" customHeight="1">
      <c r="A6" s="539" t="s">
        <v>709</v>
      </c>
      <c r="B6" s="539"/>
      <c r="C6" s="539"/>
      <c r="D6" s="539"/>
      <c r="E6" s="539"/>
    </row>
    <row r="7" spans="1:9" ht="15" customHeight="1">
      <c r="A7" s="539" t="s">
        <v>654</v>
      </c>
      <c r="B7" s="539"/>
      <c r="C7" s="539"/>
      <c r="D7" s="539"/>
      <c r="E7" s="539"/>
    </row>
    <row r="8" spans="1:9" ht="14.25" customHeight="1">
      <c r="A8" s="539"/>
      <c r="B8" s="539"/>
      <c r="C8" s="539"/>
      <c r="D8" s="539"/>
      <c r="E8" s="539"/>
    </row>
    <row r="9" spans="1:9" ht="13.5" customHeight="1">
      <c r="A9" s="40"/>
      <c r="B9" s="40"/>
      <c r="C9" s="40"/>
      <c r="D9" s="547"/>
      <c r="E9" s="547"/>
    </row>
    <row r="10" spans="1:9" ht="14.25" customHeight="1">
      <c r="A10" s="33"/>
      <c r="B10" s="33"/>
      <c r="C10" s="33"/>
      <c r="D10" s="33"/>
      <c r="E10" s="33"/>
    </row>
    <row r="11" spans="1:9">
      <c r="A11" s="548" t="s">
        <v>67</v>
      </c>
      <c r="B11" s="548"/>
      <c r="C11" s="548"/>
      <c r="D11" s="548"/>
      <c r="E11" s="548"/>
      <c r="F11" s="46"/>
      <c r="G11" s="46"/>
      <c r="H11" s="46"/>
    </row>
    <row r="12" spans="1:9">
      <c r="A12" s="548" t="s">
        <v>710</v>
      </c>
      <c r="B12" s="548"/>
      <c r="C12" s="548"/>
      <c r="D12" s="548"/>
      <c r="E12" s="548"/>
      <c r="F12" s="46"/>
      <c r="G12" s="46"/>
      <c r="H12" s="46"/>
    </row>
    <row r="13" spans="1:9" ht="12" customHeight="1">
      <c r="A13" s="33"/>
      <c r="B13" s="33"/>
      <c r="C13" s="33"/>
      <c r="D13" s="33"/>
      <c r="E13" s="33"/>
    </row>
    <row r="14" spans="1:9" ht="44.25" customHeight="1">
      <c r="A14" s="542" t="s">
        <v>48</v>
      </c>
      <c r="B14" s="542"/>
      <c r="C14" s="543" t="s">
        <v>38</v>
      </c>
      <c r="D14" s="545" t="s">
        <v>49</v>
      </c>
      <c r="E14" s="545"/>
      <c r="F14" s="47"/>
      <c r="G14" s="47"/>
      <c r="H14" s="47"/>
      <c r="I14" s="47"/>
    </row>
    <row r="15" spans="1:9" ht="149.25" customHeight="1">
      <c r="A15" s="486" t="s">
        <v>50</v>
      </c>
      <c r="B15" s="486" t="s">
        <v>40</v>
      </c>
      <c r="C15" s="544"/>
      <c r="D15" s="486" t="s">
        <v>623</v>
      </c>
      <c r="E15" s="486" t="s">
        <v>663</v>
      </c>
      <c r="F15" s="47"/>
      <c r="G15" s="47"/>
      <c r="H15" s="47"/>
      <c r="I15" s="47"/>
    </row>
    <row r="16" spans="1:9">
      <c r="A16" s="487">
        <v>1</v>
      </c>
      <c r="B16" s="487">
        <v>2</v>
      </c>
      <c r="C16" s="488">
        <v>3</v>
      </c>
      <c r="D16" s="488">
        <v>4</v>
      </c>
      <c r="E16" s="488">
        <v>5</v>
      </c>
      <c r="F16" s="47"/>
      <c r="G16" s="47"/>
      <c r="H16" s="47"/>
      <c r="I16" s="47"/>
    </row>
    <row r="17" spans="1:9" ht="32.25">
      <c r="A17" s="487"/>
      <c r="B17" s="487"/>
      <c r="C17" s="489" t="s">
        <v>51</v>
      </c>
      <c r="D17" s="490">
        <f>D18</f>
        <v>0</v>
      </c>
      <c r="E17" s="490">
        <f>E18</f>
        <v>0</v>
      </c>
      <c r="F17" s="47"/>
      <c r="G17" s="47"/>
      <c r="H17" s="47"/>
      <c r="I17" s="47"/>
    </row>
    <row r="18" spans="1:9" ht="32.25">
      <c r="A18" s="491">
        <v>802</v>
      </c>
      <c r="B18" s="491" t="s">
        <v>52</v>
      </c>
      <c r="C18" s="489" t="s">
        <v>53</v>
      </c>
      <c r="D18" s="490">
        <f>D19+D20</f>
        <v>0</v>
      </c>
      <c r="E18" s="490">
        <f>E19+E20</f>
        <v>0</v>
      </c>
      <c r="F18" s="47"/>
      <c r="G18" s="47"/>
      <c r="H18" s="47"/>
      <c r="I18" s="47"/>
    </row>
    <row r="19" spans="1:9">
      <c r="A19" s="487">
        <v>802</v>
      </c>
      <c r="B19" s="487" t="s">
        <v>54</v>
      </c>
      <c r="C19" s="492" t="s">
        <v>55</v>
      </c>
      <c r="D19" s="493">
        <f>-D20</f>
        <v>-23735.599999999999</v>
      </c>
      <c r="E19" s="493">
        <f>-E20</f>
        <v>-24242.1</v>
      </c>
      <c r="F19" s="47"/>
      <c r="G19" s="47"/>
      <c r="H19" s="47"/>
      <c r="I19" s="47"/>
    </row>
    <row r="20" spans="1:9">
      <c r="A20" s="487">
        <v>802</v>
      </c>
      <c r="B20" s="487" t="s">
        <v>62</v>
      </c>
      <c r="C20" s="492" t="s">
        <v>63</v>
      </c>
      <c r="D20" s="493">
        <f>'прил 13'!I8</f>
        <v>23735.599999999999</v>
      </c>
      <c r="E20" s="493">
        <f>'прил 13'!J8</f>
        <v>24242.1</v>
      </c>
      <c r="F20" s="47"/>
      <c r="G20" s="47"/>
      <c r="H20" s="47"/>
      <c r="I20" s="47"/>
    </row>
    <row r="21" spans="1:9">
      <c r="A21" s="487">
        <v>802</v>
      </c>
      <c r="B21" s="487" t="s">
        <v>68</v>
      </c>
      <c r="C21" s="492" t="s">
        <v>69</v>
      </c>
      <c r="D21" s="493"/>
      <c r="E21" s="493"/>
      <c r="F21" s="47"/>
      <c r="G21" s="47"/>
      <c r="H21" s="47"/>
      <c r="I21" s="47"/>
    </row>
  </sheetData>
  <mergeCells count="14">
    <mergeCell ref="A14:B14"/>
    <mergeCell ref="C14:C15"/>
    <mergeCell ref="D14:E14"/>
    <mergeCell ref="A1:E1"/>
    <mergeCell ref="A2:E2"/>
    <mergeCell ref="A3:E3"/>
    <mergeCell ref="A4:E4"/>
    <mergeCell ref="A5:E5"/>
    <mergeCell ref="A6:E6"/>
    <mergeCell ref="A7:E7"/>
    <mergeCell ref="A8:E8"/>
    <mergeCell ref="D9:E9"/>
    <mergeCell ref="A11:E11"/>
    <mergeCell ref="A12:E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topLeftCell="A10" workbookViewId="0">
      <selection activeCell="A28" sqref="A28:C29"/>
    </sheetView>
  </sheetViews>
  <sheetFormatPr defaultColWidth="9.140625" defaultRowHeight="15"/>
  <cols>
    <col min="1" max="1" width="26.85546875" style="51" customWidth="1"/>
    <col min="2" max="2" width="59.5703125" style="51" customWidth="1"/>
    <col min="3" max="3" width="24.28515625" style="51" customWidth="1"/>
    <col min="4" max="5" width="34.28515625" style="48" customWidth="1"/>
    <col min="6" max="16384" width="9.140625" style="48"/>
  </cols>
  <sheetData>
    <row r="1" spans="1:8" ht="15.75">
      <c r="A1" s="540" t="s">
        <v>70</v>
      </c>
      <c r="B1" s="540"/>
      <c r="C1" s="540"/>
    </row>
    <row r="2" spans="1:8" s="45" customFormat="1" ht="18" customHeight="1">
      <c r="A2" s="523" t="s">
        <v>634</v>
      </c>
      <c r="B2" s="523"/>
      <c r="C2" s="523"/>
      <c r="D2" s="20"/>
      <c r="E2" s="20"/>
    </row>
    <row r="3" spans="1:8" s="44" customFormat="1" ht="15.75" customHeight="1">
      <c r="A3" s="523" t="s">
        <v>65</v>
      </c>
      <c r="B3" s="523"/>
      <c r="C3" s="523"/>
      <c r="D3" s="49"/>
      <c r="E3" s="49"/>
      <c r="F3" s="46"/>
      <c r="G3" s="46"/>
      <c r="H3" s="46"/>
    </row>
    <row r="4" spans="1:8" s="44" customFormat="1" ht="16.5" customHeight="1">
      <c r="A4" s="523" t="s">
        <v>66</v>
      </c>
      <c r="B4" s="523"/>
      <c r="C4" s="523"/>
      <c r="D4" s="20"/>
      <c r="E4" s="20"/>
    </row>
    <row r="5" spans="1:8" ht="13.5" customHeight="1">
      <c r="A5" s="20"/>
      <c r="B5" s="523" t="s">
        <v>668</v>
      </c>
      <c r="C5" s="523"/>
    </row>
    <row r="6" spans="1:8" ht="15.75">
      <c r="A6" s="50"/>
      <c r="B6" s="549" t="s">
        <v>664</v>
      </c>
      <c r="C6" s="549"/>
    </row>
    <row r="7" spans="1:8" ht="15.75">
      <c r="A7" s="50"/>
      <c r="B7" s="549"/>
      <c r="C7" s="549"/>
    </row>
    <row r="8" spans="1:8" ht="15.75">
      <c r="B8" s="550"/>
      <c r="C8" s="550"/>
    </row>
    <row r="9" spans="1:8" ht="15.75">
      <c r="A9" s="551" t="s">
        <v>665</v>
      </c>
      <c r="B9" s="551"/>
      <c r="C9" s="551"/>
    </row>
    <row r="10" spans="1:8" ht="15.75">
      <c r="A10" s="552"/>
      <c r="B10" s="552"/>
      <c r="C10" s="552"/>
    </row>
    <row r="11" spans="1:8" ht="31.5">
      <c r="A11" s="15" t="s">
        <v>71</v>
      </c>
      <c r="B11" s="10" t="s">
        <v>72</v>
      </c>
      <c r="C11" s="10" t="s">
        <v>73</v>
      </c>
    </row>
    <row r="12" spans="1:8" ht="15.75">
      <c r="A12" s="11">
        <v>1</v>
      </c>
      <c r="B12" s="11">
        <v>2</v>
      </c>
      <c r="C12" s="11">
        <v>3</v>
      </c>
    </row>
    <row r="13" spans="1:8" ht="15.75">
      <c r="A13" s="52" t="s">
        <v>74</v>
      </c>
      <c r="B13" s="53" t="s">
        <v>75</v>
      </c>
      <c r="C13" s="54">
        <f>C14+C17+C22+C24+C26+C29</f>
        <v>4535</v>
      </c>
    </row>
    <row r="14" spans="1:8" ht="15.75">
      <c r="A14" s="52" t="s">
        <v>76</v>
      </c>
      <c r="B14" s="53" t="s">
        <v>77</v>
      </c>
      <c r="C14" s="54">
        <f>C16</f>
        <v>1650</v>
      </c>
    </row>
    <row r="15" spans="1:8" ht="15.75">
      <c r="A15" s="52"/>
      <c r="B15" s="55" t="s">
        <v>78</v>
      </c>
      <c r="C15" s="54"/>
    </row>
    <row r="16" spans="1:8" ht="15.75">
      <c r="A16" s="56" t="s">
        <v>79</v>
      </c>
      <c r="B16" s="55" t="s">
        <v>6</v>
      </c>
      <c r="C16" s="57">
        <f>доходы!C14</f>
        <v>1650</v>
      </c>
    </row>
    <row r="17" spans="1:3" ht="15.75">
      <c r="A17" s="58" t="s">
        <v>80</v>
      </c>
      <c r="B17" s="53" t="s">
        <v>81</v>
      </c>
      <c r="C17" s="54">
        <f>C18+C19</f>
        <v>2750</v>
      </c>
    </row>
    <row r="18" spans="1:3" ht="15.75">
      <c r="A18" s="24" t="s">
        <v>82</v>
      </c>
      <c r="B18" s="59" t="s">
        <v>8</v>
      </c>
      <c r="C18" s="57">
        <f>доходы!C16</f>
        <v>450</v>
      </c>
    </row>
    <row r="19" spans="1:3" ht="15.75">
      <c r="A19" s="24" t="s">
        <v>9</v>
      </c>
      <c r="B19" s="59" t="s">
        <v>10</v>
      </c>
      <c r="C19" s="57">
        <f>C20+C21</f>
        <v>2300</v>
      </c>
    </row>
    <row r="20" spans="1:3" ht="15.75">
      <c r="A20" s="24" t="s">
        <v>83</v>
      </c>
      <c r="B20" s="59" t="s">
        <v>84</v>
      </c>
      <c r="C20" s="57">
        <f>доходы!C20</f>
        <v>1400</v>
      </c>
    </row>
    <row r="21" spans="1:3" ht="15.75">
      <c r="A21" s="24" t="s">
        <v>85</v>
      </c>
      <c r="B21" s="59" t="s">
        <v>86</v>
      </c>
      <c r="C21" s="57">
        <f>доходы!C23</f>
        <v>900</v>
      </c>
    </row>
    <row r="22" spans="1:3" ht="15.75">
      <c r="A22" s="52" t="s">
        <v>87</v>
      </c>
      <c r="B22" s="53" t="s">
        <v>88</v>
      </c>
      <c r="C22" s="54">
        <f>C23</f>
        <v>15</v>
      </c>
    </row>
    <row r="23" spans="1:3" ht="47.25">
      <c r="A23" s="60" t="s">
        <v>89</v>
      </c>
      <c r="B23" s="61" t="s">
        <v>19</v>
      </c>
      <c r="C23" s="57">
        <f>доходы!C25</f>
        <v>15</v>
      </c>
    </row>
    <row r="24" spans="1:3" ht="47.25">
      <c r="A24" s="52" t="s">
        <v>90</v>
      </c>
      <c r="B24" s="62" t="s">
        <v>91</v>
      </c>
      <c r="C24" s="54">
        <f>C25</f>
        <v>75</v>
      </c>
    </row>
    <row r="25" spans="1:3" ht="94.5">
      <c r="A25" s="56" t="s">
        <v>92</v>
      </c>
      <c r="B25" s="23" t="s">
        <v>93</v>
      </c>
      <c r="C25" s="57">
        <f>доходы!C28</f>
        <v>75</v>
      </c>
    </row>
    <row r="26" spans="1:3" ht="15.75">
      <c r="A26" s="63" t="s">
        <v>94</v>
      </c>
      <c r="B26" s="64" t="s">
        <v>95</v>
      </c>
      <c r="C26" s="54">
        <f>C27+C28</f>
        <v>23</v>
      </c>
    </row>
    <row r="27" spans="1:3" ht="15.75">
      <c r="A27" s="24" t="s">
        <v>24</v>
      </c>
      <c r="B27" s="25" t="s">
        <v>25</v>
      </c>
      <c r="C27" s="54">
        <f>доходы!C31</f>
        <v>3</v>
      </c>
    </row>
    <row r="28" spans="1:3" ht="31.5">
      <c r="A28" s="470" t="s">
        <v>716</v>
      </c>
      <c r="B28" s="469" t="s">
        <v>591</v>
      </c>
      <c r="C28" s="54">
        <f>доходы!C30</f>
        <v>20</v>
      </c>
    </row>
    <row r="29" spans="1:3" ht="15.75">
      <c r="A29" s="463" t="s">
        <v>717</v>
      </c>
      <c r="B29" s="468" t="s">
        <v>712</v>
      </c>
      <c r="C29" s="54">
        <f>доходы!C32</f>
        <v>22</v>
      </c>
    </row>
    <row r="30" spans="1:3" ht="30" customHeight="1">
      <c r="A30" s="65"/>
    </row>
    <row r="34" spans="4:7" ht="26.25" customHeight="1">
      <c r="D34" s="66"/>
      <c r="E34" s="66"/>
      <c r="F34" s="66"/>
      <c r="G34" s="66"/>
    </row>
  </sheetData>
  <mergeCells count="10">
    <mergeCell ref="B7:C7"/>
    <mergeCell ref="B8:C8"/>
    <mergeCell ref="A9:C9"/>
    <mergeCell ref="A10:C10"/>
    <mergeCell ref="A1:C1"/>
    <mergeCell ref="A2:C2"/>
    <mergeCell ref="A3:C3"/>
    <mergeCell ref="A4:C4"/>
    <mergeCell ref="B5:C5"/>
    <mergeCell ref="B6:C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topLeftCell="A4" workbookViewId="0">
      <selection activeCell="E15" sqref="E15"/>
    </sheetView>
  </sheetViews>
  <sheetFormatPr defaultColWidth="9.140625" defaultRowHeight="12.75"/>
  <cols>
    <col min="1" max="1" width="29" style="1" customWidth="1"/>
    <col min="2" max="2" width="0.140625" style="1" hidden="1" customWidth="1"/>
    <col min="3" max="3" width="62.7109375" style="1" customWidth="1"/>
    <col min="4" max="4" width="17.42578125" style="1" customWidth="1"/>
    <col min="5" max="5" width="16.140625" style="1" customWidth="1"/>
    <col min="6" max="6" width="10.28515625" style="1" customWidth="1"/>
    <col min="7" max="16384" width="9.140625" style="1"/>
  </cols>
  <sheetData>
    <row r="1" spans="1:8" s="68" customFormat="1" ht="15.75">
      <c r="A1" s="546" t="s">
        <v>96</v>
      </c>
      <c r="B1" s="546"/>
      <c r="C1" s="546"/>
      <c r="D1" s="546"/>
      <c r="E1" s="546"/>
      <c r="F1" s="67"/>
      <c r="G1" s="67"/>
      <c r="H1" s="67"/>
    </row>
    <row r="2" spans="1:8" s="68" customFormat="1" ht="15.75">
      <c r="A2" s="523" t="s">
        <v>633</v>
      </c>
      <c r="B2" s="523"/>
      <c r="C2" s="523"/>
      <c r="D2" s="523"/>
      <c r="E2" s="523"/>
      <c r="F2" s="67"/>
      <c r="G2" s="67"/>
      <c r="H2" s="67"/>
    </row>
    <row r="3" spans="1:8" s="45" customFormat="1" ht="21" customHeight="1">
      <c r="A3" s="539" t="s">
        <v>669</v>
      </c>
      <c r="B3" s="539"/>
      <c r="C3" s="539"/>
      <c r="D3" s="539"/>
      <c r="E3" s="539"/>
    </row>
    <row r="4" spans="1:8" s="45" customFormat="1" ht="21" customHeight="1">
      <c r="A4" s="539" t="s">
        <v>66</v>
      </c>
      <c r="B4" s="539"/>
      <c r="C4" s="539"/>
      <c r="D4" s="539"/>
      <c r="E4" s="539"/>
    </row>
    <row r="5" spans="1:8" s="45" customFormat="1" ht="21" customHeight="1">
      <c r="A5" s="539" t="s">
        <v>667</v>
      </c>
      <c r="B5" s="539"/>
      <c r="C5" s="539"/>
      <c r="D5" s="539"/>
      <c r="E5" s="539"/>
    </row>
    <row r="6" spans="1:8" s="45" customFormat="1" ht="21" customHeight="1">
      <c r="A6" s="539" t="s">
        <v>654</v>
      </c>
      <c r="B6" s="539"/>
      <c r="C6" s="539"/>
      <c r="D6" s="539"/>
      <c r="E6" s="539"/>
    </row>
    <row r="7" spans="1:8" ht="18.75">
      <c r="A7" s="555"/>
      <c r="B7" s="555"/>
      <c r="C7" s="555"/>
      <c r="D7" s="555"/>
      <c r="E7" s="555"/>
      <c r="F7" s="49"/>
      <c r="G7" s="49"/>
      <c r="H7" s="49"/>
    </row>
    <row r="8" spans="1:8" ht="15.75">
      <c r="C8" s="523"/>
      <c r="D8" s="523"/>
      <c r="E8" s="523"/>
      <c r="F8" s="16"/>
    </row>
    <row r="9" spans="1:8" ht="15.75">
      <c r="C9" s="50"/>
      <c r="D9" s="549"/>
      <c r="E9" s="549"/>
    </row>
    <row r="10" spans="1:8" ht="15" customHeight="1">
      <c r="A10" s="556" t="s">
        <v>662</v>
      </c>
      <c r="B10" s="556"/>
      <c r="C10" s="556"/>
      <c r="D10" s="556"/>
      <c r="E10" s="556"/>
    </row>
    <row r="11" spans="1:8">
      <c r="A11" s="557"/>
      <c r="B11" s="557"/>
      <c r="C11" s="557"/>
      <c r="D11" s="557"/>
    </row>
    <row r="12" spans="1:8" ht="29.25" customHeight="1">
      <c r="A12" s="553" t="s">
        <v>71</v>
      </c>
      <c r="B12" s="69"/>
      <c r="C12" s="554" t="s">
        <v>72</v>
      </c>
      <c r="D12" s="554" t="s">
        <v>73</v>
      </c>
      <c r="E12" s="554"/>
    </row>
    <row r="13" spans="1:8" ht="15">
      <c r="A13" s="553"/>
      <c r="B13" s="69"/>
      <c r="C13" s="554"/>
      <c r="D13" s="70" t="s">
        <v>623</v>
      </c>
      <c r="E13" s="70" t="s">
        <v>663</v>
      </c>
    </row>
    <row r="14" spans="1:8" ht="15">
      <c r="A14" s="71">
        <v>1</v>
      </c>
      <c r="B14" s="72"/>
      <c r="C14" s="71">
        <v>2</v>
      </c>
      <c r="D14" s="71">
        <v>3</v>
      </c>
      <c r="E14" s="73">
        <v>4</v>
      </c>
    </row>
    <row r="15" spans="1:8" ht="15.75">
      <c r="A15" s="53" t="s">
        <v>74</v>
      </c>
      <c r="B15" s="74"/>
      <c r="C15" s="53" t="s">
        <v>75</v>
      </c>
      <c r="D15" s="75">
        <f>D18+D19+D24+D26+D28+D31</f>
        <v>4755</v>
      </c>
      <c r="E15" s="75">
        <f>E18+E19+E24+E26+E28+E31</f>
        <v>4973</v>
      </c>
    </row>
    <row r="16" spans="1:8" ht="15.75">
      <c r="A16" s="53" t="s">
        <v>76</v>
      </c>
      <c r="B16" s="74"/>
      <c r="C16" s="53" t="s">
        <v>77</v>
      </c>
      <c r="D16" s="76">
        <f>D18</f>
        <v>1720</v>
      </c>
      <c r="E16" s="76">
        <f>E18</f>
        <v>1788</v>
      </c>
    </row>
    <row r="17" spans="1:5" ht="15.75">
      <c r="A17" s="53"/>
      <c r="B17" s="74"/>
      <c r="C17" s="55" t="s">
        <v>78</v>
      </c>
      <c r="D17" s="77"/>
      <c r="E17" s="78"/>
    </row>
    <row r="18" spans="1:5" ht="15.75">
      <c r="A18" s="55" t="s">
        <v>79</v>
      </c>
      <c r="B18" s="74"/>
      <c r="C18" s="55" t="s">
        <v>6</v>
      </c>
      <c r="D18" s="75">
        <f>доходы!D14</f>
        <v>1720</v>
      </c>
      <c r="E18" s="75">
        <f>доходы!E14</f>
        <v>1788</v>
      </c>
    </row>
    <row r="19" spans="1:5" ht="15.75">
      <c r="A19" s="79" t="s">
        <v>97</v>
      </c>
      <c r="B19" s="74"/>
      <c r="C19" s="53" t="s">
        <v>81</v>
      </c>
      <c r="D19" s="54">
        <f>D20+D21</f>
        <v>2900</v>
      </c>
      <c r="E19" s="54">
        <f>E20+E21</f>
        <v>3050</v>
      </c>
    </row>
    <row r="20" spans="1:5" ht="15.75">
      <c r="A20" s="24" t="s">
        <v>82</v>
      </c>
      <c r="B20" s="74"/>
      <c r="C20" s="59" t="s">
        <v>8</v>
      </c>
      <c r="D20" s="80">
        <f>доходы!D16</f>
        <v>500</v>
      </c>
      <c r="E20" s="80">
        <f>доходы!E16</f>
        <v>550</v>
      </c>
    </row>
    <row r="21" spans="1:5" ht="15.75">
      <c r="A21" s="25" t="s">
        <v>98</v>
      </c>
      <c r="B21" s="74"/>
      <c r="C21" s="59" t="s">
        <v>10</v>
      </c>
      <c r="D21" s="75">
        <f>D22+D23</f>
        <v>2400</v>
      </c>
      <c r="E21" s="75">
        <f>E22+E23</f>
        <v>2500</v>
      </c>
    </row>
    <row r="22" spans="1:5" ht="15.75">
      <c r="A22" s="24" t="s">
        <v>99</v>
      </c>
      <c r="B22" s="74"/>
      <c r="C22" s="59" t="s">
        <v>84</v>
      </c>
      <c r="D22" s="80">
        <f>доходы!D20</f>
        <v>1400</v>
      </c>
      <c r="E22" s="80">
        <f>доходы!E20</f>
        <v>1400</v>
      </c>
    </row>
    <row r="23" spans="1:5" ht="15.75">
      <c r="A23" s="24" t="s">
        <v>100</v>
      </c>
      <c r="B23" s="74"/>
      <c r="C23" s="59" t="s">
        <v>86</v>
      </c>
      <c r="D23" s="80">
        <f>доходы!D23</f>
        <v>1000</v>
      </c>
      <c r="E23" s="80">
        <f>доходы!E23</f>
        <v>1100</v>
      </c>
    </row>
    <row r="24" spans="1:5" ht="15.75">
      <c r="A24" s="53" t="s">
        <v>87</v>
      </c>
      <c r="B24" s="74"/>
      <c r="C24" s="53" t="s">
        <v>88</v>
      </c>
      <c r="D24" s="75">
        <f>D25</f>
        <v>15</v>
      </c>
      <c r="E24" s="75">
        <f>E25</f>
        <v>15</v>
      </c>
    </row>
    <row r="25" spans="1:5" ht="47.25">
      <c r="A25" s="60" t="s">
        <v>89</v>
      </c>
      <c r="B25" s="74"/>
      <c r="C25" s="61" t="s">
        <v>19</v>
      </c>
      <c r="D25" s="80">
        <f>доходы!D25</f>
        <v>15</v>
      </c>
      <c r="E25" s="80">
        <f>доходы!E25</f>
        <v>15</v>
      </c>
    </row>
    <row r="26" spans="1:5" ht="47.25">
      <c r="A26" s="53" t="s">
        <v>90</v>
      </c>
      <c r="B26" s="74"/>
      <c r="C26" s="62" t="s">
        <v>91</v>
      </c>
      <c r="D26" s="75">
        <f>D27</f>
        <v>75</v>
      </c>
      <c r="E26" s="75">
        <f>E27</f>
        <v>75</v>
      </c>
    </row>
    <row r="27" spans="1:5" ht="99.75" customHeight="1">
      <c r="A27" s="56" t="s">
        <v>92</v>
      </c>
      <c r="B27" s="74"/>
      <c r="C27" s="23" t="s">
        <v>93</v>
      </c>
      <c r="D27" s="80">
        <f>доходы!D28</f>
        <v>75</v>
      </c>
      <c r="E27" s="80">
        <f>доходы!E28</f>
        <v>75</v>
      </c>
    </row>
    <row r="28" spans="1:5" ht="47.25" customHeight="1">
      <c r="A28" s="64" t="s">
        <v>101</v>
      </c>
      <c r="B28" s="74"/>
      <c r="C28" s="64" t="s">
        <v>95</v>
      </c>
      <c r="D28" s="75">
        <f>D29+D30</f>
        <v>23</v>
      </c>
      <c r="E28" s="75">
        <f>E29+E30</f>
        <v>23</v>
      </c>
    </row>
    <row r="29" spans="1:5" ht="47.25" customHeight="1">
      <c r="A29" s="24" t="s">
        <v>24</v>
      </c>
      <c r="B29" s="81"/>
      <c r="C29" s="25" t="s">
        <v>25</v>
      </c>
      <c r="D29" s="82">
        <f>доходы!D31:E31</f>
        <v>3</v>
      </c>
      <c r="E29" s="82">
        <f>доходы!E31</f>
        <v>3</v>
      </c>
    </row>
    <row r="30" spans="1:5" ht="47.25" customHeight="1">
      <c r="A30" s="470" t="s">
        <v>716</v>
      </c>
      <c r="B30" s="469" t="s">
        <v>591</v>
      </c>
      <c r="C30" s="511" t="s">
        <v>718</v>
      </c>
      <c r="D30" s="80">
        <f>доходы!D30</f>
        <v>20</v>
      </c>
      <c r="E30" s="80">
        <f>доходы!E30</f>
        <v>20</v>
      </c>
    </row>
    <row r="31" spans="1:5" ht="31.5" customHeight="1">
      <c r="A31" s="463" t="s">
        <v>717</v>
      </c>
      <c r="B31" s="468" t="s">
        <v>712</v>
      </c>
      <c r="C31" s="511" t="s">
        <v>711</v>
      </c>
      <c r="D31" s="512">
        <f>доходы!D32</f>
        <v>22</v>
      </c>
      <c r="E31" s="512">
        <f>доходы!E32</f>
        <v>22</v>
      </c>
    </row>
    <row r="33" spans="5:8" ht="26.25" customHeight="1">
      <c r="E33" s="83"/>
      <c r="F33" s="83"/>
      <c r="G33" s="83"/>
      <c r="H33" s="83"/>
    </row>
  </sheetData>
  <mergeCells count="14">
    <mergeCell ref="A12:A13"/>
    <mergeCell ref="C12:C13"/>
    <mergeCell ref="D12:E12"/>
    <mergeCell ref="A1:E1"/>
    <mergeCell ref="A2:E2"/>
    <mergeCell ref="A3:E3"/>
    <mergeCell ref="A4:E4"/>
    <mergeCell ref="A5:E5"/>
    <mergeCell ref="A6:E6"/>
    <mergeCell ref="A7:E7"/>
    <mergeCell ref="C8:E8"/>
    <mergeCell ref="D9:E9"/>
    <mergeCell ref="A10:E10"/>
    <mergeCell ref="A11:D1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="60" zoomScaleNormal="100" workbookViewId="0">
      <selection activeCell="J9" sqref="J9"/>
    </sheetView>
  </sheetViews>
  <sheetFormatPr defaultColWidth="9.140625" defaultRowHeight="18.75"/>
  <cols>
    <col min="1" max="1" width="5.42578125" style="91" customWidth="1"/>
    <col min="2" max="10" width="9.140625" style="84"/>
    <col min="11" max="11" width="19.42578125" style="84" customWidth="1"/>
    <col min="12" max="12" width="15.85546875" style="84" customWidth="1"/>
    <col min="13" max="16384" width="9.140625" style="84"/>
  </cols>
  <sheetData>
    <row r="1" spans="1:13">
      <c r="A1" s="559" t="s">
        <v>102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</row>
    <row r="2" spans="1:13">
      <c r="A2" s="558" t="s">
        <v>622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</row>
    <row r="3" spans="1:13">
      <c r="A3" s="558" t="s">
        <v>670</v>
      </c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</row>
    <row r="4" spans="1:13">
      <c r="A4" s="558" t="s">
        <v>13</v>
      </c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</row>
    <row r="5" spans="1:13">
      <c r="A5" s="558" t="s">
        <v>671</v>
      </c>
      <c r="B5" s="558"/>
      <c r="C5" s="558"/>
      <c r="D5" s="558"/>
      <c r="E5" s="558"/>
      <c r="F5" s="558"/>
      <c r="G5" s="558"/>
      <c r="H5" s="558"/>
      <c r="I5" s="558"/>
      <c r="J5" s="558"/>
      <c r="K5" s="558"/>
      <c r="L5" s="558"/>
    </row>
    <row r="6" spans="1:13">
      <c r="A6" s="558" t="s">
        <v>654</v>
      </c>
      <c r="B6" s="558"/>
      <c r="C6" s="558"/>
      <c r="D6" s="558"/>
      <c r="E6" s="558"/>
      <c r="F6" s="558"/>
      <c r="G6" s="558"/>
      <c r="H6" s="558"/>
      <c r="I6" s="558"/>
      <c r="J6" s="558"/>
      <c r="K6" s="558"/>
      <c r="L6" s="558"/>
    </row>
    <row r="7" spans="1:13" s="85" customFormat="1" ht="15.75" customHeight="1">
      <c r="A7" s="523"/>
      <c r="B7" s="523"/>
      <c r="C7" s="523"/>
      <c r="D7" s="523"/>
      <c r="E7" s="523"/>
      <c r="F7" s="523"/>
      <c r="G7" s="523"/>
      <c r="H7" s="523"/>
      <c r="I7" s="523"/>
      <c r="J7" s="523"/>
      <c r="K7" s="523"/>
      <c r="L7" s="523"/>
    </row>
    <row r="8" spans="1:13">
      <c r="A8" s="86"/>
      <c r="B8" s="87"/>
      <c r="C8" s="87"/>
      <c r="D8" s="87"/>
      <c r="E8" s="87"/>
      <c r="F8" s="87"/>
      <c r="G8" s="87"/>
      <c r="H8" s="87"/>
      <c r="I8" s="87"/>
      <c r="J8" s="87"/>
      <c r="K8" s="558"/>
      <c r="L8" s="558"/>
    </row>
    <row r="9" spans="1:13">
      <c r="A9" s="86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</row>
    <row r="10" spans="1:13">
      <c r="A10" s="561" t="s">
        <v>103</v>
      </c>
      <c r="B10" s="562"/>
      <c r="C10" s="562"/>
      <c r="D10" s="562"/>
      <c r="E10" s="562"/>
      <c r="F10" s="562"/>
      <c r="G10" s="562"/>
      <c r="H10" s="562"/>
      <c r="I10" s="562"/>
      <c r="J10" s="562"/>
      <c r="K10" s="562"/>
      <c r="L10" s="562"/>
    </row>
    <row r="11" spans="1:13">
      <c r="A11" s="561" t="s">
        <v>661</v>
      </c>
      <c r="B11" s="562"/>
      <c r="C11" s="562"/>
      <c r="D11" s="562"/>
      <c r="E11" s="562"/>
      <c r="F11" s="562"/>
      <c r="G11" s="562"/>
      <c r="H11" s="562"/>
      <c r="I11" s="562"/>
      <c r="J11" s="562"/>
      <c r="K11" s="562"/>
      <c r="L11" s="562"/>
    </row>
    <row r="12" spans="1:13">
      <c r="A12" s="88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1:13" ht="35.25" customHeight="1">
      <c r="A13" s="89" t="s">
        <v>104</v>
      </c>
      <c r="B13" s="563" t="s">
        <v>72</v>
      </c>
      <c r="C13" s="563"/>
      <c r="D13" s="563"/>
      <c r="E13" s="563"/>
      <c r="F13" s="563"/>
      <c r="G13" s="563"/>
      <c r="H13" s="563"/>
      <c r="I13" s="563"/>
      <c r="J13" s="563"/>
      <c r="K13" s="563"/>
      <c r="L13" s="89" t="s">
        <v>49</v>
      </c>
    </row>
    <row r="14" spans="1:13">
      <c r="A14" s="90">
        <v>1</v>
      </c>
      <c r="B14" s="564">
        <v>2</v>
      </c>
      <c r="C14" s="564"/>
      <c r="D14" s="564"/>
      <c r="E14" s="564"/>
      <c r="F14" s="564"/>
      <c r="G14" s="564"/>
      <c r="H14" s="564"/>
      <c r="I14" s="564"/>
      <c r="J14" s="564"/>
      <c r="K14" s="564"/>
      <c r="L14" s="90">
        <v>3</v>
      </c>
      <c r="M14" s="91"/>
    </row>
    <row r="15" spans="1:13">
      <c r="A15" s="92"/>
      <c r="B15" s="565" t="s">
        <v>105</v>
      </c>
      <c r="C15" s="565"/>
      <c r="D15" s="565"/>
      <c r="E15" s="565"/>
      <c r="F15" s="565"/>
      <c r="G15" s="565"/>
      <c r="H15" s="565"/>
      <c r="I15" s="565"/>
      <c r="J15" s="565"/>
      <c r="K15" s="565"/>
      <c r="L15" s="93">
        <v>20816.09</v>
      </c>
    </row>
    <row r="16" spans="1:13">
      <c r="A16" s="92"/>
      <c r="B16" s="560" t="s">
        <v>106</v>
      </c>
      <c r="C16" s="560"/>
      <c r="D16" s="560"/>
      <c r="E16" s="560"/>
      <c r="F16" s="560"/>
      <c r="G16" s="560"/>
      <c r="H16" s="560"/>
      <c r="I16" s="560"/>
      <c r="J16" s="560"/>
      <c r="K16" s="560"/>
      <c r="L16" s="94"/>
    </row>
    <row r="17" spans="1:12">
      <c r="A17" s="92"/>
      <c r="B17" s="566" t="s">
        <v>107</v>
      </c>
      <c r="C17" s="566"/>
      <c r="D17" s="566"/>
      <c r="E17" s="566"/>
      <c r="F17" s="566"/>
      <c r="G17" s="566"/>
      <c r="H17" s="566"/>
      <c r="I17" s="566"/>
      <c r="J17" s="566"/>
      <c r="K17" s="566"/>
      <c r="L17" s="93">
        <v>20816.09</v>
      </c>
    </row>
    <row r="18" spans="1:12">
      <c r="A18" s="92"/>
      <c r="B18" s="560" t="s">
        <v>106</v>
      </c>
      <c r="C18" s="560"/>
      <c r="D18" s="560"/>
      <c r="E18" s="560"/>
      <c r="F18" s="560"/>
      <c r="G18" s="560"/>
      <c r="H18" s="560"/>
      <c r="I18" s="560"/>
      <c r="J18" s="560"/>
      <c r="K18" s="560"/>
      <c r="L18" s="94">
        <v>3</v>
      </c>
    </row>
    <row r="19" spans="1:12">
      <c r="A19" s="95">
        <v>1</v>
      </c>
      <c r="B19" s="565" t="s">
        <v>108</v>
      </c>
      <c r="C19" s="560"/>
      <c r="D19" s="560"/>
      <c r="E19" s="560"/>
      <c r="F19" s="560"/>
      <c r="G19" s="560"/>
      <c r="H19" s="560"/>
      <c r="I19" s="560"/>
      <c r="J19" s="560"/>
      <c r="K19" s="560"/>
      <c r="L19" s="93">
        <f>L21+L22</f>
        <v>11828.2</v>
      </c>
    </row>
    <row r="20" spans="1:12">
      <c r="A20" s="96"/>
      <c r="B20" s="560" t="s">
        <v>106</v>
      </c>
      <c r="C20" s="560"/>
      <c r="D20" s="560"/>
      <c r="E20" s="560"/>
      <c r="F20" s="560"/>
      <c r="G20" s="560"/>
      <c r="H20" s="560"/>
      <c r="I20" s="560"/>
      <c r="J20" s="560"/>
      <c r="K20" s="560"/>
      <c r="L20" s="94"/>
    </row>
    <row r="21" spans="1:12">
      <c r="A21" s="96">
        <v>1</v>
      </c>
      <c r="B21" s="570" t="s">
        <v>109</v>
      </c>
      <c r="C21" s="571"/>
      <c r="D21" s="571"/>
      <c r="E21" s="571"/>
      <c r="F21" s="571"/>
      <c r="G21" s="571"/>
      <c r="H21" s="571"/>
      <c r="I21" s="571"/>
      <c r="J21" s="571"/>
      <c r="K21" s="572"/>
      <c r="L21" s="94">
        <f>доходы!C35</f>
        <v>3945.7</v>
      </c>
    </row>
    <row r="22" spans="1:12">
      <c r="A22" s="96">
        <v>2</v>
      </c>
      <c r="B22" s="573" t="s">
        <v>110</v>
      </c>
      <c r="C22" s="573"/>
      <c r="D22" s="573"/>
      <c r="E22" s="573"/>
      <c r="F22" s="573"/>
      <c r="G22" s="573"/>
      <c r="H22" s="573"/>
      <c r="I22" s="573"/>
      <c r="J22" s="573"/>
      <c r="K22" s="573"/>
      <c r="L22" s="94">
        <v>7882.5</v>
      </c>
    </row>
    <row r="23" spans="1:12">
      <c r="A23" s="95">
        <v>2</v>
      </c>
      <c r="B23" s="568" t="s">
        <v>111</v>
      </c>
      <c r="C23" s="568"/>
      <c r="D23" s="568"/>
      <c r="E23" s="568"/>
      <c r="F23" s="568"/>
      <c r="G23" s="568"/>
      <c r="H23" s="568"/>
      <c r="I23" s="568"/>
      <c r="J23" s="568"/>
      <c r="K23" s="568"/>
      <c r="L23" s="93">
        <v>460.1</v>
      </c>
    </row>
    <row r="24" spans="1:12" ht="29.25" customHeight="1">
      <c r="A24" s="96">
        <v>1</v>
      </c>
      <c r="B24" s="573" t="s">
        <v>112</v>
      </c>
      <c r="C24" s="573"/>
      <c r="D24" s="573"/>
      <c r="E24" s="573"/>
      <c r="F24" s="573"/>
      <c r="G24" s="573"/>
      <c r="H24" s="573"/>
      <c r="I24" s="573"/>
      <c r="J24" s="573"/>
      <c r="K24" s="573"/>
      <c r="L24" s="94">
        <v>460.1</v>
      </c>
    </row>
    <row r="25" spans="1:12">
      <c r="A25" s="95">
        <v>3</v>
      </c>
      <c r="B25" s="568" t="s">
        <v>113</v>
      </c>
      <c r="C25" s="568"/>
      <c r="D25" s="568"/>
      <c r="E25" s="568"/>
      <c r="F25" s="568"/>
      <c r="G25" s="568"/>
      <c r="H25" s="568"/>
      <c r="I25" s="568"/>
      <c r="J25" s="568"/>
      <c r="K25" s="568"/>
      <c r="L25" s="93">
        <f>L26</f>
        <v>14194.4</v>
      </c>
    </row>
    <row r="26" spans="1:12" ht="57" customHeight="1">
      <c r="A26" s="97">
        <v>1</v>
      </c>
      <c r="B26" s="569" t="s">
        <v>114</v>
      </c>
      <c r="C26" s="569"/>
      <c r="D26" s="569"/>
      <c r="E26" s="569"/>
      <c r="F26" s="569"/>
      <c r="G26" s="569"/>
      <c r="H26" s="569"/>
      <c r="I26" s="569"/>
      <c r="J26" s="569"/>
      <c r="K26" s="569"/>
      <c r="L26" s="94">
        <v>14194.4</v>
      </c>
    </row>
    <row r="27" spans="1:12">
      <c r="A27" s="513">
        <v>4</v>
      </c>
      <c r="B27" s="567" t="s">
        <v>714</v>
      </c>
      <c r="C27" s="567"/>
      <c r="D27" s="567"/>
      <c r="E27" s="567"/>
      <c r="F27" s="567"/>
      <c r="G27" s="567"/>
      <c r="H27" s="567"/>
      <c r="I27" s="567"/>
      <c r="J27" s="567"/>
      <c r="K27" s="567"/>
      <c r="L27" s="93">
        <v>6.3</v>
      </c>
    </row>
    <row r="28" spans="1:12">
      <c r="A28" s="98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</row>
    <row r="29" spans="1:12">
      <c r="A29" s="98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</row>
    <row r="30" spans="1:12">
      <c r="A30" s="98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</row>
    <row r="31" spans="1:12">
      <c r="A31" s="98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</row>
    <row r="32" spans="1:12">
      <c r="A32" s="98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</row>
    <row r="33" spans="1:12">
      <c r="A33" s="98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1:12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1:12">
      <c r="A35" s="98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</row>
    <row r="36" spans="1:12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</row>
  </sheetData>
  <mergeCells count="25">
    <mergeCell ref="B27:K27"/>
    <mergeCell ref="B25:K25"/>
    <mergeCell ref="B26:K26"/>
    <mergeCell ref="B21:K21"/>
    <mergeCell ref="B22:K22"/>
    <mergeCell ref="B23:K23"/>
    <mergeCell ref="B24:K24"/>
    <mergeCell ref="B20:K20"/>
    <mergeCell ref="A7:L7"/>
    <mergeCell ref="K8:L8"/>
    <mergeCell ref="A10:L10"/>
    <mergeCell ref="A11:L11"/>
    <mergeCell ref="B13:K13"/>
    <mergeCell ref="B14:K14"/>
    <mergeCell ref="B15:K15"/>
    <mergeCell ref="B16:K16"/>
    <mergeCell ref="B17:K17"/>
    <mergeCell ref="B18:K18"/>
    <mergeCell ref="B19:K19"/>
    <mergeCell ref="A6:L6"/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workbookViewId="0">
      <selection activeCell="L16" sqref="L16"/>
    </sheetView>
  </sheetViews>
  <sheetFormatPr defaultColWidth="9.140625" defaultRowHeight="18.75"/>
  <cols>
    <col min="1" max="1" width="5.42578125" style="91" customWidth="1"/>
    <col min="2" max="10" width="9.140625" style="84"/>
    <col min="11" max="11" width="12.85546875" style="84" customWidth="1"/>
    <col min="12" max="12" width="15.85546875" style="84" customWidth="1"/>
    <col min="13" max="13" width="15.140625" style="84" customWidth="1"/>
    <col min="14" max="14" width="9.140625" style="84"/>
    <col min="15" max="15" width="11.42578125" style="84" customWidth="1"/>
    <col min="16" max="16" width="13.5703125" style="84" customWidth="1"/>
    <col min="17" max="16384" width="9.140625" style="84"/>
  </cols>
  <sheetData>
    <row r="1" spans="1:13">
      <c r="A1" s="575" t="s">
        <v>115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</row>
    <row r="2" spans="1:13">
      <c r="A2" s="574" t="s">
        <v>632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</row>
    <row r="3" spans="1:13" s="85" customFormat="1">
      <c r="A3" s="576" t="s">
        <v>670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</row>
    <row r="4" spans="1:13">
      <c r="A4" s="574" t="s">
        <v>66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</row>
    <row r="5" spans="1:13">
      <c r="A5" s="574" t="s">
        <v>671</v>
      </c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</row>
    <row r="6" spans="1:13">
      <c r="A6" s="574" t="s">
        <v>654</v>
      </c>
      <c r="B6" s="574"/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</row>
    <row r="7" spans="1:13">
      <c r="A7" s="574"/>
      <c r="B7" s="574"/>
      <c r="C7" s="574"/>
      <c r="D7" s="574"/>
      <c r="E7" s="574"/>
      <c r="F7" s="574"/>
      <c r="G7" s="574"/>
      <c r="H7" s="574"/>
      <c r="I7" s="574"/>
      <c r="J7" s="574"/>
      <c r="K7" s="574"/>
      <c r="L7" s="574"/>
      <c r="M7" s="574"/>
    </row>
    <row r="8" spans="1:13">
      <c r="A8" s="579"/>
      <c r="B8" s="579"/>
      <c r="C8" s="579"/>
      <c r="D8" s="579"/>
      <c r="E8" s="579"/>
      <c r="F8" s="579"/>
      <c r="G8" s="579"/>
      <c r="H8" s="579"/>
      <c r="I8" s="579"/>
      <c r="J8" s="579"/>
      <c r="K8" s="579"/>
      <c r="L8" s="579"/>
      <c r="M8" s="579"/>
    </row>
    <row r="9" spans="1:13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</row>
    <row r="10" spans="1:13">
      <c r="A10" s="579"/>
      <c r="B10" s="579"/>
      <c r="C10" s="579"/>
      <c r="D10" s="579"/>
      <c r="E10" s="579"/>
      <c r="F10" s="579"/>
      <c r="G10" s="579"/>
      <c r="H10" s="579"/>
      <c r="I10" s="579"/>
      <c r="J10" s="579"/>
      <c r="K10" s="579"/>
      <c r="L10" s="579"/>
      <c r="M10" s="579"/>
    </row>
    <row r="11" spans="1:13">
      <c r="A11" s="580" t="s">
        <v>103</v>
      </c>
      <c r="B11" s="579"/>
      <c r="C11" s="579"/>
      <c r="D11" s="579"/>
      <c r="E11" s="579"/>
      <c r="F11" s="579"/>
      <c r="G11" s="579"/>
      <c r="H11" s="579"/>
      <c r="I11" s="579"/>
      <c r="J11" s="579"/>
      <c r="K11" s="579"/>
      <c r="L11" s="579"/>
      <c r="M11" s="579"/>
    </row>
    <row r="12" spans="1:13">
      <c r="A12" s="580" t="s">
        <v>659</v>
      </c>
      <c r="B12" s="579"/>
      <c r="C12" s="579"/>
      <c r="D12" s="579"/>
      <c r="E12" s="579"/>
      <c r="F12" s="579"/>
      <c r="G12" s="579"/>
      <c r="H12" s="579"/>
      <c r="I12" s="579"/>
      <c r="J12" s="579"/>
      <c r="K12" s="579"/>
      <c r="L12" s="579"/>
      <c r="M12" s="579"/>
    </row>
    <row r="13" spans="1:13">
      <c r="A13" s="101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1:13" ht="37.5">
      <c r="A14" s="102" t="s">
        <v>104</v>
      </c>
      <c r="B14" s="581" t="s">
        <v>72</v>
      </c>
      <c r="C14" s="581"/>
      <c r="D14" s="581"/>
      <c r="E14" s="581"/>
      <c r="F14" s="581"/>
      <c r="G14" s="581"/>
      <c r="H14" s="581"/>
      <c r="I14" s="581"/>
      <c r="J14" s="581"/>
      <c r="K14" s="581"/>
      <c r="L14" s="102" t="s">
        <v>631</v>
      </c>
      <c r="M14" s="102" t="s">
        <v>660</v>
      </c>
    </row>
    <row r="15" spans="1:13">
      <c r="A15" s="103">
        <v>1</v>
      </c>
      <c r="B15" s="582">
        <v>2</v>
      </c>
      <c r="C15" s="582"/>
      <c r="D15" s="582"/>
      <c r="E15" s="582"/>
      <c r="F15" s="582"/>
      <c r="G15" s="582"/>
      <c r="H15" s="582"/>
      <c r="I15" s="582"/>
      <c r="J15" s="582"/>
      <c r="K15" s="582"/>
      <c r="L15" s="103">
        <v>3</v>
      </c>
      <c r="M15" s="103">
        <v>4</v>
      </c>
    </row>
    <row r="16" spans="1:13">
      <c r="A16" s="104"/>
      <c r="B16" s="577" t="s">
        <v>105</v>
      </c>
      <c r="C16" s="577"/>
      <c r="D16" s="577"/>
      <c r="E16" s="577"/>
      <c r="F16" s="577"/>
      <c r="G16" s="577"/>
      <c r="H16" s="577"/>
      <c r="I16" s="577"/>
      <c r="J16" s="577"/>
      <c r="K16" s="577"/>
      <c r="L16" s="105">
        <f>L18</f>
        <v>18869.400000000001</v>
      </c>
      <c r="M16" s="105">
        <f>M18</f>
        <v>18999</v>
      </c>
    </row>
    <row r="17" spans="1:13">
      <c r="A17" s="104"/>
      <c r="B17" s="578" t="s">
        <v>106</v>
      </c>
      <c r="C17" s="578"/>
      <c r="D17" s="578"/>
      <c r="E17" s="578"/>
      <c r="F17" s="578"/>
      <c r="G17" s="578"/>
      <c r="H17" s="578"/>
      <c r="I17" s="578"/>
      <c r="J17" s="578"/>
      <c r="K17" s="578"/>
      <c r="L17" s="106"/>
      <c r="M17" s="106"/>
    </row>
    <row r="18" spans="1:13">
      <c r="A18" s="104"/>
      <c r="B18" s="583" t="s">
        <v>107</v>
      </c>
      <c r="C18" s="583"/>
      <c r="D18" s="583"/>
      <c r="E18" s="583"/>
      <c r="F18" s="583"/>
      <c r="G18" s="583"/>
      <c r="H18" s="583"/>
      <c r="I18" s="583"/>
      <c r="J18" s="583"/>
      <c r="K18" s="583"/>
      <c r="L18" s="105">
        <f>L20+L24+L26+L29</f>
        <v>18869.400000000001</v>
      </c>
      <c r="M18" s="105">
        <f>M20+M24+M26+M29</f>
        <v>18999</v>
      </c>
    </row>
    <row r="19" spans="1:13">
      <c r="A19" s="104"/>
      <c r="B19" s="578" t="s">
        <v>106</v>
      </c>
      <c r="C19" s="578"/>
      <c r="D19" s="578"/>
      <c r="E19" s="578"/>
      <c r="F19" s="578"/>
      <c r="G19" s="578"/>
      <c r="H19" s="578"/>
      <c r="I19" s="578"/>
      <c r="J19" s="578"/>
      <c r="K19" s="578"/>
      <c r="L19" s="106"/>
      <c r="M19" s="106"/>
    </row>
    <row r="20" spans="1:13">
      <c r="A20" s="107">
        <v>1</v>
      </c>
      <c r="B20" s="577" t="s">
        <v>108</v>
      </c>
      <c r="C20" s="578"/>
      <c r="D20" s="578"/>
      <c r="E20" s="578"/>
      <c r="F20" s="578"/>
      <c r="G20" s="578"/>
      <c r="H20" s="578"/>
      <c r="I20" s="578"/>
      <c r="J20" s="578"/>
      <c r="K20" s="578"/>
      <c r="L20" s="105">
        <f>L22+L23</f>
        <v>12623.7</v>
      </c>
      <c r="M20" s="105">
        <f>M22+M23</f>
        <v>12623.7</v>
      </c>
    </row>
    <row r="21" spans="1:13">
      <c r="A21" s="108"/>
      <c r="B21" s="578" t="s">
        <v>106</v>
      </c>
      <c r="C21" s="578"/>
      <c r="D21" s="578"/>
      <c r="E21" s="578"/>
      <c r="F21" s="578"/>
      <c r="G21" s="578"/>
      <c r="H21" s="578"/>
      <c r="I21" s="578"/>
      <c r="J21" s="578"/>
      <c r="K21" s="578"/>
      <c r="L21" s="106"/>
      <c r="M21" s="106"/>
    </row>
    <row r="22" spans="1:13">
      <c r="A22" s="108">
        <v>1</v>
      </c>
      <c r="B22" s="587" t="s">
        <v>109</v>
      </c>
      <c r="C22" s="588"/>
      <c r="D22" s="588"/>
      <c r="E22" s="588"/>
      <c r="F22" s="588"/>
      <c r="G22" s="588"/>
      <c r="H22" s="588"/>
      <c r="I22" s="588"/>
      <c r="J22" s="588"/>
      <c r="K22" s="589"/>
      <c r="L22" s="106">
        <f>доходы!D35</f>
        <v>3945.7</v>
      </c>
      <c r="M22" s="106">
        <f>доходы!E35</f>
        <v>3945.7</v>
      </c>
    </row>
    <row r="23" spans="1:13">
      <c r="A23" s="108">
        <v>2</v>
      </c>
      <c r="B23" s="590" t="s">
        <v>110</v>
      </c>
      <c r="C23" s="590"/>
      <c r="D23" s="590"/>
      <c r="E23" s="590"/>
      <c r="F23" s="590"/>
      <c r="G23" s="590"/>
      <c r="H23" s="590"/>
      <c r="I23" s="590"/>
      <c r="J23" s="590"/>
      <c r="K23" s="590"/>
      <c r="L23" s="106">
        <f>доходы!D36</f>
        <v>8678</v>
      </c>
      <c r="M23" s="106">
        <f>доходы!E36</f>
        <v>8678</v>
      </c>
    </row>
    <row r="24" spans="1:13">
      <c r="A24" s="107">
        <v>2</v>
      </c>
      <c r="B24" s="591" t="s">
        <v>111</v>
      </c>
      <c r="C24" s="591"/>
      <c r="D24" s="591"/>
      <c r="E24" s="591"/>
      <c r="F24" s="591"/>
      <c r="G24" s="591"/>
      <c r="H24" s="591"/>
      <c r="I24" s="591"/>
      <c r="J24" s="591"/>
      <c r="K24" s="591"/>
      <c r="L24" s="105">
        <f>L25</f>
        <v>480</v>
      </c>
      <c r="M24" s="105">
        <f>M25</f>
        <v>498.4</v>
      </c>
    </row>
    <row r="25" spans="1:13">
      <c r="A25" s="108">
        <v>1</v>
      </c>
      <c r="B25" s="590" t="s">
        <v>112</v>
      </c>
      <c r="C25" s="590"/>
      <c r="D25" s="590"/>
      <c r="E25" s="590"/>
      <c r="F25" s="590"/>
      <c r="G25" s="590"/>
      <c r="H25" s="590"/>
      <c r="I25" s="590"/>
      <c r="J25" s="590"/>
      <c r="K25" s="590"/>
      <c r="L25" s="106">
        <f>доходы!D42</f>
        <v>480</v>
      </c>
      <c r="M25" s="106">
        <f>доходы!E42</f>
        <v>498.4</v>
      </c>
    </row>
    <row r="26" spans="1:13">
      <c r="A26" s="107">
        <v>3</v>
      </c>
      <c r="B26" s="591" t="s">
        <v>113</v>
      </c>
      <c r="C26" s="591"/>
      <c r="D26" s="591"/>
      <c r="E26" s="591"/>
      <c r="F26" s="591"/>
      <c r="G26" s="591"/>
      <c r="H26" s="591"/>
      <c r="I26" s="591"/>
      <c r="J26" s="591"/>
      <c r="K26" s="591"/>
      <c r="L26" s="105">
        <f>L27+L28</f>
        <v>5763</v>
      </c>
      <c r="M26" s="105">
        <f>M27+M28</f>
        <v>5874.2</v>
      </c>
    </row>
    <row r="27" spans="1:13">
      <c r="A27" s="109"/>
      <c r="B27" s="585" t="s">
        <v>116</v>
      </c>
      <c r="C27" s="585"/>
      <c r="D27" s="585"/>
      <c r="E27" s="585"/>
      <c r="F27" s="585"/>
      <c r="G27" s="585"/>
      <c r="H27" s="585"/>
      <c r="I27" s="585"/>
      <c r="J27" s="585"/>
      <c r="K27" s="585"/>
      <c r="L27" s="106"/>
      <c r="M27" s="106"/>
    </row>
    <row r="28" spans="1:13">
      <c r="A28" s="109">
        <v>1</v>
      </c>
      <c r="B28" s="586" t="s">
        <v>114</v>
      </c>
      <c r="C28" s="586"/>
      <c r="D28" s="586"/>
      <c r="E28" s="586"/>
      <c r="F28" s="586"/>
      <c r="G28" s="586"/>
      <c r="H28" s="586"/>
      <c r="I28" s="586"/>
      <c r="J28" s="586"/>
      <c r="K28" s="586"/>
      <c r="L28" s="106">
        <f>доходы!C43</f>
        <v>5763</v>
      </c>
      <c r="M28" s="106">
        <f>доходы!D43</f>
        <v>5874.2</v>
      </c>
    </row>
    <row r="29" spans="1:13">
      <c r="A29" s="514">
        <v>4</v>
      </c>
      <c r="B29" s="584" t="s">
        <v>719</v>
      </c>
      <c r="C29" s="584"/>
      <c r="D29" s="584"/>
      <c r="E29" s="584"/>
      <c r="F29" s="584"/>
      <c r="G29" s="584"/>
      <c r="H29" s="584"/>
      <c r="I29" s="584"/>
      <c r="J29" s="584"/>
      <c r="K29" s="584"/>
      <c r="L29" s="105">
        <f>доходы!D46</f>
        <v>2.7</v>
      </c>
      <c r="M29" s="105">
        <f>доходы!E46</f>
        <v>2.7</v>
      </c>
    </row>
    <row r="30" spans="1:13">
      <c r="A30" s="98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</row>
    <row r="31" spans="1:13">
      <c r="A31" s="98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</row>
    <row r="32" spans="1:13">
      <c r="A32" s="98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</row>
    <row r="33" spans="1:12">
      <c r="A33" s="98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1:12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1:12">
      <c r="A35" s="98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</row>
    <row r="36" spans="1:12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</row>
    <row r="37" spans="1:12">
      <c r="A37" s="98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</row>
    <row r="38" spans="1:12">
      <c r="A38" s="98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</row>
  </sheetData>
  <mergeCells count="27">
    <mergeCell ref="B29:K29"/>
    <mergeCell ref="B27:K27"/>
    <mergeCell ref="B28:K28"/>
    <mergeCell ref="B21:K21"/>
    <mergeCell ref="B22:K22"/>
    <mergeCell ref="B23:K23"/>
    <mergeCell ref="B24:K24"/>
    <mergeCell ref="B25:K25"/>
    <mergeCell ref="B26:K26"/>
    <mergeCell ref="B20:K20"/>
    <mergeCell ref="A7:M7"/>
    <mergeCell ref="A8:M8"/>
    <mergeCell ref="A10:M10"/>
    <mergeCell ref="A11:M11"/>
    <mergeCell ref="A12:M12"/>
    <mergeCell ref="B14:K14"/>
    <mergeCell ref="B15:K15"/>
    <mergeCell ref="B16:K16"/>
    <mergeCell ref="B17:K17"/>
    <mergeCell ref="B18:K18"/>
    <mergeCell ref="B19:K19"/>
    <mergeCell ref="A6:M6"/>
    <mergeCell ref="A1:M1"/>
    <mergeCell ref="A2:M2"/>
    <mergeCell ref="A3:M3"/>
    <mergeCell ref="A4:M4"/>
    <mergeCell ref="A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2</vt:i4>
      </vt:variant>
    </vt:vector>
  </HeadingPairs>
  <TitlesOfParts>
    <vt:vector size="17" baseType="lpstr">
      <vt:lpstr>прил 1</vt:lpstr>
      <vt:lpstr>прил 2</vt:lpstr>
      <vt:lpstr>прил 3</vt:lpstr>
      <vt:lpstr>прил 4</vt:lpstr>
      <vt:lpstr>прил 5</vt:lpstr>
      <vt:lpstr>прил 6</vt:lpstr>
      <vt:lpstr>прил 7</vt:lpstr>
      <vt:lpstr>прил 8</vt:lpstr>
      <vt:lpstr>прил 9</vt:lpstr>
      <vt:lpstr>прил 10</vt:lpstr>
      <vt:lpstr>прил 11</vt:lpstr>
      <vt:lpstr>прил 12</vt:lpstr>
      <vt:lpstr>прил 13</vt:lpstr>
      <vt:lpstr>доходы</vt:lpstr>
      <vt:lpstr>Лист1</vt:lpstr>
      <vt:lpstr>'прил 13'!Область_печати</vt:lpstr>
      <vt:lpstr>'прил 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</dc:creator>
  <cp:lastModifiedBy>User Windows</cp:lastModifiedBy>
  <cp:lastPrinted>2024-04-12T04:23:04Z</cp:lastPrinted>
  <dcterms:created xsi:type="dcterms:W3CDTF">2012-12-19T23:50:59Z</dcterms:created>
  <dcterms:modified xsi:type="dcterms:W3CDTF">2024-05-16T02:30:16Z</dcterms:modified>
</cp:coreProperties>
</file>