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Metod\Desktop\"/>
    </mc:Choice>
  </mc:AlternateContent>
  <xr:revisionPtr revIDLastSave="0" documentId="8_{6C7C2136-B086-4487-8880-2ECDE3457F79}" xr6:coauthVersionLast="47" xr6:coauthVersionMax="47" xr10:uidLastSave="{00000000-0000-0000-0000-000000000000}"/>
  <bookViews>
    <workbookView xWindow="-120" yWindow="-120" windowWidth="29040" windowHeight="15840" tabRatio="230" activeTab="1" xr2:uid="{00000000-000D-0000-FFFF-FFFF00000000}"/>
  </bookViews>
  <sheets>
    <sheet name="4" sheetId="2" r:id="rId1"/>
    <sheet name="Приложение" sheetId="1" r:id="rId2"/>
  </sheets>
  <definedNames>
    <definedName name="bookmark52" localSheetId="1">Приложение!$B$14</definedName>
    <definedName name="_xlnm.Print_Titles" localSheetId="1">Приложение!$3:$4</definedName>
    <definedName name="_xlnm.Print_Area" localSheetId="1">Приложение!$A$1:$O$196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3" i="1" l="1"/>
  <c r="K102" i="1" s="1"/>
  <c r="L103" i="1"/>
  <c r="L102" i="1" s="1"/>
  <c r="M103" i="1"/>
  <c r="M102" i="1" s="1"/>
  <c r="N103" i="1"/>
  <c r="N102" i="1" s="1"/>
  <c r="J103" i="1"/>
  <c r="J102" i="1" s="1"/>
  <c r="O102" i="1" s="1"/>
  <c r="O112" i="1"/>
  <c r="J168" i="1"/>
  <c r="J132" i="1" s="1"/>
  <c r="O85" i="1" l="1"/>
  <c r="L38" i="1"/>
  <c r="M38" i="1"/>
  <c r="N38" i="1"/>
  <c r="K40" i="1"/>
  <c r="L40" i="1"/>
  <c r="M40" i="1"/>
  <c r="N40" i="1"/>
  <c r="J40" i="1"/>
  <c r="L66" i="1"/>
  <c r="K67" i="1"/>
  <c r="K66" i="1" s="1"/>
  <c r="O86" i="1" l="1"/>
  <c r="O87" i="1"/>
  <c r="L87" i="1"/>
  <c r="M87" i="1"/>
  <c r="N87" i="1"/>
  <c r="K87" i="1"/>
  <c r="K115" i="1"/>
  <c r="L115" i="1"/>
  <c r="M115" i="1"/>
  <c r="N115" i="1"/>
  <c r="J115" i="1"/>
  <c r="O115" i="1" s="1"/>
  <c r="K114" i="1"/>
  <c r="L114" i="1"/>
  <c r="M114" i="1"/>
  <c r="N114" i="1"/>
  <c r="J114" i="1"/>
  <c r="O114" i="1" s="1"/>
  <c r="K113" i="1"/>
  <c r="L113" i="1"/>
  <c r="M113" i="1"/>
  <c r="N113" i="1"/>
  <c r="J113" i="1"/>
  <c r="J28" i="1"/>
  <c r="O190" i="1"/>
  <c r="O191" i="1"/>
  <c r="O192" i="1"/>
  <c r="O193" i="1"/>
  <c r="O194" i="1"/>
  <c r="O195" i="1"/>
  <c r="O196" i="1"/>
  <c r="O182" i="1"/>
  <c r="O183" i="1"/>
  <c r="O184" i="1"/>
  <c r="O185" i="1"/>
  <c r="O186" i="1"/>
  <c r="O187" i="1"/>
  <c r="O188" i="1"/>
  <c r="L189" i="1"/>
  <c r="M189" i="1"/>
  <c r="N189" i="1"/>
  <c r="K189" i="1"/>
  <c r="J189" i="1"/>
  <c r="K181" i="1"/>
  <c r="L181" i="1"/>
  <c r="M181" i="1"/>
  <c r="N181" i="1"/>
  <c r="J181" i="1"/>
  <c r="O134" i="1"/>
  <c r="O103" i="1" l="1"/>
  <c r="J173" i="1"/>
  <c r="J174" i="1" s="1"/>
  <c r="J6" i="1" s="1"/>
  <c r="O189" i="1"/>
  <c r="M173" i="1"/>
  <c r="M174" i="1" s="1"/>
  <c r="J10" i="1"/>
  <c r="N173" i="1"/>
  <c r="N174" i="1" s="1"/>
  <c r="L173" i="1"/>
  <c r="L174" i="1" s="1"/>
  <c r="O181" i="1"/>
  <c r="K173" i="1"/>
  <c r="K135" i="1"/>
  <c r="L135" i="1"/>
  <c r="M135" i="1"/>
  <c r="N135" i="1"/>
  <c r="K132" i="1"/>
  <c r="L132" i="1"/>
  <c r="M132" i="1"/>
  <c r="N132" i="1"/>
  <c r="O168" i="1"/>
  <c r="O165" i="1"/>
  <c r="O149" i="1"/>
  <c r="O150" i="1"/>
  <c r="O121" i="1"/>
  <c r="O122" i="1"/>
  <c r="K112" i="1"/>
  <c r="O99" i="1"/>
  <c r="J85" i="1"/>
  <c r="O84" i="1"/>
  <c r="K74" i="1"/>
  <c r="L74" i="1"/>
  <c r="M74" i="1"/>
  <c r="N74" i="1"/>
  <c r="J74" i="1"/>
  <c r="K81" i="1"/>
  <c r="K38" i="1" s="1"/>
  <c r="J81" i="1"/>
  <c r="J38" i="1" s="1"/>
  <c r="O82" i="1"/>
  <c r="O83" i="1"/>
  <c r="L80" i="1"/>
  <c r="M80" i="1"/>
  <c r="N80" i="1"/>
  <c r="O77" i="1"/>
  <c r="O76" i="1"/>
  <c r="O75" i="1"/>
  <c r="O73" i="1"/>
  <c r="K72" i="1"/>
  <c r="K39" i="1" s="1"/>
  <c r="L72" i="1"/>
  <c r="L39" i="1" s="1"/>
  <c r="M72" i="1"/>
  <c r="M39" i="1" s="1"/>
  <c r="N72" i="1"/>
  <c r="N39" i="1" s="1"/>
  <c r="J72" i="1"/>
  <c r="J39" i="1" s="1"/>
  <c r="J7" i="1" s="1"/>
  <c r="O71" i="1"/>
  <c r="O63" i="1"/>
  <c r="O64" i="1"/>
  <c r="O66" i="1"/>
  <c r="O67" i="1"/>
  <c r="O68" i="1"/>
  <c r="O69" i="1"/>
  <c r="O70" i="1"/>
  <c r="K65" i="1"/>
  <c r="K62" i="1" s="1"/>
  <c r="L65" i="1"/>
  <c r="L62" i="1" s="1"/>
  <c r="M65" i="1"/>
  <c r="M62" i="1" s="1"/>
  <c r="N65" i="1"/>
  <c r="N62" i="1" s="1"/>
  <c r="J65" i="1"/>
  <c r="J62" i="1" s="1"/>
  <c r="O60" i="1"/>
  <c r="O61" i="1"/>
  <c r="O78" i="1"/>
  <c r="O79" i="1"/>
  <c r="K11" i="1"/>
  <c r="L11" i="1"/>
  <c r="M11" i="1"/>
  <c r="N11" i="1"/>
  <c r="J30" i="1"/>
  <c r="J11" i="1" s="1"/>
  <c r="J8" i="1" s="1"/>
  <c r="K13" i="1"/>
  <c r="L13" i="1"/>
  <c r="M13" i="1"/>
  <c r="M6" i="1" s="1"/>
  <c r="N13" i="1"/>
  <c r="O31" i="1"/>
  <c r="O32" i="1"/>
  <c r="O33" i="1"/>
  <c r="N6" i="1" l="1"/>
  <c r="L6" i="1"/>
  <c r="J5" i="1"/>
  <c r="K37" i="1"/>
  <c r="J37" i="1"/>
  <c r="K133" i="1"/>
  <c r="K8" i="1" s="1"/>
  <c r="O132" i="1"/>
  <c r="L133" i="1"/>
  <c r="L8" i="1" s="1"/>
  <c r="O173" i="1"/>
  <c r="O174" i="1" s="1"/>
  <c r="K174" i="1"/>
  <c r="K6" i="1" s="1"/>
  <c r="O135" i="1"/>
  <c r="N133" i="1"/>
  <c r="N8" i="1" s="1"/>
  <c r="M133" i="1"/>
  <c r="M8" i="1" s="1"/>
  <c r="O113" i="1"/>
  <c r="O74" i="1"/>
  <c r="J80" i="1"/>
  <c r="O39" i="1"/>
  <c r="K80" i="1"/>
  <c r="O40" i="1"/>
  <c r="N37" i="1"/>
  <c r="O81" i="1"/>
  <c r="O38" i="1"/>
  <c r="O62" i="1"/>
  <c r="L37" i="1"/>
  <c r="O72" i="1"/>
  <c r="O65" i="1"/>
  <c r="O11" i="1"/>
  <c r="O30" i="1"/>
  <c r="O13" i="1"/>
  <c r="O6" i="1" l="1"/>
  <c r="O8" i="1"/>
  <c r="O133" i="1"/>
  <c r="O80" i="1"/>
  <c r="M37" i="1"/>
  <c r="O37" i="1" l="1"/>
  <c r="L34" i="1"/>
  <c r="M34" i="1"/>
  <c r="N34" i="1"/>
  <c r="O27" i="1"/>
  <c r="O28" i="1"/>
  <c r="O29" i="1"/>
  <c r="O35" i="1"/>
  <c r="O36" i="1"/>
  <c r="O26" i="1"/>
  <c r="K34" i="1"/>
  <c r="K10" i="1" l="1"/>
  <c r="K12" i="1"/>
  <c r="N10" i="1"/>
  <c r="N12" i="1"/>
  <c r="N7" i="1" s="1"/>
  <c r="N5" i="1" s="1"/>
  <c r="M10" i="1"/>
  <c r="M12" i="1"/>
  <c r="M7" i="1" s="1"/>
  <c r="M5" i="1" s="1"/>
  <c r="L10" i="1"/>
  <c r="L12" i="1"/>
  <c r="L7" i="1" s="1"/>
  <c r="L5" i="1" s="1"/>
  <c r="O34" i="1"/>
  <c r="T28" i="2"/>
  <c r="O25" i="2"/>
  <c r="T22" i="2"/>
  <c r="T19" i="2"/>
  <c r="T18" i="2"/>
  <c r="T16" i="2"/>
  <c r="N13" i="2"/>
  <c r="N4" i="2" s="1"/>
  <c r="O13" i="2"/>
  <c r="P13" i="2"/>
  <c r="P4" i="2" s="1"/>
  <c r="Q13" i="2"/>
  <c r="Q4" i="2" s="1"/>
  <c r="R13" i="2"/>
  <c r="R4" i="2" s="1"/>
  <c r="S13" i="2"/>
  <c r="S4" i="2" s="1"/>
  <c r="T6" i="2"/>
  <c r="K7" i="1" l="1"/>
  <c r="O12" i="1"/>
  <c r="O7" i="1"/>
  <c r="K5" i="1"/>
  <c r="O5" i="1" s="1"/>
  <c r="O10" i="1"/>
  <c r="O4" i="2"/>
  <c r="T4" i="2" s="1"/>
  <c r="T13" i="2"/>
</calcChain>
</file>

<file path=xl/sharedStrings.xml><?xml version="1.0" encoding="utf-8"?>
<sst xmlns="http://schemas.openxmlformats.org/spreadsheetml/2006/main" count="893" uniqueCount="329">
  <si>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</si>
  <si>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НПАорв / НПА *100, где
НПАорв - количество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
НПА - общее количество 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</si>
  <si>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Основное мероприятие "Снижение административных барьеров"</t>
  </si>
  <si>
    <t>Определяется по результатам анкетирования субъектов предпринимательства Забайкальского края,                                                           (∑Коб)/Коп, где                                                                                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                                                              Коп - количество опрошенных  представителей субъектов предпринимательской деятельности (респондентов), участвующих в анкетировании</t>
  </si>
  <si>
    <t>Мероприятие "Обеспечение организации предоставления государственных и муниципальных услуг по принципу "одного окна"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</si>
  <si>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</si>
  <si>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тыс. рублей</t>
  </si>
  <si>
    <t>1.4.2.1-ПМ1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</si>
  <si>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</si>
  <si>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1.4-ПП3</t>
  </si>
  <si>
    <t>1.4.1.2</t>
  </si>
  <si>
    <t>1.4.2.-ПОМ1</t>
  </si>
  <si>
    <t>1.4.2.1.</t>
  </si>
  <si>
    <t>1.4.3-ПОМ1</t>
  </si>
  <si>
    <t>Мероприятие "Развитие деятельности МФЦ"</t>
  </si>
  <si>
    <t>1.4.1.1.</t>
  </si>
  <si>
    <t>1.4.1.1-ПМ1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</si>
  <si>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</si>
  <si>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</si>
  <si>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</si>
  <si>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1.4.1.2-ПМ2</t>
  </si>
  <si>
    <t>621</t>
  </si>
  <si>
    <t>622</t>
  </si>
  <si>
    <t xml:space="preserve">     0929900         0340119905</t>
  </si>
  <si>
    <t xml:space="preserve"> 1005028</t>
  </si>
  <si>
    <t xml:space="preserve">0929900    </t>
  </si>
  <si>
    <t>0929900   0340119905</t>
  </si>
  <si>
    <t>Процент выполнения государственного задания</t>
  </si>
  <si>
    <t>Уок/Угз*100,
где Угз - количество услуг, предусмотренных государственным заданием, Уок - количество оказанных услуг</t>
  </si>
  <si>
    <t>Нioo=Ч×Кoo, где
Ч - норматив численности населения, обслуживаемого одним окном                                    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</si>
  <si>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>0113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</si>
  <si>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</si>
  <si>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</si>
  <si>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</si>
  <si>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</si>
  <si>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</si>
  <si>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</si>
  <si>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</si>
  <si>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</si>
  <si>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</si>
  <si>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</si>
  <si>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</si>
  <si>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</si>
  <si>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</si>
  <si>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</si>
  <si>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</si>
  <si>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</si>
  <si>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</si>
  <si>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</si>
  <si>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%</t>
  </si>
  <si>
    <t>ед.</t>
  </si>
  <si>
    <t>-</t>
  </si>
  <si>
    <t>2014-2020</t>
  </si>
  <si>
    <t>финансирование за счет краевого бюджета</t>
  </si>
  <si>
    <t>кроме того, финансирование из других источников:</t>
  </si>
  <si>
    <t>1.4.</t>
  </si>
  <si>
    <t>Подпрограмма "Повышение эффективности государственного и муниципального управления"</t>
  </si>
  <si>
    <t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Забайкальского края</t>
  </si>
  <si>
    <t>1.4-ПП1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</si>
  <si>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</si>
  <si>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</si>
  <si>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</si>
  <si>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1.4-ПП2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</si>
  <si>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</si>
  <si>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</si>
  <si>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</si>
  <si>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</si>
  <si>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1.4.1.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</si>
  <si>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</si>
  <si>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</si>
  <si>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1.4.1-ПОМ1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</si>
  <si>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</si>
  <si>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</si>
  <si>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1.4.2.</t>
  </si>
  <si>
    <t>Основное мероприятие "Создание условий для повышения эффективности деятельности органов исполнительной власти Забайкальского края и органов местного самоуправления"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</si>
  <si>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</si>
  <si>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Показатель "Охват исполнительных органов государственной власти Забайкальского края оценкой эффективности"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</si>
  <si>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</si>
  <si>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1.4.2.1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</si>
  <si>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края"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</si>
  <si>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</si>
  <si>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1.4.3.</t>
  </si>
  <si>
    <t>Показатель "Доля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воздействия"</t>
  </si>
  <si>
    <t>финансирование за счет муниципального бюджета</t>
  </si>
  <si>
    <t>Наименование целей, задач, основных мероприятий, мероприятий,  показателей</t>
  </si>
  <si>
    <t>МУ Администрация муниципального района "Хилокский район"</t>
  </si>
  <si>
    <t>Отдел экономики и сельского хозяйства администрации муниципального района "Хилокский район"</t>
  </si>
  <si>
    <t>2.1.1</t>
  </si>
  <si>
    <t>2.2.1</t>
  </si>
  <si>
    <t>2.3.1</t>
  </si>
  <si>
    <t>3.1.1</t>
  </si>
  <si>
    <t>2020-2024</t>
  </si>
  <si>
    <t>Основные мероприятия, показатели и объемы финансирования программы</t>
  </si>
  <si>
    <t xml:space="preserve">Программа «Развитие образования муниципального района «Хилокский район» на 2023-2027 годы» </t>
  </si>
  <si>
    <t>Цель Обеспечение доступности, качества и социальной эффективности образования в соответствии с меняющимися запросами населения Забайкальского края, стратегиями российской образовательной политики и перспективными задачами социально- экономического развития района.</t>
  </si>
  <si>
    <t>Целевые индикаторы и показатели подпрограммы</t>
  </si>
  <si>
    <t>охват детей дошкольными образовательными учреждениями (отношение численности детей в возрасте от 2 месяцев до 3 лет, посещающих дошкольные образовательные организации, к общей численности детей в возрасте от 2 месяцев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</si>
  <si>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</si>
  <si>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</si>
  <si>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чел</t>
  </si>
  <si>
    <t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сфере общего образования в субъекте Российской Федерации - Забайкальском крае</t>
  </si>
  <si>
    <t>удельный вес числа дошкольных образовательных организаций, в которых имеются пожарная сигнализация, дымовые извещатели, пожарные краны и рукава, в общем числе организаций</t>
  </si>
  <si>
    <t>удельный вес числа дошкольных образовательных организаций, имеющих системы видеонаблюдения, в общем числе организаций</t>
  </si>
  <si>
    <t>удельный вес числа дошкольных 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</si>
  <si>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удельный вес числа дошкольных образовательных организаций, имеющих скорость подключения к информационно-телекоммуникационной сети "Интернет" от 1 Мбит/с и выше, в общем числе дошкольных образовательных организаций, подключенных к информационно-телекоммуникационной сети "Интернет" (в городских поселениях и сельской местности)</t>
  </si>
  <si>
    <t>1.9.1</t>
  </si>
  <si>
    <t>1.1.1</t>
  </si>
  <si>
    <t>1.2.1</t>
  </si>
  <si>
    <t>1.3.1</t>
  </si>
  <si>
    <t>1.4.1</t>
  </si>
  <si>
    <t>1.5.1</t>
  </si>
  <si>
    <t>1.6.1</t>
  </si>
  <si>
    <t>1.7.1</t>
  </si>
  <si>
    <t>1.8.1</t>
  </si>
  <si>
    <t>удовлетворенность населения качеством образовательных услуг</t>
  </si>
  <si>
    <t xml:space="preserve">доля ДОУ, работающих в социально-неблагоприятных условиях </t>
  </si>
  <si>
    <t>1.10.1</t>
  </si>
  <si>
    <t>Мероприятия</t>
  </si>
  <si>
    <t>1.1.2</t>
  </si>
  <si>
    <t>1.2.2</t>
  </si>
  <si>
    <t>1.3.2</t>
  </si>
  <si>
    <t>1.4.2</t>
  </si>
  <si>
    <t>1.5.2</t>
  </si>
  <si>
    <t>1.6.2</t>
  </si>
  <si>
    <t>1.7.2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</si>
  <si>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учреждений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</si>
  <si>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</si>
  <si>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</si>
  <si>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2.4.1</t>
  </si>
  <si>
    <t>число обучающихся в расчете на одного педагогического работника общего образования</t>
  </si>
  <si>
    <t>2.5.1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</si>
  <si>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</si>
  <si>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2.6.1</t>
  </si>
  <si>
    <t>отношение среднемесячной заработной платы педагогических работников муниципальных образовательных организаций общего образования, к средней заработной плате в соответствующем субъекте Российской Федерации организаций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</si>
  <si>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</si>
  <si>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2.7.1</t>
  </si>
  <si>
    <t>2.8.1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</si>
  <si>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городских поселениях и сельской местности)</t>
  </si>
  <si>
    <t>2.9.1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</si>
  <si>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городских поселениях и сельской местности)</t>
  </si>
  <si>
    <t>2.10.1</t>
  </si>
  <si>
    <t>удельный вес числа образовательных организаций, в которых имеются пожарная сигнализация, дымовые извещатели, пожарные краны и рукава, в общем числе организаций</t>
  </si>
  <si>
    <t>2.11.1</t>
  </si>
  <si>
    <t>удельный вес числа образовательных организаций, имеющих системы видеонаблюдения, в общем числе организаций</t>
  </si>
  <si>
    <t>2.12.1</t>
  </si>
  <si>
    <t>удельный вес числа общеобразовательных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</si>
  <si>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2.13.1</t>
  </si>
  <si>
    <t>удельный вес числа общеобразовательных организаций, имеющих скорость подключения к информационно-телекоммуникационной сети "Интернет" от 1 Мбит/с и выше, в общем числе общеобразовательных организаций, подключенных к информационно-¬телекоммуникационной сети "Интернет" (в городских поселениях и сельской местности)</t>
  </si>
  <si>
    <t>2.14.1</t>
  </si>
  <si>
    <t>2.15.1</t>
  </si>
  <si>
    <t>доля ОУ, работающих в социально-неблагоприятных условиях</t>
  </si>
  <si>
    <t>2.16.1</t>
  </si>
  <si>
    <t>доля педагогов в ОУ, участвующих в конкурсах различного уровня</t>
  </si>
  <si>
    <t>2.17.1</t>
  </si>
  <si>
    <t>профессиональная подготовка педагогических кадров, количество педагогов, -внедрение независимой оценки качества образования</t>
  </si>
  <si>
    <t>2.4.2</t>
  </si>
  <si>
    <t>2.5.2</t>
  </si>
  <si>
    <t xml:space="preserve"> "Поддержка малообеспеченных детей и детей-инвалидов."</t>
  </si>
  <si>
    <t xml:space="preserve"> "Повышение квалификации, переподготовка, конкурсное движение педагогических работников дошкольного образования."</t>
  </si>
  <si>
    <t xml:space="preserve"> "Создание условий для развития и воспитания детей в дошкольных образовательных учреждениях."</t>
  </si>
  <si>
    <t xml:space="preserve"> "Проведение капитального и текущего ремонта в дошкольных учреждениях."</t>
  </si>
  <si>
    <t xml:space="preserve"> "Реализация основных образовательных программ дошкольного образования."</t>
  </si>
  <si>
    <t xml:space="preserve"> "Социальная поддержка семей с детьми, посещающими дошкольные учреждения."</t>
  </si>
  <si>
    <t xml:space="preserve"> "Администрирование государственных полномочий по возмещению родительской платы за присмотр и уход за детьми в дошкольных образовательных учреждениях."</t>
  </si>
  <si>
    <t>"Обеспечение государственной итоговой аттестации"</t>
  </si>
  <si>
    <t>"Повышение квалификации и переподготовки педагогических кадров и обслуживающего персонала"</t>
  </si>
  <si>
    <t>"Создание условий для обучения, развития и воспитания детей"</t>
  </si>
  <si>
    <t>"Обеспечение государственных гарантий по социальной поддержке детей, обучающихся в муниципальных общеобразовательных учреждениях, находящихся в трудной жизненной ситуации, детей с ОВЗ"</t>
  </si>
  <si>
    <t>"Создание безопасной и оптимальной инфраструктуры в образовательных учреждениях"</t>
  </si>
  <si>
    <t>подпрограмма №1 "Развитие дошкольного образования детей" муниципальной программы "</t>
  </si>
  <si>
    <t>подпрограмма № 2 " Повышение качества и доступности общего образования»</t>
  </si>
  <si>
    <t>подпрограмма №3 «Повышение качества и доступности дополнительного
образования детей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</si>
  <si>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</si>
  <si>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3.2.1</t>
  </si>
  <si>
    <t>численность детей в образовательных организациях дополнительного образования, приходящихся на одного педагогического работника</t>
  </si>
  <si>
    <t>3.3.1</t>
  </si>
  <si>
    <t>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соответствующем субъекте Российской Федерации</t>
  </si>
  <si>
    <t>3.4.1</t>
  </si>
  <si>
    <t>удельный вес численности детей, занимающихся в организациях дополнительного образования технической направленности, в общей численности детей от 5 до 18 лет</t>
  </si>
  <si>
    <t>3.5.1</t>
  </si>
  <si>
    <t>3.6.1</t>
  </si>
  <si>
    <t>3.7.1</t>
  </si>
  <si>
    <t>удельный вес числа 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</si>
  <si>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3.8.1</t>
  </si>
  <si>
    <t>удельный вес числа образовательных организаций, имеющих скорость подключения к информационно-телекоммуникационной сети "Интернет" от 1 Мбит/с и выше, в общем числе образовательных организаций, подключенных к информационно ¬телекоммуникационной сети "Интернет" (в городских поселениях и сельской местности)</t>
  </si>
  <si>
    <t>3.9.1</t>
  </si>
  <si>
    <t>"Обеспечение гарантий успешного развития, обучения и воспитания детей в учреждениях дополнительного образования "</t>
  </si>
  <si>
    <t>3.1.2</t>
  </si>
  <si>
    <t>3.2.2</t>
  </si>
  <si>
    <t>3.3.2</t>
  </si>
  <si>
    <t>"Персонифицированное финансирование дополнительного образования в муниципальных бюджетных учреждениях дополнительного образования."</t>
  </si>
  <si>
    <t>"Грантовая поддержка учреждений дополнительного образования"</t>
  </si>
  <si>
    <t>4</t>
  </si>
  <si>
    <t xml:space="preserve">подпрограмма №4   «Исполнение государственных полномочий по опеке и
попечительству»
</t>
  </si>
  <si>
    <t>4.1.1</t>
  </si>
  <si>
    <t>количество детей-сирот и детей, оставшихся без попечения родителей, находящихся в семьях опекунов (попечителей), приемных родителей, получивших выплаты на содержание</t>
  </si>
  <si>
    <t>4.2.1</t>
  </si>
  <si>
    <t>количество детей-сирот и детей, оставшихся без попечения родителей, отдохнувших в детских оздоровительных лагерях</t>
  </si>
  <si>
    <t>4.3.1</t>
  </si>
  <si>
    <t>количество детей-сирот и детей, оставшихся без попечения родителей, обеспеченных бесплатными проездными билетами</t>
  </si>
  <si>
    <t>4.4.1</t>
  </si>
  <si>
    <t>количество приемных родителей, получивших вознаграждение за воспитание приемного ребенка в семье</t>
  </si>
  <si>
    <t>4.5.1</t>
  </si>
  <si>
    <t>количество детей-сирот и детей, оставшихся без попечения, и лиц из их числа, обеспеченных жилым помещением</t>
  </si>
  <si>
    <t>4.6.1</t>
  </si>
  <si>
    <t>увеличение доли детей, оставшихся без попечения родителей и лиц из их числа, обеспеченных жилым помещением</t>
  </si>
  <si>
    <t>Осуществление мер, направленных на охрану прав детей и детей-сирот, оставшихся без попечения родителей, и на обеспечение государственных гарантий при использовании различных форм устройства детей</t>
  </si>
  <si>
    <t>5</t>
  </si>
  <si>
    <t>5.1.1</t>
  </si>
  <si>
    <t>подпрограммы № 5 « Летний отдых и оздоровление детей»</t>
  </si>
  <si>
    <t>охват детей различными формами отдыха и оздоровления</t>
  </si>
  <si>
    <t>5.2.1</t>
  </si>
  <si>
    <t>количество ОУ, где созданы условия для отдыха и оздоровления детей</t>
  </si>
  <si>
    <t>5.3.1</t>
  </si>
  <si>
    <t>количество ОУ, где созданы ремонтные бригады</t>
  </si>
  <si>
    <t>5.2.2</t>
  </si>
  <si>
    <t>Обеспечение питанием детей в лагерях дневного пребывания</t>
  </si>
  <si>
    <t>Обеспечение комплекса мероприятий по отдыху и оздоровлению детей:</t>
  </si>
  <si>
    <t>создание условий для реализации разнообразных форм активного отдыха, оздоровления и занятости детей и подростков района (туристический слет, летний лагерь, походы)</t>
  </si>
  <si>
    <t>обеспечение санитарно-эпидемической, противопожарной и общественной безопасности отдыха, оздоровления и занятости детей и подростков района</t>
  </si>
  <si>
    <t>приобретение моющих и дезинфицирующих веществ</t>
  </si>
  <si>
    <t>приобретение огнетушителей</t>
  </si>
  <si>
    <t>приобретение посуды и медикаментов</t>
  </si>
  <si>
    <t>приобретение технологического оборудования</t>
  </si>
  <si>
    <t>проведение дератизации и дезинфекции территорий лагерей</t>
  </si>
  <si>
    <t>санитарно-гигиеническая подготовка педагогических кадров</t>
  </si>
  <si>
    <t>6</t>
  </si>
  <si>
    <t>6.1.1</t>
  </si>
  <si>
    <t>доплата молодым специалистам 20% за стаж</t>
  </si>
  <si>
    <t>6.2.1</t>
  </si>
  <si>
    <t>доплата педагогам , имеющих отраслевые награды и почетные звания</t>
  </si>
  <si>
    <t>6.3.1</t>
  </si>
  <si>
    <t xml:space="preserve">доля ОУ, принятых к началу учебного года </t>
  </si>
  <si>
    <t>6.4.1</t>
  </si>
  <si>
    <t>доля ОУ, где проведен капитальный ремонт</t>
  </si>
  <si>
    <t>6.5.1</t>
  </si>
  <si>
    <t>6.6.1</t>
  </si>
  <si>
    <t>6.7.1</t>
  </si>
  <si>
    <t>доля ОУ, находящихся в аварийном состоянии</t>
  </si>
  <si>
    <t>доля ОУ, оснащенных современным технологическим оборудованием</t>
  </si>
  <si>
    <t>количество построенных новых школ</t>
  </si>
  <si>
    <t>6.8.1</t>
  </si>
  <si>
    <t>6.9.1</t>
  </si>
  <si>
    <t>6.10.1</t>
  </si>
  <si>
    <t>количество приобретенной мебели для ОУ и ДОУ</t>
  </si>
  <si>
    <t>количество мебели для столовых и медицинских кабинетов</t>
  </si>
  <si>
    <t>количество видео наблюдений</t>
  </si>
  <si>
    <t>6.11.1</t>
  </si>
  <si>
    <t>соответствие безопасным условиям территорий школ</t>
  </si>
  <si>
    <t>6.2.2</t>
  </si>
  <si>
    <t>6.1.2</t>
  </si>
  <si>
    <t>6.3.2</t>
  </si>
  <si>
    <t>5.1.2</t>
  </si>
  <si>
    <t>4.1.2</t>
  </si>
  <si>
    <t>6.4.2</t>
  </si>
  <si>
    <t>Строительство школ и ремонт спортивных залов, текущий и капитальный ремонт образовательных учреждений.</t>
  </si>
  <si>
    <t>Формирование и развитие творческих и интеллектуальных способностей учащихся:</t>
  </si>
  <si>
    <t>единовременные выплаты премий учащимся, окончившим школу с медалями</t>
  </si>
  <si>
    <t>проведение трех этапов Всероссийских предметных олимпиадах</t>
  </si>
  <si>
    <t>слет отличников и хорошистов</t>
  </si>
  <si>
    <t>проведение районного фестиваля детского творчества</t>
  </si>
  <si>
    <t>проведение муниципального этапа научно-практических конференции «Шаг в науку», «Шаг в будущее</t>
  </si>
  <si>
    <t>педагогическая гостиная, слет ветеранов труда</t>
  </si>
  <si>
    <t>награждение выпускников-медалистов</t>
  </si>
  <si>
    <t>муниципальный конкурс «Лучший детский сад»</t>
  </si>
  <si>
    <t>муниципальный конкурс «Воспитатель года»</t>
  </si>
  <si>
    <t>муниципальный конкурс «Учитель года»</t>
  </si>
  <si>
    <t>проведение конкурсов, фестивалей, уроков и других творческих мероприятий</t>
  </si>
  <si>
    <t>Обеспечение комплекса мер по улучшению инфраструктуры в образовательных учреждениях:</t>
  </si>
  <si>
    <t>антитеррористические мероприятия (видеонаблюдение, огораживание территории, установка кнопки 01)</t>
  </si>
  <si>
    <t>противопожарные мероприятия (приобретении огнетушителей, водонапорных шлангов, пропитка деревянных конструкций, замеры изоляции проводов</t>
  </si>
  <si>
    <t>санитарно-гигиенические мероприятия</t>
  </si>
  <si>
    <t>Создание современной инфраструктуры в образовательных учреждениях (ремонты школ, строительство теплых туалетов, автодрома, систем отопления и т.д)</t>
  </si>
  <si>
    <t>6.5.2</t>
  </si>
  <si>
    <t>Обновление материально-технической базы образовательных учреждений</t>
  </si>
  <si>
    <t>приобретение научной и учебно-методической литературы, необходимой для творческой и исследовательской деятельности одарённых детей</t>
  </si>
  <si>
    <t>обеспечение необходимым материалом для работы кружков, секций, клубов по интересам</t>
  </si>
  <si>
    <t>приобретение технологического оборудования для школ и ДОУ, медицинских лекарств, посуды, моющих и дезинфицирующих веществ</t>
  </si>
  <si>
    <t>приобретение оборудования для медицинских кабинетов и столовых</t>
  </si>
  <si>
    <t>подпрограммы №7 «Обеспечивающая подпрограмма муниципальной программы
"Развитие образования в муниципальном районе «Хилокский район"»
на 2023- 2027годы</t>
  </si>
  <si>
    <t>7</t>
  </si>
  <si>
    <t>7.1.1</t>
  </si>
  <si>
    <t>обеспечение условий для выполнения муниципальных заданий образовательных учреждений</t>
  </si>
  <si>
    <t>7.2.1</t>
  </si>
  <si>
    <t>обеспечение условий для выполнения планов финансово-хозяйственной деятельности образовательных учреждений</t>
  </si>
  <si>
    <t>7.3.1</t>
  </si>
  <si>
    <t>обеспечение условий для выполнения нормативно-правовых актов в целях реализации программы, (да, нет)</t>
  </si>
  <si>
    <t>7.4.1</t>
  </si>
  <si>
    <t>обеспечение условий для выполнения целевых показателей программы (да, нет)</t>
  </si>
  <si>
    <t>7.1.2</t>
  </si>
  <si>
    <t>Обеспечение функций исполнительных органов местного самоуправления в установленной сфере</t>
  </si>
  <si>
    <t>Содержание и обслуживание муниципальных учреждений.</t>
  </si>
  <si>
    <t>компенсация родительской платы за присмотр и уход за детьми в дошкольных образовательных учреждениях</t>
  </si>
  <si>
    <t>2.6</t>
  </si>
  <si>
    <t xml:space="preserve">создание новых мест по реализации основных и дополнительных образовательных программ цифрового и естественно-научного ,техничееского и гуманитарного профилей в ОУ Точки роста </t>
  </si>
  <si>
    <t>2.7</t>
  </si>
  <si>
    <t>внедрение модели ЦОС</t>
  </si>
  <si>
    <t>организация трудовой занятости несовершеннолетних</t>
  </si>
  <si>
    <t>региональный бюджет</t>
  </si>
  <si>
    <t>Федеральный бюджет</t>
  </si>
  <si>
    <t>Региональный бюджет</t>
  </si>
  <si>
    <t>местный  бюджет</t>
  </si>
  <si>
    <t xml:space="preserve">тыс. руб. </t>
  </si>
  <si>
    <t>местный бюджет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</si>
  <si>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</si>
  <si>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Питание ОВЗ</t>
  </si>
  <si>
    <t>Питание малообеспеченных</t>
  </si>
  <si>
    <t>Горячее питание</t>
  </si>
  <si>
    <t>Администрирование гос.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</si>
  <si>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Классное руководство Федеральный бюджет</t>
  </si>
  <si>
    <t>Классное руководство региональный бюджет</t>
  </si>
  <si>
    <t>Субвенция региональны йбюджет</t>
  </si>
  <si>
    <t>1</t>
  </si>
  <si>
    <t>2</t>
  </si>
  <si>
    <t>3</t>
  </si>
  <si>
    <t>Пособия компенсации и иные выплаты (семейное обучение)</t>
  </si>
  <si>
    <t>подпрограмма № 6 " Образование "</t>
  </si>
  <si>
    <t>853</t>
  </si>
  <si>
    <t>16</t>
  </si>
  <si>
    <t>25</t>
  </si>
  <si>
    <t>28</t>
  </si>
  <si>
    <t>57</t>
  </si>
  <si>
    <t>59</t>
  </si>
  <si>
    <t>69</t>
  </si>
  <si>
    <t>72</t>
  </si>
  <si>
    <t>11</t>
  </si>
  <si>
    <t>17</t>
  </si>
  <si>
    <t>18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</si>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</sst>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5" tint="-0.24997711111789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2" borderId="3" xfId="0" applyFont="1" applyFill="1" applyBorder="1" applyAlignment="1">
      <alignment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/>
    </xf>
    <xf numFmtId="49" fontId="6" fillId="0" borderId="1" xfId="0" applyNumberFormat="1" applyFont="1" applyBorder="1"/>
    <xf numFmtId="2" fontId="13" fillId="2" borderId="4" xfId="0" applyNumberFormat="1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/>
    </xf>
    <xf numFmtId="2" fontId="14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4" fontId="13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49" fontId="16" fillId="0" borderId="1" xfId="0" applyNumberFormat="1" applyFont="1" applyBorder="1"/>
    <xf numFmtId="2" fontId="13" fillId="2" borderId="1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2" fontId="9" fillId="3" borderId="4" xfId="0" applyNumberFormat="1" applyFont="1" applyFill="1" applyBorder="1" applyAlignment="1">
      <alignment horizontal="center" vertical="top"/>
    </xf>
    <xf numFmtId="2" fontId="6" fillId="0" borderId="0" xfId="0" applyNumberFormat="1" applyFont="1"/>
    <xf numFmtId="49" fontId="10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/>
    </xf>
    <xf numFmtId="165" fontId="13" fillId="0" borderId="4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top" wrapText="1"/>
    </xf>
    <xf numFmtId="165" fontId="14" fillId="2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2" fontId="14" fillId="3" borderId="4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/>
    </xf>
    <xf numFmtId="165" fontId="13" fillId="2" borderId="4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17" fillId="2" borderId="1" xfId="0" applyFont="1" applyFill="1" applyBorder="1" applyAlignment="1">
      <alignment horizontal="center" vertical="top"/>
    </xf>
    <xf numFmtId="0" fontId="17" fillId="2" borderId="3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 vertical="top"/>
    </xf>
    <xf numFmtId="4" fontId="17" fillId="2" borderId="4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opLeftCell="A13" workbookViewId="0">
      <selection activeCell="K2" sqref="K1:L65536"/>
    </sheetView>
  </sheetViews>
  <sheetFormatPr defaultRowHeight="15" x14ac:dyDescent="0.25"/>
  <cols>
    <col min="2" max="2" width="44.28515625" customWidth="1"/>
    <col min="3" max="3" width="12.28515625" customWidth="1"/>
    <col min="4" max="4" width="0" hidden="1" customWidth="1"/>
    <col min="5" max="5" width="20" hidden="1" customWidth="1"/>
    <col min="6" max="6" width="0" hidden="1" customWidth="1"/>
    <col min="7" max="7" width="28" hidden="1" customWidth="1"/>
    <col min="8" max="8" width="11.7109375" customWidth="1"/>
    <col min="9" max="9" width="14" customWidth="1"/>
    <col min="10" max="10" width="11.7109375" customWidth="1"/>
    <col min="11" max="12" width="11.7109375" hidden="1" customWidth="1"/>
    <col min="13" max="19" width="11.7109375" customWidth="1"/>
    <col min="20" max="20" width="13.42578125" customWidth="1"/>
  </cols>
  <sheetData>
    <row r="1" spans="1:22" x14ac:dyDescent="0.25">
      <c r="A1" s="168" t="s">
        <v>45</v>
      </c>
      <c r="B1" s="166" t="s">
        <v>47</v>
      </c>
      <c r="C1" s="166" t="s">
        <v>41</v>
      </c>
      <c r="D1" s="166" t="s">
        <v>48</v>
      </c>
      <c r="E1" s="166" t="s">
        <v>44</v>
      </c>
      <c r="F1" s="166" t="s">
        <v>42</v>
      </c>
      <c r="G1" s="166" t="s">
        <v>43</v>
      </c>
      <c r="H1" s="162" t="s">
        <v>36</v>
      </c>
      <c r="I1" s="162"/>
      <c r="J1" s="162"/>
      <c r="K1" s="163" t="s">
        <v>35</v>
      </c>
      <c r="L1" s="163"/>
      <c r="M1" s="163"/>
      <c r="N1" s="163"/>
      <c r="O1" s="163"/>
      <c r="P1" s="163"/>
      <c r="Q1" s="163"/>
      <c r="R1" s="163"/>
      <c r="S1" s="163"/>
      <c r="T1" s="163"/>
    </row>
    <row r="2" spans="1:22" ht="45" x14ac:dyDescent="0.25">
      <c r="A2" s="169"/>
      <c r="B2" s="167"/>
      <c r="C2" s="167"/>
      <c r="D2" s="167"/>
      <c r="E2" s="167"/>
      <c r="F2" s="167"/>
      <c r="G2" s="167"/>
      <c r="H2" s="29" t="s">
        <v>31</v>
      </c>
      <c r="I2" s="29" t="s">
        <v>32</v>
      </c>
      <c r="J2" s="29" t="s">
        <v>33</v>
      </c>
      <c r="K2" s="26">
        <v>2012</v>
      </c>
      <c r="L2" s="26">
        <v>2013</v>
      </c>
      <c r="M2" s="26">
        <v>2014</v>
      </c>
      <c r="N2" s="26">
        <v>2015</v>
      </c>
      <c r="O2" s="26">
        <v>2016</v>
      </c>
      <c r="P2" s="26">
        <v>2017</v>
      </c>
      <c r="Q2" s="26">
        <v>2018</v>
      </c>
      <c r="R2" s="26">
        <v>2019</v>
      </c>
      <c r="S2" s="26">
        <v>2020</v>
      </c>
      <c r="T2" s="26" t="s">
        <v>46</v>
      </c>
    </row>
    <row r="3" spans="1:22" ht="50.25" customHeight="1" x14ac:dyDescent="0.25">
      <c r="A3" s="1" t="s">
        <v>55</v>
      </c>
      <c r="B3" s="7" t="s">
        <v>56</v>
      </c>
      <c r="C3" s="5" t="s">
        <v>34</v>
      </c>
      <c r="D3" s="1">
        <v>1</v>
      </c>
      <c r="E3" s="5" t="s">
        <v>34</v>
      </c>
      <c r="F3" s="5" t="s">
        <v>52</v>
      </c>
      <c r="G3" s="1" t="s">
        <v>57</v>
      </c>
      <c r="H3" s="14" t="s">
        <v>34</v>
      </c>
      <c r="I3" s="14" t="s">
        <v>34</v>
      </c>
      <c r="J3" s="14" t="s">
        <v>34</v>
      </c>
      <c r="K3" s="14" t="s">
        <v>34</v>
      </c>
      <c r="L3" s="14" t="s">
        <v>34</v>
      </c>
      <c r="M3" s="14" t="s">
        <v>34</v>
      </c>
      <c r="N3" s="14" t="s">
        <v>34</v>
      </c>
      <c r="O3" s="14" t="s">
        <v>34</v>
      </c>
      <c r="P3" s="14" t="s">
        <v>34</v>
      </c>
      <c r="Q3" s="14" t="s">
        <v>34</v>
      </c>
      <c r="R3" s="14" t="s">
        <v>34</v>
      </c>
      <c r="S3" s="14" t="s">
        <v>34</v>
      </c>
      <c r="T3" s="14" t="s">
        <v>34</v>
      </c>
    </row>
    <row r="4" spans="1:22" s="8" customFormat="1" ht="17.25" customHeight="1" x14ac:dyDescent="0.25">
      <c r="A4" s="27"/>
      <c r="B4" s="31" t="s">
        <v>53</v>
      </c>
      <c r="C4" s="27" t="s">
        <v>37</v>
      </c>
      <c r="D4" s="28" t="s">
        <v>34</v>
      </c>
      <c r="E4" s="28" t="s">
        <v>34</v>
      </c>
      <c r="F4" s="28" t="s">
        <v>34</v>
      </c>
      <c r="G4" s="28" t="s">
        <v>34</v>
      </c>
      <c r="H4" s="19" t="s">
        <v>34</v>
      </c>
      <c r="I4" s="19" t="s">
        <v>34</v>
      </c>
      <c r="J4" s="19" t="s">
        <v>34</v>
      </c>
      <c r="K4" s="28" t="s">
        <v>51</v>
      </c>
      <c r="L4" s="28" t="s">
        <v>51</v>
      </c>
      <c r="M4" s="32">
        <v>0</v>
      </c>
      <c r="N4" s="32">
        <f>N13</f>
        <v>184375.7</v>
      </c>
      <c r="O4" s="32">
        <f>O13+O25</f>
        <v>166400</v>
      </c>
      <c r="P4" s="32">
        <f>P13</f>
        <v>297858.90000000002</v>
      </c>
      <c r="Q4" s="32">
        <f>Q13</f>
        <v>283858.90000000002</v>
      </c>
      <c r="R4" s="32">
        <f>R13</f>
        <v>283858.90000000002</v>
      </c>
      <c r="S4" s="32">
        <f>S13</f>
        <v>283858.90000000002</v>
      </c>
      <c r="T4" s="33">
        <f>SUM(M4:S4)</f>
        <v>1500211.3</v>
      </c>
    </row>
    <row r="5" spans="1:22" ht="32.25" customHeight="1" x14ac:dyDescent="0.25">
      <c r="A5" s="1"/>
      <c r="B5" s="11" t="s">
        <v>54</v>
      </c>
      <c r="C5" s="1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20"/>
    </row>
    <row r="6" spans="1:22" s="22" customFormat="1" ht="18" customHeight="1" x14ac:dyDescent="0.25">
      <c r="A6" s="1"/>
      <c r="B6" s="6" t="s">
        <v>38</v>
      </c>
      <c r="C6" s="1" t="s">
        <v>37</v>
      </c>
      <c r="D6" s="14" t="s">
        <v>34</v>
      </c>
      <c r="E6" s="5" t="s">
        <v>34</v>
      </c>
      <c r="F6" s="5" t="s">
        <v>34</v>
      </c>
      <c r="G6" s="14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>
        <v>0</v>
      </c>
      <c r="N6" s="5">
        <v>67928.88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SUM(M6:S6)</f>
        <v>67928.88</v>
      </c>
    </row>
    <row r="7" spans="1:22" ht="18" customHeight="1" x14ac:dyDescent="0.25">
      <c r="A7" s="1"/>
      <c r="B7" s="6" t="s">
        <v>39</v>
      </c>
      <c r="C7" s="1" t="s">
        <v>37</v>
      </c>
      <c r="D7" s="14" t="s">
        <v>34</v>
      </c>
      <c r="E7" s="5" t="s">
        <v>34</v>
      </c>
      <c r="F7" s="5" t="s">
        <v>34</v>
      </c>
      <c r="G7" s="14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2" ht="18" customHeight="1" x14ac:dyDescent="0.25">
      <c r="A8" s="1"/>
      <c r="B8" s="6" t="s">
        <v>40</v>
      </c>
      <c r="C8" s="1" t="s">
        <v>37</v>
      </c>
      <c r="D8" s="14" t="s">
        <v>34</v>
      </c>
      <c r="E8" s="5" t="s">
        <v>34</v>
      </c>
      <c r="F8" s="5" t="s">
        <v>34</v>
      </c>
      <c r="G8" s="14" t="s">
        <v>34</v>
      </c>
      <c r="H8" s="5" t="s">
        <v>34</v>
      </c>
      <c r="I8" s="5" t="s">
        <v>34</v>
      </c>
      <c r="J8" s="5" t="s">
        <v>34</v>
      </c>
      <c r="K8" s="25" t="s">
        <v>34</v>
      </c>
      <c r="L8" s="25" t="s">
        <v>34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5">
        <v>0</v>
      </c>
    </row>
    <row r="9" spans="1:22" ht="32.25" customHeight="1" x14ac:dyDescent="0.25">
      <c r="A9" s="1" t="s">
        <v>58</v>
      </c>
      <c r="B9" s="6" t="s">
        <v>59</v>
      </c>
      <c r="C9" s="1" t="s">
        <v>49</v>
      </c>
      <c r="D9" s="5">
        <v>1</v>
      </c>
      <c r="E9" s="1" t="s">
        <v>60</v>
      </c>
      <c r="F9" s="5" t="s">
        <v>34</v>
      </c>
      <c r="G9" s="1" t="s">
        <v>61</v>
      </c>
      <c r="H9" s="5" t="s">
        <v>34</v>
      </c>
      <c r="I9" s="5" t="s">
        <v>34</v>
      </c>
      <c r="J9" s="5" t="s">
        <v>34</v>
      </c>
      <c r="K9" s="5">
        <v>61</v>
      </c>
      <c r="L9" s="25">
        <v>83.6</v>
      </c>
      <c r="M9" s="10">
        <v>89.7</v>
      </c>
      <c r="N9" s="10">
        <v>98.6</v>
      </c>
      <c r="O9" s="10">
        <v>75</v>
      </c>
      <c r="P9" s="10">
        <v>80</v>
      </c>
      <c r="Q9" s="10">
        <v>90</v>
      </c>
      <c r="R9" s="10">
        <v>90</v>
      </c>
      <c r="S9" s="10">
        <v>90</v>
      </c>
      <c r="T9" s="5" t="s">
        <v>34</v>
      </c>
    </row>
    <row r="10" spans="1:22" ht="32.25" customHeight="1" x14ac:dyDescent="0.25">
      <c r="A10" s="1" t="s">
        <v>62</v>
      </c>
      <c r="B10" s="6" t="s">
        <v>63</v>
      </c>
      <c r="C10" s="1" t="s">
        <v>50</v>
      </c>
      <c r="D10" s="14">
        <v>1</v>
      </c>
      <c r="E10" s="1" t="s">
        <v>3</v>
      </c>
      <c r="F10" s="5" t="s">
        <v>34</v>
      </c>
      <c r="G10" s="1" t="s">
        <v>61</v>
      </c>
      <c r="H10" s="5" t="s">
        <v>34</v>
      </c>
      <c r="I10" s="5" t="s">
        <v>34</v>
      </c>
      <c r="J10" s="5" t="s">
        <v>34</v>
      </c>
      <c r="K10" s="25">
        <v>5</v>
      </c>
      <c r="L10" s="25">
        <v>3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25">
        <v>2</v>
      </c>
      <c r="S10" s="25">
        <v>2</v>
      </c>
      <c r="T10" s="5" t="s">
        <v>34</v>
      </c>
    </row>
    <row r="11" spans="1:22" ht="32.25" customHeight="1" x14ac:dyDescent="0.25">
      <c r="A11" s="1" t="s">
        <v>9</v>
      </c>
      <c r="B11" s="6" t="s">
        <v>64</v>
      </c>
      <c r="C11" s="1" t="s">
        <v>65</v>
      </c>
      <c r="D11" s="14">
        <v>1</v>
      </c>
      <c r="E11" s="1" t="s">
        <v>66</v>
      </c>
      <c r="F11" s="5" t="s">
        <v>34</v>
      </c>
      <c r="G11" s="1" t="s">
        <v>61</v>
      </c>
      <c r="H11" s="5" t="s">
        <v>34</v>
      </c>
      <c r="I11" s="5" t="s">
        <v>34</v>
      </c>
      <c r="J11" s="5" t="s">
        <v>34</v>
      </c>
      <c r="K11" s="25">
        <v>13</v>
      </c>
      <c r="L11" s="1">
        <v>8</v>
      </c>
      <c r="M11" s="1">
        <v>7</v>
      </c>
      <c r="N11" s="1">
        <v>6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3" t="s">
        <v>34</v>
      </c>
    </row>
    <row r="12" spans="1:22" ht="32.25" customHeight="1" x14ac:dyDescent="0.25">
      <c r="A12" s="1" t="s">
        <v>67</v>
      </c>
      <c r="B12" s="7" t="s">
        <v>68</v>
      </c>
      <c r="C12" s="5" t="s">
        <v>34</v>
      </c>
      <c r="D12" s="5">
        <v>1</v>
      </c>
      <c r="E12" s="5" t="s">
        <v>34</v>
      </c>
      <c r="F12" s="5" t="s">
        <v>52</v>
      </c>
      <c r="G12" s="1" t="s">
        <v>69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</row>
    <row r="13" spans="1:22" s="8" customFormat="1" ht="21" customHeight="1" x14ac:dyDescent="0.25">
      <c r="A13" s="3"/>
      <c r="B13" s="12" t="s">
        <v>53</v>
      </c>
      <c r="C13" s="3" t="s">
        <v>37</v>
      </c>
      <c r="D13" s="19" t="s">
        <v>34</v>
      </c>
      <c r="E13" s="19" t="s">
        <v>34</v>
      </c>
      <c r="F13" s="19" t="s">
        <v>34</v>
      </c>
      <c r="G13" s="19" t="s">
        <v>34</v>
      </c>
      <c r="H13" s="19" t="s">
        <v>51</v>
      </c>
      <c r="I13" s="19" t="s">
        <v>51</v>
      </c>
      <c r="J13" s="19" t="s">
        <v>51</v>
      </c>
      <c r="K13" s="19" t="s">
        <v>51</v>
      </c>
      <c r="L13" s="19" t="s">
        <v>51</v>
      </c>
      <c r="M13" s="19" t="s">
        <v>51</v>
      </c>
      <c r="N13" s="36">
        <f t="shared" ref="N13:S13" si="0">N16+N22</f>
        <v>184375.7</v>
      </c>
      <c r="O13" s="36">
        <f t="shared" si="0"/>
        <v>165000</v>
      </c>
      <c r="P13" s="36">
        <f t="shared" si="0"/>
        <v>297858.90000000002</v>
      </c>
      <c r="Q13" s="36">
        <f t="shared" si="0"/>
        <v>283858.90000000002</v>
      </c>
      <c r="R13" s="36">
        <f t="shared" si="0"/>
        <v>283858.90000000002</v>
      </c>
      <c r="S13" s="36">
        <f t="shared" si="0"/>
        <v>283858.90000000002</v>
      </c>
      <c r="T13" s="34">
        <f>SUM(N13:S13)</f>
        <v>1498811.3</v>
      </c>
    </row>
    <row r="14" spans="1:22" ht="32.25" customHeight="1" x14ac:dyDescent="0.25">
      <c r="A14" s="1" t="s">
        <v>70</v>
      </c>
      <c r="B14" s="6" t="s">
        <v>71</v>
      </c>
      <c r="C14" s="1" t="s">
        <v>49</v>
      </c>
      <c r="D14" s="5" t="s">
        <v>34</v>
      </c>
      <c r="E14" s="1" t="s">
        <v>5</v>
      </c>
      <c r="F14" s="5" t="s">
        <v>34</v>
      </c>
      <c r="G14" s="1" t="s">
        <v>0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 t="s">
        <v>34</v>
      </c>
    </row>
    <row r="15" spans="1:22" ht="18.75" customHeight="1" x14ac:dyDescent="0.25">
      <c r="A15" s="1" t="s">
        <v>15</v>
      </c>
      <c r="B15" s="11" t="s">
        <v>14</v>
      </c>
      <c r="C15" s="5"/>
      <c r="D15" s="5"/>
      <c r="E15" s="5"/>
      <c r="F15" s="5" t="s">
        <v>52</v>
      </c>
      <c r="G15" s="1" t="s">
        <v>18</v>
      </c>
      <c r="H15" s="5"/>
      <c r="I15" s="5"/>
      <c r="J15" s="5"/>
      <c r="K15" s="5" t="s">
        <v>34</v>
      </c>
      <c r="L15" s="5" t="s">
        <v>34</v>
      </c>
      <c r="M15" s="5"/>
      <c r="N15" s="5"/>
      <c r="O15" s="5"/>
      <c r="P15" s="5"/>
      <c r="Q15" s="5"/>
      <c r="R15" s="5"/>
      <c r="S15" s="9"/>
      <c r="T15" s="5"/>
      <c r="U15" s="23"/>
      <c r="V15" s="24"/>
    </row>
    <row r="16" spans="1:22" s="8" customFormat="1" ht="18" customHeight="1" x14ac:dyDescent="0.25">
      <c r="A16" s="27"/>
      <c r="B16" s="31" t="s">
        <v>53</v>
      </c>
      <c r="C16" s="27" t="s">
        <v>37</v>
      </c>
      <c r="D16" s="28" t="s">
        <v>34</v>
      </c>
      <c r="E16" s="28" t="s">
        <v>34</v>
      </c>
      <c r="F16" s="28" t="s">
        <v>34</v>
      </c>
      <c r="G16" s="28" t="s">
        <v>34</v>
      </c>
      <c r="H16" s="4" t="s">
        <v>30</v>
      </c>
      <c r="I16" s="4" t="s">
        <v>23</v>
      </c>
      <c r="J16" s="4" t="s">
        <v>22</v>
      </c>
      <c r="K16" s="28" t="s">
        <v>51</v>
      </c>
      <c r="L16" s="28" t="s">
        <v>51</v>
      </c>
      <c r="M16" s="28" t="s">
        <v>51</v>
      </c>
      <c r="N16" s="34">
        <v>10000</v>
      </c>
      <c r="O16" s="34">
        <v>10000</v>
      </c>
      <c r="P16" s="34">
        <v>41000</v>
      </c>
      <c r="Q16" s="34">
        <v>27000</v>
      </c>
      <c r="R16" s="34">
        <v>27000</v>
      </c>
      <c r="S16" s="34">
        <v>27000</v>
      </c>
      <c r="T16" s="34">
        <f>SUM(N16:S16)</f>
        <v>142000</v>
      </c>
      <c r="U16" s="17"/>
      <c r="V16" s="18"/>
    </row>
    <row r="17" spans="1:22" ht="32.25" customHeight="1" x14ac:dyDescent="0.25">
      <c r="A17" s="1"/>
      <c r="B17" s="12" t="s">
        <v>54</v>
      </c>
      <c r="C17" s="1"/>
      <c r="D17" s="5"/>
      <c r="E17" s="5"/>
      <c r="F17" s="5"/>
      <c r="G17" s="5"/>
      <c r="H17" s="16"/>
      <c r="I17" s="16"/>
      <c r="J17" s="16"/>
      <c r="K17" s="5"/>
      <c r="L17" s="5"/>
      <c r="M17" s="5"/>
      <c r="N17" s="5"/>
      <c r="O17" s="5"/>
      <c r="P17" s="5"/>
      <c r="Q17" s="5"/>
      <c r="R17" s="5"/>
      <c r="S17" s="9"/>
      <c r="T17" s="5"/>
      <c r="U17" s="23"/>
      <c r="V17" s="24"/>
    </row>
    <row r="18" spans="1:22" s="8" customFormat="1" ht="15.75" customHeight="1" x14ac:dyDescent="0.25">
      <c r="A18" s="170"/>
      <c r="B18" s="170" t="s">
        <v>17</v>
      </c>
      <c r="C18" s="170" t="s">
        <v>37</v>
      </c>
      <c r="D18" s="164" t="s">
        <v>34</v>
      </c>
      <c r="E18" s="164" t="s">
        <v>34</v>
      </c>
      <c r="F18" s="164" t="s">
        <v>34</v>
      </c>
      <c r="G18" s="164" t="s">
        <v>34</v>
      </c>
      <c r="H18" s="4" t="s">
        <v>30</v>
      </c>
      <c r="I18" s="4" t="s">
        <v>25</v>
      </c>
      <c r="J18" s="4" t="s">
        <v>22</v>
      </c>
      <c r="K18" s="28" t="s">
        <v>51</v>
      </c>
      <c r="L18" s="28" t="s">
        <v>51</v>
      </c>
      <c r="M18" s="28" t="s">
        <v>51</v>
      </c>
      <c r="N18" s="36">
        <v>76307</v>
      </c>
      <c r="O18" s="28" t="s">
        <v>51</v>
      </c>
      <c r="P18" s="28" t="s">
        <v>51</v>
      </c>
      <c r="Q18" s="28" t="s">
        <v>51</v>
      </c>
      <c r="R18" s="28" t="s">
        <v>51</v>
      </c>
      <c r="S18" s="28" t="s">
        <v>51</v>
      </c>
      <c r="T18" s="34">
        <f>SUM(N18:S18)</f>
        <v>76307</v>
      </c>
      <c r="U18" s="17"/>
      <c r="V18" s="18"/>
    </row>
    <row r="19" spans="1:22" s="8" customFormat="1" ht="15.75" customHeight="1" x14ac:dyDescent="0.25">
      <c r="A19" s="171"/>
      <c r="B19" s="171"/>
      <c r="C19" s="171"/>
      <c r="D19" s="165"/>
      <c r="E19" s="165"/>
      <c r="F19" s="165"/>
      <c r="G19" s="165"/>
      <c r="H19" s="4" t="s">
        <v>30</v>
      </c>
      <c r="I19" s="4" t="s">
        <v>24</v>
      </c>
      <c r="J19" s="4" t="s">
        <v>22</v>
      </c>
      <c r="K19" s="28" t="s">
        <v>51</v>
      </c>
      <c r="L19" s="28" t="s">
        <v>51</v>
      </c>
      <c r="M19" s="28" t="s">
        <v>51</v>
      </c>
      <c r="N19" s="36">
        <v>9950</v>
      </c>
      <c r="O19" s="28" t="s">
        <v>51</v>
      </c>
      <c r="P19" s="28" t="s">
        <v>51</v>
      </c>
      <c r="Q19" s="28" t="s">
        <v>51</v>
      </c>
      <c r="R19" s="28" t="s">
        <v>51</v>
      </c>
      <c r="S19" s="28" t="s">
        <v>51</v>
      </c>
      <c r="T19" s="34">
        <f>SUM(N19:S19)</f>
        <v>9950</v>
      </c>
      <c r="U19" s="17"/>
      <c r="V19" s="18"/>
    </row>
    <row r="20" spans="1:22" ht="32.25" customHeight="1" x14ac:dyDescent="0.25">
      <c r="A20" s="1" t="s">
        <v>16</v>
      </c>
      <c r="B20" s="6" t="s">
        <v>72</v>
      </c>
      <c r="C20" s="1" t="s">
        <v>49</v>
      </c>
      <c r="D20" s="5" t="s">
        <v>34</v>
      </c>
      <c r="E20" s="1" t="s">
        <v>29</v>
      </c>
      <c r="F20" s="5" t="s">
        <v>34</v>
      </c>
      <c r="G20" s="1" t="s">
        <v>19</v>
      </c>
      <c r="H20" s="5" t="s">
        <v>34</v>
      </c>
      <c r="I20" s="5" t="s">
        <v>34</v>
      </c>
      <c r="J20" s="5" t="s">
        <v>34</v>
      </c>
      <c r="K20" s="5">
        <v>11.9</v>
      </c>
      <c r="L20" s="5">
        <v>18.43</v>
      </c>
      <c r="M20" s="5">
        <v>41.66</v>
      </c>
      <c r="N20" s="5">
        <v>90</v>
      </c>
      <c r="O20" s="5">
        <v>90</v>
      </c>
      <c r="P20" s="5">
        <v>90</v>
      </c>
      <c r="Q20" s="5">
        <v>90</v>
      </c>
      <c r="R20" s="5">
        <v>90</v>
      </c>
      <c r="S20" s="5">
        <v>90</v>
      </c>
      <c r="T20" s="5" t="s">
        <v>34</v>
      </c>
    </row>
    <row r="21" spans="1:22" ht="45.75" customHeight="1" x14ac:dyDescent="0.25">
      <c r="A21" s="1" t="s">
        <v>10</v>
      </c>
      <c r="B21" s="11" t="s">
        <v>4</v>
      </c>
      <c r="C21" s="5" t="s">
        <v>34</v>
      </c>
      <c r="D21" s="5"/>
      <c r="E21" s="5" t="s">
        <v>34</v>
      </c>
      <c r="F21" s="5" t="s">
        <v>52</v>
      </c>
      <c r="G21" s="1" t="s">
        <v>19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</row>
    <row r="22" spans="1:22" s="8" customFormat="1" ht="29.25" customHeight="1" x14ac:dyDescent="0.25">
      <c r="A22" s="27"/>
      <c r="B22" s="31" t="s">
        <v>53</v>
      </c>
      <c r="C22" s="27" t="s">
        <v>37</v>
      </c>
      <c r="D22" s="28" t="s">
        <v>34</v>
      </c>
      <c r="E22" s="28" t="s">
        <v>34</v>
      </c>
      <c r="F22" s="28" t="s">
        <v>34</v>
      </c>
      <c r="G22" s="28"/>
      <c r="H22" s="30" t="s">
        <v>30</v>
      </c>
      <c r="I22" s="4" t="s">
        <v>26</v>
      </c>
      <c r="J22" s="30" t="s">
        <v>21</v>
      </c>
      <c r="K22" s="28" t="s">
        <v>51</v>
      </c>
      <c r="L22" s="28" t="s">
        <v>51</v>
      </c>
      <c r="M22" s="28" t="s">
        <v>51</v>
      </c>
      <c r="N22" s="28">
        <v>174375.7</v>
      </c>
      <c r="O22" s="34">
        <v>155000</v>
      </c>
      <c r="P22" s="28">
        <v>256858.9</v>
      </c>
      <c r="Q22" s="28">
        <v>256858.9</v>
      </c>
      <c r="R22" s="28">
        <v>256858.9</v>
      </c>
      <c r="S22" s="28">
        <v>256858.9</v>
      </c>
      <c r="T22" s="28">
        <f>SUM(N22:S22)</f>
        <v>1356811.3</v>
      </c>
    </row>
    <row r="23" spans="1:22" ht="32.25" customHeight="1" x14ac:dyDescent="0.25">
      <c r="A23" s="1" t="s">
        <v>20</v>
      </c>
      <c r="B23" s="12" t="s">
        <v>27</v>
      </c>
      <c r="C23" s="1" t="s">
        <v>49</v>
      </c>
      <c r="D23" s="5"/>
      <c r="E23" s="1" t="s">
        <v>28</v>
      </c>
      <c r="F23" s="5"/>
      <c r="G23" s="5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9">
        <v>100</v>
      </c>
      <c r="T23" s="5" t="s">
        <v>34</v>
      </c>
    </row>
    <row r="24" spans="1:22" ht="70.5" customHeight="1" x14ac:dyDescent="0.25">
      <c r="A24" s="1" t="s">
        <v>73</v>
      </c>
      <c r="B24" s="7" t="s">
        <v>74</v>
      </c>
      <c r="C24" s="5" t="s">
        <v>34</v>
      </c>
      <c r="D24" s="5">
        <v>1</v>
      </c>
      <c r="E24" s="5" t="s">
        <v>34</v>
      </c>
      <c r="F24" s="5" t="s">
        <v>52</v>
      </c>
      <c r="G24" s="1" t="s">
        <v>75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</row>
    <row r="25" spans="1:22" s="8" customFormat="1" ht="19.5" customHeight="1" x14ac:dyDescent="0.25">
      <c r="A25" s="3"/>
      <c r="B25" s="12" t="s">
        <v>53</v>
      </c>
      <c r="C25" s="3" t="s">
        <v>37</v>
      </c>
      <c r="D25" s="19" t="s">
        <v>34</v>
      </c>
      <c r="E25" s="19" t="s">
        <v>34</v>
      </c>
      <c r="F25" s="19" t="s">
        <v>34</v>
      </c>
      <c r="G25" s="19" t="s">
        <v>34</v>
      </c>
      <c r="H25" s="30" t="s">
        <v>30</v>
      </c>
      <c r="I25" s="19">
        <v>340269300</v>
      </c>
      <c r="J25" s="19">
        <v>880</v>
      </c>
      <c r="K25" s="19" t="s">
        <v>51</v>
      </c>
      <c r="L25" s="19" t="s">
        <v>51</v>
      </c>
      <c r="M25" s="19" t="s">
        <v>51</v>
      </c>
      <c r="N25" s="19" t="s">
        <v>51</v>
      </c>
      <c r="O25" s="36">
        <f>O28</f>
        <v>1400</v>
      </c>
      <c r="P25" s="19" t="s">
        <v>51</v>
      </c>
      <c r="Q25" s="19" t="s">
        <v>51</v>
      </c>
      <c r="R25" s="19" t="s">
        <v>51</v>
      </c>
      <c r="S25" s="35" t="s">
        <v>51</v>
      </c>
      <c r="T25" s="19" t="s">
        <v>51</v>
      </c>
    </row>
    <row r="26" spans="1:22" ht="19.5" customHeight="1" x14ac:dyDescent="0.25">
      <c r="A26" s="1" t="s">
        <v>11</v>
      </c>
      <c r="B26" s="11" t="s">
        <v>76</v>
      </c>
      <c r="C26" s="1" t="s">
        <v>49</v>
      </c>
      <c r="D26" s="5" t="s">
        <v>34</v>
      </c>
      <c r="E26" s="1" t="s">
        <v>77</v>
      </c>
      <c r="F26" s="14" t="s">
        <v>34</v>
      </c>
      <c r="G26" s="14" t="s">
        <v>34</v>
      </c>
      <c r="H26" s="5" t="s">
        <v>34</v>
      </c>
      <c r="I26" s="5" t="s">
        <v>34</v>
      </c>
      <c r="J26" s="5" t="s">
        <v>34</v>
      </c>
      <c r="K26" s="5" t="s">
        <v>34</v>
      </c>
      <c r="L26" s="5" t="s">
        <v>34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5" t="s">
        <v>34</v>
      </c>
    </row>
    <row r="27" spans="1:22" ht="19.5" customHeight="1" x14ac:dyDescent="0.25">
      <c r="A27" s="1" t="s">
        <v>12</v>
      </c>
      <c r="B27" s="2" t="s">
        <v>79</v>
      </c>
      <c r="C27" s="5" t="s">
        <v>34</v>
      </c>
      <c r="D27" s="5"/>
      <c r="E27" s="5" t="s">
        <v>34</v>
      </c>
      <c r="F27" s="5" t="s">
        <v>52</v>
      </c>
      <c r="G27" s="1" t="s">
        <v>80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</row>
    <row r="28" spans="1:22" s="8" customFormat="1" ht="19.5" customHeight="1" x14ac:dyDescent="0.25">
      <c r="A28" s="27" t="s">
        <v>78</v>
      </c>
      <c r="B28" s="31" t="s">
        <v>53</v>
      </c>
      <c r="C28" s="27" t="s">
        <v>37</v>
      </c>
      <c r="D28" s="28" t="s">
        <v>34</v>
      </c>
      <c r="E28" s="28" t="s">
        <v>34</v>
      </c>
      <c r="F28" s="28" t="s">
        <v>34</v>
      </c>
      <c r="G28" s="28" t="s">
        <v>34</v>
      </c>
      <c r="H28" s="30" t="s">
        <v>30</v>
      </c>
      <c r="I28" s="19">
        <v>340269300</v>
      </c>
      <c r="J28" s="19">
        <v>880</v>
      </c>
      <c r="K28" s="28" t="s">
        <v>51</v>
      </c>
      <c r="L28" s="28" t="s">
        <v>51</v>
      </c>
      <c r="M28" s="28" t="s">
        <v>51</v>
      </c>
      <c r="N28" s="28" t="s">
        <v>51</v>
      </c>
      <c r="O28" s="34">
        <v>1400</v>
      </c>
      <c r="P28" s="28">
        <v>0</v>
      </c>
      <c r="Q28" s="28">
        <v>0</v>
      </c>
      <c r="R28" s="28">
        <v>0</v>
      </c>
      <c r="S28" s="28">
        <v>0</v>
      </c>
      <c r="T28" s="28">
        <f>SUM(O28:S28)</f>
        <v>1400</v>
      </c>
    </row>
    <row r="29" spans="1:22" ht="32.25" customHeight="1" x14ac:dyDescent="0.25">
      <c r="A29" s="1" t="s">
        <v>7</v>
      </c>
      <c r="B29" s="12" t="s">
        <v>8</v>
      </c>
      <c r="C29" s="1" t="s">
        <v>49</v>
      </c>
      <c r="D29" s="5"/>
      <c r="E29" s="1"/>
      <c r="F29" s="5" t="s">
        <v>49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21">
        <v>80</v>
      </c>
      <c r="N29" s="21">
        <v>82</v>
      </c>
      <c r="O29" s="21">
        <v>85</v>
      </c>
      <c r="P29" s="21">
        <v>88</v>
      </c>
      <c r="Q29" s="21">
        <v>90</v>
      </c>
      <c r="R29" s="21">
        <v>92</v>
      </c>
      <c r="S29" s="15">
        <v>95</v>
      </c>
      <c r="T29" s="5" t="s">
        <v>34</v>
      </c>
    </row>
    <row r="30" spans="1:22" ht="32.25" customHeight="1" x14ac:dyDescent="0.25">
      <c r="A30" s="3" t="s">
        <v>81</v>
      </c>
      <c r="B30" s="7" t="s">
        <v>2</v>
      </c>
      <c r="C30" s="5" t="s">
        <v>34</v>
      </c>
      <c r="D30" s="5">
        <v>1</v>
      </c>
      <c r="E30" s="5" t="s">
        <v>34</v>
      </c>
      <c r="F30" s="5" t="s">
        <v>52</v>
      </c>
      <c r="G30" s="1" t="s">
        <v>80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</row>
    <row r="31" spans="1:22" ht="22.5" customHeight="1" x14ac:dyDescent="0.25">
      <c r="A31" s="3"/>
      <c r="B31" s="12" t="s">
        <v>53</v>
      </c>
      <c r="C31" s="1" t="s">
        <v>37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51</v>
      </c>
      <c r="I31" s="5" t="s">
        <v>51</v>
      </c>
      <c r="J31" s="5" t="s">
        <v>51</v>
      </c>
      <c r="K31" s="5" t="s">
        <v>51</v>
      </c>
      <c r="L31" s="5" t="s">
        <v>51</v>
      </c>
      <c r="M31" s="5" t="s">
        <v>51</v>
      </c>
      <c r="N31" s="5" t="s">
        <v>51</v>
      </c>
      <c r="O31" s="5" t="s">
        <v>51</v>
      </c>
      <c r="P31" s="5" t="s">
        <v>51</v>
      </c>
      <c r="Q31" s="5" t="s">
        <v>51</v>
      </c>
      <c r="R31" s="5" t="s">
        <v>51</v>
      </c>
      <c r="S31" s="9" t="s">
        <v>51</v>
      </c>
      <c r="T31" s="5" t="s">
        <v>51</v>
      </c>
    </row>
    <row r="32" spans="1:22" ht="32.25" customHeight="1" x14ac:dyDescent="0.25">
      <c r="A32" s="1" t="s">
        <v>13</v>
      </c>
      <c r="B32" s="6" t="s">
        <v>82</v>
      </c>
      <c r="C32" s="1" t="s">
        <v>49</v>
      </c>
      <c r="D32" s="5" t="s">
        <v>34</v>
      </c>
      <c r="E32" s="1" t="s">
        <v>1</v>
      </c>
      <c r="F32" s="14" t="s">
        <v>34</v>
      </c>
      <c r="G32" s="1" t="s">
        <v>80</v>
      </c>
      <c r="H32" s="5" t="s">
        <v>34</v>
      </c>
      <c r="I32" s="5" t="s">
        <v>34</v>
      </c>
      <c r="J32" s="5" t="s">
        <v>34</v>
      </c>
      <c r="K32" s="5" t="s">
        <v>51</v>
      </c>
      <c r="L32" s="5" t="s">
        <v>51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 t="s">
        <v>34</v>
      </c>
    </row>
  </sheetData>
  <mergeCells count="16">
    <mergeCell ref="A1:A2"/>
    <mergeCell ref="B1:B2"/>
    <mergeCell ref="C1:C2"/>
    <mergeCell ref="D1:D2"/>
    <mergeCell ref="A18:A19"/>
    <mergeCell ref="B18:B19"/>
    <mergeCell ref="C18:C19"/>
    <mergeCell ref="D18:D19"/>
    <mergeCell ref="H1:J1"/>
    <mergeCell ref="K1:T1"/>
    <mergeCell ref="E18:E19"/>
    <mergeCell ref="F18:F19"/>
    <mergeCell ref="G18:G19"/>
    <mergeCell ref="E1:E2"/>
    <mergeCell ref="F1:F2"/>
    <mergeCell ref="G1:G2"/>
  </mergeCells>
  <phoneticPr fontId="2" type="noConversion"/>
  <pageMargins left="0.75" right="0.75" top="0.12" bottom="0.12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97"/>
  <sheetViews>
    <sheetView tabSelected="1" view="pageBreakPreview" zoomScale="75" zoomScaleNormal="90" zoomScaleSheetLayoutView="75" zoomScalePageLayoutView="50" workbookViewId="0">
      <pane ySplit="4" topLeftCell="A14" activePane="bottomLeft" state="frozen"/>
      <selection activeCell="B1" sqref="B1"/>
      <selection pane="bottomLeft" activeCell="H19" sqref="H19"/>
    </sheetView>
  </sheetViews>
  <sheetFormatPr defaultColWidth="9.140625" defaultRowHeight="15.75" outlineLevelRow="1" x14ac:dyDescent="0.25"/>
  <cols>
    <col min="1" max="1" width="9.42578125" style="41" customWidth="1"/>
    <col min="2" max="2" width="73.5703125" style="42" customWidth="1"/>
    <col min="3" max="3" width="13.85546875" style="43" customWidth="1"/>
    <col min="4" max="4" width="13.28515625" style="42" customWidth="1"/>
    <col min="5" max="5" width="31.7109375" style="37" hidden="1" customWidth="1"/>
    <col min="6" max="6" width="12.140625" style="37" hidden="1" customWidth="1"/>
    <col min="7" max="7" width="27.28515625" style="37" customWidth="1"/>
    <col min="8" max="8" width="16.85546875" style="37" customWidth="1"/>
    <col min="9" max="9" width="14.7109375" style="37" customWidth="1"/>
    <col min="10" max="10" width="15.7109375" style="37" customWidth="1"/>
    <col min="11" max="11" width="15.42578125" style="37" customWidth="1"/>
    <col min="12" max="15" width="15.28515625" style="37" customWidth="1"/>
    <col min="16" max="16" width="10.42578125" style="37" bestFit="1" customWidth="1"/>
    <col min="17" max="17" width="9.140625" style="37"/>
    <col min="18" max="18" width="12.7109375" style="37" bestFit="1" customWidth="1"/>
    <col min="19" max="19" width="12.7109375" style="37" customWidth="1"/>
    <col min="20" max="20" width="21.7109375" style="37" customWidth="1"/>
    <col min="21" max="21" width="13.7109375" style="37" customWidth="1"/>
    <col min="22" max="22" width="16" style="37" customWidth="1"/>
    <col min="23" max="23" width="9.140625" style="37"/>
    <col min="24" max="24" width="14.42578125" style="37" customWidth="1"/>
    <col min="25" max="16384" width="9.140625" style="37"/>
  </cols>
  <sheetData>
    <row r="1" spans="1:24" ht="28.15" customHeight="1" x14ac:dyDescent="0.3">
      <c r="A1" s="174" t="s">
        <v>92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24" ht="29.45" customHeight="1" x14ac:dyDescent="0.3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24" ht="27" customHeight="1" x14ac:dyDescent="0.25">
      <c r="A3" s="180" t="s">
        <v>45</v>
      </c>
      <c r="B3" s="172" t="s">
        <v>84</v>
      </c>
      <c r="C3" s="172" t="s">
        <v>41</v>
      </c>
      <c r="D3" s="172" t="s">
        <v>44</v>
      </c>
      <c r="E3" s="172" t="s">
        <v>42</v>
      </c>
      <c r="F3" s="172" t="s">
        <v>43</v>
      </c>
      <c r="G3" s="177" t="s">
        <v>36</v>
      </c>
      <c r="H3" s="178"/>
      <c r="I3" s="179"/>
      <c r="J3" s="175"/>
      <c r="K3" s="175"/>
      <c r="L3" s="175"/>
      <c r="M3" s="175"/>
      <c r="N3" s="175"/>
      <c r="O3" s="176"/>
    </row>
    <row r="4" spans="1:24" ht="60" customHeight="1" x14ac:dyDescent="0.25">
      <c r="A4" s="181"/>
      <c r="B4" s="173"/>
      <c r="C4" s="173"/>
      <c r="D4" s="173"/>
      <c r="E4" s="173"/>
      <c r="F4" s="173"/>
      <c r="G4" s="44" t="s">
        <v>31</v>
      </c>
      <c r="H4" s="44" t="s">
        <v>32</v>
      </c>
      <c r="I4" s="44" t="s">
        <v>33</v>
      </c>
      <c r="J4" s="45">
        <v>2023</v>
      </c>
      <c r="K4" s="45">
        <v>2024</v>
      </c>
      <c r="L4" s="45">
        <v>2025</v>
      </c>
      <c r="M4" s="45">
        <v>2026</v>
      </c>
      <c r="N4" s="45">
        <v>2027</v>
      </c>
      <c r="O4" s="45" t="s">
        <v>46</v>
      </c>
    </row>
    <row r="5" spans="1:24" ht="44.25" customHeight="1" x14ac:dyDescent="0.25">
      <c r="A5" s="46"/>
      <c r="B5" s="47" t="s">
        <v>93</v>
      </c>
      <c r="C5" s="52" t="s">
        <v>37</v>
      </c>
      <c r="D5" s="48" t="s">
        <v>34</v>
      </c>
      <c r="E5" s="48" t="s">
        <v>91</v>
      </c>
      <c r="F5" s="49" t="s">
        <v>85</v>
      </c>
      <c r="G5" s="44"/>
      <c r="H5" s="50"/>
      <c r="I5" s="50"/>
      <c r="J5" s="50">
        <f>J6+J7+J8</f>
        <v>892637</v>
      </c>
      <c r="K5" s="50">
        <f t="shared" ref="K5:N5" si="0">K6+K7+K8</f>
        <v>702212.2</v>
      </c>
      <c r="L5" s="50">
        <f t="shared" si="0"/>
        <v>639360.9</v>
      </c>
      <c r="M5" s="50">
        <f t="shared" si="0"/>
        <v>617704.6</v>
      </c>
      <c r="N5" s="50">
        <f t="shared" si="0"/>
        <v>617704.6</v>
      </c>
      <c r="O5" s="50">
        <f>SUM(J5:N5)</f>
        <v>3469619.3</v>
      </c>
    </row>
    <row r="6" spans="1:24" ht="29.25" customHeight="1" x14ac:dyDescent="0.25">
      <c r="A6" s="46"/>
      <c r="B6" s="51" t="s">
        <v>83</v>
      </c>
      <c r="C6" s="52" t="s">
        <v>37</v>
      </c>
      <c r="D6" s="53" t="s">
        <v>34</v>
      </c>
      <c r="E6" s="53" t="s">
        <v>34</v>
      </c>
      <c r="F6" s="49" t="s">
        <v>34</v>
      </c>
      <c r="G6" s="147"/>
      <c r="H6" s="147"/>
      <c r="I6" s="147"/>
      <c r="J6" s="90">
        <f>J13+J40+J87+J115+J135+J174</f>
        <v>244840.2</v>
      </c>
      <c r="K6" s="90">
        <f t="shared" ref="K6:N6" si="1">K13+K40+K87+K115+K135+K174</f>
        <v>222727.9</v>
      </c>
      <c r="L6" s="90">
        <f t="shared" si="1"/>
        <v>210104.2</v>
      </c>
      <c r="M6" s="90">
        <f t="shared" si="1"/>
        <v>225083.7</v>
      </c>
      <c r="N6" s="90">
        <f t="shared" si="1"/>
        <v>225083.7</v>
      </c>
      <c r="O6" s="90">
        <f>SUM(J6:N6)</f>
        <v>1127839.7</v>
      </c>
      <c r="R6" s="117"/>
      <c r="S6" s="117"/>
      <c r="T6" s="117"/>
      <c r="U6" s="117"/>
      <c r="V6" s="117"/>
      <c r="X6" s="117"/>
    </row>
    <row r="7" spans="1:24" ht="29.25" customHeight="1" x14ac:dyDescent="0.25">
      <c r="A7" s="46"/>
      <c r="B7" s="51" t="s">
        <v>298</v>
      </c>
      <c r="C7" s="52" t="s">
        <v>37</v>
      </c>
      <c r="D7" s="53"/>
      <c r="E7" s="53"/>
      <c r="F7" s="49"/>
      <c r="G7" s="147"/>
      <c r="H7" s="147"/>
      <c r="I7" s="147"/>
      <c r="J7" s="90">
        <f>J12+J39+J86+J103+J114+J134</f>
        <v>488219.4</v>
      </c>
      <c r="K7" s="90">
        <f t="shared" ref="K7:N7" si="2">K12+K39+K86+K103+K114+K134</f>
        <v>430958.9</v>
      </c>
      <c r="L7" s="90">
        <f t="shared" si="2"/>
        <v>381650.2</v>
      </c>
      <c r="M7" s="90">
        <f t="shared" si="2"/>
        <v>369184.9</v>
      </c>
      <c r="N7" s="90">
        <f t="shared" si="2"/>
        <v>369184.9</v>
      </c>
      <c r="O7" s="90">
        <f>SUM(J7:N7)</f>
        <v>2039198.3</v>
      </c>
    </row>
    <row r="8" spans="1:24" ht="29.25" customHeight="1" x14ac:dyDescent="0.25">
      <c r="A8" s="46"/>
      <c r="B8" s="51" t="s">
        <v>299</v>
      </c>
      <c r="C8" s="52" t="s">
        <v>37</v>
      </c>
      <c r="D8" s="53"/>
      <c r="E8" s="53"/>
      <c r="F8" s="49"/>
      <c r="G8" s="147"/>
      <c r="H8" s="147"/>
      <c r="I8" s="147"/>
      <c r="J8" s="90">
        <f>J11+J38+J133</f>
        <v>159577.4</v>
      </c>
      <c r="K8" s="90">
        <f t="shared" ref="K8:N8" si="3">K11+K38+K133</f>
        <v>48525.4</v>
      </c>
      <c r="L8" s="90">
        <f t="shared" si="3"/>
        <v>47606.5</v>
      </c>
      <c r="M8" s="90">
        <f t="shared" si="3"/>
        <v>23436</v>
      </c>
      <c r="N8" s="90">
        <f t="shared" si="3"/>
        <v>23436</v>
      </c>
      <c r="O8" s="90">
        <f>SUM(J8:N8)</f>
        <v>302581.3</v>
      </c>
    </row>
    <row r="9" spans="1:24" ht="126" customHeight="1" outlineLevel="1" x14ac:dyDescent="0.25">
      <c r="A9" s="46"/>
      <c r="B9" s="47" t="s">
        <v>94</v>
      </c>
      <c r="C9" s="48" t="s">
        <v>34</v>
      </c>
      <c r="D9" s="53" t="s">
        <v>34</v>
      </c>
      <c r="E9" s="53" t="s">
        <v>34</v>
      </c>
      <c r="F9" s="44" t="s">
        <v>34</v>
      </c>
      <c r="G9" s="44"/>
      <c r="H9" s="44"/>
      <c r="I9" s="44"/>
      <c r="J9" s="54" t="s">
        <v>34</v>
      </c>
      <c r="K9" s="54" t="s">
        <v>34</v>
      </c>
      <c r="L9" s="54" t="s">
        <v>34</v>
      </c>
      <c r="M9" s="54" t="s">
        <v>34</v>
      </c>
      <c r="N9" s="54" t="s">
        <v>34</v>
      </c>
      <c r="O9" s="54" t="s">
        <v>34</v>
      </c>
    </row>
    <row r="10" spans="1:24" ht="80.25" customHeight="1" x14ac:dyDescent="0.25">
      <c r="A10" s="55">
        <v>1</v>
      </c>
      <c r="B10" s="107" t="s">
        <v>169</v>
      </c>
      <c r="C10" s="57" t="s">
        <v>302</v>
      </c>
      <c r="D10" s="57" t="s">
        <v>34</v>
      </c>
      <c r="E10" s="57" t="s">
        <v>91</v>
      </c>
      <c r="F10" s="58" t="s">
        <v>86</v>
      </c>
      <c r="G10" s="57"/>
      <c r="H10" s="57"/>
      <c r="I10" s="57"/>
      <c r="J10" s="116">
        <f>J26+J27+J28+J29+J33+J34</f>
        <v>234726.2</v>
      </c>
      <c r="K10" s="116">
        <f t="shared" ref="K10:N10" si="4">K26+K27+K28+K29+K33+K34</f>
        <v>165667.4</v>
      </c>
      <c r="L10" s="116">
        <f t="shared" si="4"/>
        <v>154451.6</v>
      </c>
      <c r="M10" s="116">
        <f t="shared" si="4"/>
        <v>151157.5</v>
      </c>
      <c r="N10" s="116">
        <f t="shared" si="4"/>
        <v>151157.5</v>
      </c>
      <c r="O10" s="116">
        <f>SUM(J10:N10)</f>
        <v>857160.2</v>
      </c>
      <c r="P10" s="117"/>
    </row>
    <row r="11" spans="1:24" ht="50.25" customHeight="1" x14ac:dyDescent="0.25">
      <c r="A11" s="118"/>
      <c r="B11" s="123" t="s">
        <v>299</v>
      </c>
      <c r="C11" s="52" t="s">
        <v>37</v>
      </c>
      <c r="D11" s="119"/>
      <c r="E11" s="119"/>
      <c r="F11" s="120"/>
      <c r="G11" s="121"/>
      <c r="H11" s="121"/>
      <c r="I11" s="121"/>
      <c r="J11" s="122">
        <f>J30</f>
        <v>45864.9</v>
      </c>
      <c r="K11" s="122">
        <f t="shared" ref="K11:N11" si="5">K30</f>
        <v>0</v>
      </c>
      <c r="L11" s="122">
        <f t="shared" si="5"/>
        <v>0</v>
      </c>
      <c r="M11" s="122">
        <f t="shared" si="5"/>
        <v>0</v>
      </c>
      <c r="N11" s="122">
        <f t="shared" si="5"/>
        <v>0</v>
      </c>
      <c r="O11" s="122">
        <f>SUM(J11:N11)</f>
        <v>45864.9</v>
      </c>
      <c r="P11" s="117"/>
    </row>
    <row r="12" spans="1:24" s="38" customFormat="1" ht="49.5" customHeight="1" x14ac:dyDescent="0.25">
      <c r="A12" s="59"/>
      <c r="B12" s="66" t="s">
        <v>298</v>
      </c>
      <c r="C12" s="52" t="s">
        <v>37</v>
      </c>
      <c r="D12" s="53" t="s">
        <v>34</v>
      </c>
      <c r="E12" s="53" t="s">
        <v>34</v>
      </c>
      <c r="F12" s="53" t="s">
        <v>34</v>
      </c>
      <c r="G12" s="121"/>
      <c r="H12" s="121"/>
      <c r="I12" s="121"/>
      <c r="J12" s="88">
        <v>121278</v>
      </c>
      <c r="K12" s="88">
        <f t="shared" ref="K12:N12" si="6">K31+K33+K34</f>
        <v>114269.4</v>
      </c>
      <c r="L12" s="88">
        <f t="shared" si="6"/>
        <v>102932.9</v>
      </c>
      <c r="M12" s="88">
        <f t="shared" si="6"/>
        <v>99638.8</v>
      </c>
      <c r="N12" s="88">
        <f t="shared" si="6"/>
        <v>99638.8</v>
      </c>
      <c r="O12" s="89">
        <f>SUM(J12:N12)</f>
        <v>537757.9</v>
      </c>
    </row>
    <row r="13" spans="1:24" s="38" customFormat="1" ht="49.5" customHeight="1" x14ac:dyDescent="0.25">
      <c r="A13" s="59"/>
      <c r="B13" s="66" t="s">
        <v>303</v>
      </c>
      <c r="C13" s="52" t="s">
        <v>37</v>
      </c>
      <c r="D13" s="53" t="s">
        <v>34</v>
      </c>
      <c r="E13" s="53" t="s">
        <v>34</v>
      </c>
      <c r="F13" s="53" t="s">
        <v>34</v>
      </c>
      <c r="G13" s="121"/>
      <c r="H13" s="121"/>
      <c r="I13" s="121"/>
      <c r="J13" s="88">
        <v>67583.3</v>
      </c>
      <c r="K13" s="88">
        <f t="shared" ref="K13:N13" si="7">K26+K27+K28+K32</f>
        <v>51398</v>
      </c>
      <c r="L13" s="88">
        <f t="shared" si="7"/>
        <v>51518.7</v>
      </c>
      <c r="M13" s="88">
        <f t="shared" si="7"/>
        <v>51518.7</v>
      </c>
      <c r="N13" s="88">
        <f t="shared" si="7"/>
        <v>51518.7</v>
      </c>
      <c r="O13" s="89">
        <f>SUM(J13:N13)</f>
        <v>273537.40000000002</v>
      </c>
    </row>
    <row r="14" spans="1:24" ht="48.75" customHeight="1" outlineLevel="1" x14ac:dyDescent="0.25">
      <c r="A14" s="59"/>
      <c r="B14" s="79" t="s">
        <v>95</v>
      </c>
      <c r="C14" s="52"/>
      <c r="D14" s="53"/>
      <c r="E14" s="53"/>
      <c r="F14" s="53"/>
      <c r="G14" s="48"/>
      <c r="H14" s="48"/>
      <c r="I14" s="48"/>
      <c r="J14" s="88"/>
      <c r="K14" s="88"/>
      <c r="L14" s="88"/>
      <c r="M14" s="88"/>
      <c r="N14" s="88"/>
      <c r="O14" s="63"/>
    </row>
    <row r="15" spans="1:24" ht="93.75" customHeight="1" outlineLevel="1" x14ac:dyDescent="0.25">
      <c r="A15" s="59" t="s">
        <v>106</v>
      </c>
      <c r="B15" s="51" t="s">
        <v>96</v>
      </c>
      <c r="C15" s="52" t="s">
        <v>49</v>
      </c>
      <c r="D15" s="53"/>
      <c r="E15" s="53"/>
      <c r="F15" s="53"/>
      <c r="G15" s="48"/>
      <c r="H15" s="48"/>
      <c r="I15" s="48"/>
      <c r="J15" s="188" t="s">
        <v>318</v>
      </c>
      <c r="K15" s="188" t="s">
        <v>319</v>
      </c>
      <c r="L15" s="188" t="s">
        <v>319</v>
      </c>
      <c r="M15" s="188" t="s">
        <v>320</v>
      </c>
      <c r="N15" s="188" t="s">
        <v>320</v>
      </c>
      <c r="O15" s="63"/>
    </row>
    <row r="16" spans="1:24" ht="100.5" customHeight="1" outlineLevel="1" x14ac:dyDescent="0.25">
      <c r="A16" s="59" t="s">
        <v>107</v>
      </c>
      <c r="B16" s="51" t="s">
        <v>97</v>
      </c>
      <c r="C16" s="52" t="s">
        <v>49</v>
      </c>
      <c r="D16" s="53"/>
      <c r="E16" s="53"/>
      <c r="F16" s="53"/>
      <c r="G16" s="48"/>
      <c r="H16" s="48"/>
      <c r="I16" s="48"/>
      <c r="J16" s="188" t="s">
        <v>321</v>
      </c>
      <c r="K16" s="188" t="s">
        <v>322</v>
      </c>
      <c r="L16" s="188" t="s">
        <v>323</v>
      </c>
      <c r="M16" s="188" t="s">
        <v>324</v>
      </c>
      <c r="N16" s="188" t="s">
        <v>324</v>
      </c>
      <c r="O16" s="89"/>
    </row>
    <row r="17" spans="1:15" ht="54.75" customHeight="1" outlineLevel="1" x14ac:dyDescent="0.25">
      <c r="A17" s="59" t="s">
        <v>108</v>
      </c>
      <c r="B17" s="51" t="s">
        <v>98</v>
      </c>
      <c r="C17" s="52" t="s">
        <v>99</v>
      </c>
      <c r="D17" s="53"/>
      <c r="E17" s="53"/>
      <c r="F17" s="53"/>
      <c r="G17" s="48"/>
      <c r="H17" s="48"/>
      <c r="I17" s="48"/>
      <c r="J17" s="188" t="s">
        <v>325</v>
      </c>
      <c r="K17" s="188" t="s">
        <v>326</v>
      </c>
      <c r="L17" s="188" t="s">
        <v>327</v>
      </c>
      <c r="M17" s="188" t="s">
        <v>328</v>
      </c>
      <c r="N17" s="188" t="s">
        <v>328</v>
      </c>
      <c r="O17" s="89"/>
    </row>
    <row r="18" spans="1:15" ht="99.75" customHeight="1" outlineLevel="1" x14ac:dyDescent="0.25">
      <c r="A18" s="59" t="s">
        <v>109</v>
      </c>
      <c r="B18" s="51" t="s">
        <v>100</v>
      </c>
      <c r="C18" s="52" t="s">
        <v>49</v>
      </c>
      <c r="D18" s="53"/>
      <c r="E18" s="53"/>
      <c r="F18" s="53"/>
      <c r="G18" s="48"/>
      <c r="H18" s="48"/>
      <c r="I18" s="48"/>
      <c r="J18" s="188">
        <v>82</v>
      </c>
      <c r="K18" s="188">
        <v>82</v>
      </c>
      <c r="L18" s="188">
        <v>82</v>
      </c>
      <c r="M18" s="188">
        <v>82</v>
      </c>
      <c r="N18" s="188">
        <v>82</v>
      </c>
      <c r="O18" s="89"/>
    </row>
    <row r="19" spans="1:15" s="39" customFormat="1" ht="83.25" customHeight="1" outlineLevel="1" x14ac:dyDescent="0.25">
      <c r="A19" s="59" t="s">
        <v>110</v>
      </c>
      <c r="B19" s="51" t="s">
        <v>101</v>
      </c>
      <c r="C19" s="52" t="s">
        <v>49</v>
      </c>
      <c r="D19" s="53"/>
      <c r="E19" s="53"/>
      <c r="F19" s="53"/>
      <c r="G19" s="48"/>
      <c r="H19" s="48"/>
      <c r="I19" s="48"/>
      <c r="J19" s="96">
        <v>100</v>
      </c>
      <c r="K19" s="96">
        <v>100</v>
      </c>
      <c r="L19" s="96">
        <v>100</v>
      </c>
      <c r="M19" s="96">
        <v>100</v>
      </c>
      <c r="N19" s="96">
        <v>100</v>
      </c>
      <c r="O19" s="89"/>
    </row>
    <row r="20" spans="1:15" ht="61.5" customHeight="1" outlineLevel="1" x14ac:dyDescent="0.25">
      <c r="A20" s="59" t="s">
        <v>111</v>
      </c>
      <c r="B20" s="51" t="s">
        <v>102</v>
      </c>
      <c r="C20" s="52" t="s">
        <v>49</v>
      </c>
      <c r="D20" s="53"/>
      <c r="E20" s="53"/>
      <c r="F20" s="53"/>
      <c r="G20" s="48"/>
      <c r="H20" s="48"/>
      <c r="I20" s="48"/>
      <c r="J20" s="96">
        <v>100</v>
      </c>
      <c r="K20" s="96">
        <v>100</v>
      </c>
      <c r="L20" s="96">
        <v>100</v>
      </c>
      <c r="M20" s="96">
        <v>100</v>
      </c>
      <c r="N20" s="96">
        <v>100</v>
      </c>
      <c r="O20" s="89"/>
    </row>
    <row r="21" spans="1:15" s="39" customFormat="1" ht="107.25" customHeight="1" outlineLevel="1" x14ac:dyDescent="0.25">
      <c r="A21" s="59" t="s">
        <v>112</v>
      </c>
      <c r="B21" s="51" t="s">
        <v>103</v>
      </c>
      <c r="C21" s="52" t="s">
        <v>49</v>
      </c>
      <c r="D21" s="53"/>
      <c r="E21" s="53"/>
      <c r="F21" s="53"/>
      <c r="G21" s="48"/>
      <c r="H21" s="48"/>
      <c r="I21" s="48"/>
      <c r="J21" s="96">
        <v>100</v>
      </c>
      <c r="K21" s="96">
        <v>100</v>
      </c>
      <c r="L21" s="96">
        <v>100</v>
      </c>
      <c r="M21" s="96">
        <v>100</v>
      </c>
      <c r="N21" s="96">
        <v>100</v>
      </c>
      <c r="O21" s="89"/>
    </row>
    <row r="22" spans="1:15" ht="144" customHeight="1" outlineLevel="1" x14ac:dyDescent="0.25">
      <c r="A22" s="59" t="s">
        <v>113</v>
      </c>
      <c r="B22" s="51" t="s">
        <v>104</v>
      </c>
      <c r="C22" s="52"/>
      <c r="D22" s="53"/>
      <c r="E22" s="53"/>
      <c r="F22" s="53"/>
      <c r="G22" s="48"/>
      <c r="H22" s="48"/>
      <c r="I22" s="48"/>
      <c r="J22" s="59"/>
      <c r="K22" s="59"/>
      <c r="L22" s="59"/>
      <c r="M22" s="59"/>
      <c r="N22" s="59"/>
      <c r="O22" s="63"/>
    </row>
    <row r="23" spans="1:15" s="39" customFormat="1" ht="43.5" customHeight="1" outlineLevel="1" x14ac:dyDescent="0.25">
      <c r="A23" s="59" t="s">
        <v>105</v>
      </c>
      <c r="B23" s="51" t="s">
        <v>114</v>
      </c>
      <c r="C23" s="52" t="s">
        <v>49</v>
      </c>
      <c r="D23" s="53"/>
      <c r="E23" s="53"/>
      <c r="F23" s="53"/>
      <c r="G23" s="48"/>
      <c r="H23" s="48"/>
      <c r="I23" s="48"/>
      <c r="J23" s="96">
        <v>93</v>
      </c>
      <c r="K23" s="96">
        <v>93</v>
      </c>
      <c r="L23" s="96">
        <v>93</v>
      </c>
      <c r="M23" s="96">
        <v>93</v>
      </c>
      <c r="N23" s="96">
        <v>93</v>
      </c>
      <c r="O23" s="89">
        <v>93</v>
      </c>
    </row>
    <row r="24" spans="1:15" s="39" customFormat="1" ht="46.5" customHeight="1" outlineLevel="1" x14ac:dyDescent="0.25">
      <c r="A24" s="59" t="s">
        <v>116</v>
      </c>
      <c r="B24" s="51" t="s">
        <v>115</v>
      </c>
      <c r="C24" s="52"/>
      <c r="D24" s="53"/>
      <c r="E24" s="53"/>
      <c r="F24" s="53"/>
      <c r="G24" s="48"/>
      <c r="H24" s="48"/>
      <c r="I24" s="48"/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89"/>
    </row>
    <row r="25" spans="1:15" s="40" customFormat="1" ht="55.5" customHeight="1" outlineLevel="1" x14ac:dyDescent="0.25">
      <c r="A25" s="59"/>
      <c r="B25" s="51" t="s">
        <v>117</v>
      </c>
      <c r="C25" s="52"/>
      <c r="D25" s="53"/>
      <c r="E25" s="53"/>
      <c r="F25" s="53"/>
      <c r="G25" s="48"/>
      <c r="H25" s="48"/>
      <c r="I25" s="48"/>
      <c r="J25" s="62"/>
      <c r="K25" s="62"/>
      <c r="L25" s="62"/>
      <c r="M25" s="62"/>
      <c r="N25" s="62"/>
      <c r="O25" s="63"/>
    </row>
    <row r="26" spans="1:15" s="39" customFormat="1" ht="49.5" customHeight="1" outlineLevel="1" x14ac:dyDescent="0.25">
      <c r="A26" s="59" t="s">
        <v>118</v>
      </c>
      <c r="B26" s="60" t="s">
        <v>157</v>
      </c>
      <c r="C26" s="52" t="s">
        <v>37</v>
      </c>
      <c r="D26" s="53" t="s">
        <v>34</v>
      </c>
      <c r="E26" s="53" t="s">
        <v>34</v>
      </c>
      <c r="F26" s="53" t="s">
        <v>34</v>
      </c>
      <c r="G26" s="115"/>
      <c r="H26" s="115"/>
      <c r="I26" s="121"/>
      <c r="J26" s="91">
        <v>111.8</v>
      </c>
      <c r="K26" s="91">
        <v>360</v>
      </c>
      <c r="L26" s="91">
        <v>360</v>
      </c>
      <c r="M26" s="91">
        <v>360</v>
      </c>
      <c r="N26" s="91">
        <v>360</v>
      </c>
      <c r="O26" s="91">
        <f>SUM(J26:N26)</f>
        <v>1551.8</v>
      </c>
    </row>
    <row r="27" spans="1:15" ht="60.75" customHeight="1" outlineLevel="1" x14ac:dyDescent="0.25">
      <c r="A27" s="59" t="s">
        <v>119</v>
      </c>
      <c r="B27" s="60" t="s">
        <v>158</v>
      </c>
      <c r="C27" s="52" t="s">
        <v>37</v>
      </c>
      <c r="D27" s="53" t="s">
        <v>34</v>
      </c>
      <c r="E27" s="53" t="s">
        <v>34</v>
      </c>
      <c r="F27" s="53" t="s">
        <v>34</v>
      </c>
      <c r="G27" s="115"/>
      <c r="H27" s="115"/>
      <c r="I27" s="115"/>
      <c r="J27" s="91">
        <v>0</v>
      </c>
      <c r="K27" s="91">
        <v>50</v>
      </c>
      <c r="L27" s="91">
        <v>50</v>
      </c>
      <c r="M27" s="91">
        <v>50</v>
      </c>
      <c r="N27" s="91">
        <v>50</v>
      </c>
      <c r="O27" s="91">
        <f t="shared" ref="O27:O36" si="8">SUM(J27:N27)</f>
        <v>200</v>
      </c>
    </row>
    <row r="28" spans="1:15" ht="57" customHeight="1" outlineLevel="1" x14ac:dyDescent="0.25">
      <c r="A28" s="59" t="s">
        <v>120</v>
      </c>
      <c r="B28" s="77" t="s">
        <v>159</v>
      </c>
      <c r="C28" s="61" t="s">
        <v>37</v>
      </c>
      <c r="D28" s="53" t="s">
        <v>34</v>
      </c>
      <c r="E28" s="53" t="s">
        <v>34</v>
      </c>
      <c r="F28" s="53" t="s">
        <v>34</v>
      </c>
      <c r="G28" s="115"/>
      <c r="H28" s="115"/>
      <c r="I28" s="115"/>
      <c r="J28" s="88">
        <f>92852.1+0.1</f>
        <v>92852.2</v>
      </c>
      <c r="K28" s="88">
        <v>50988</v>
      </c>
      <c r="L28" s="88">
        <v>51108.7</v>
      </c>
      <c r="M28" s="88">
        <v>51108.7</v>
      </c>
      <c r="N28" s="88">
        <v>51108.7</v>
      </c>
      <c r="O28" s="91">
        <f t="shared" si="8"/>
        <v>297166.3</v>
      </c>
    </row>
    <row r="29" spans="1:15" ht="46.5" customHeight="1" outlineLevel="1" x14ac:dyDescent="0.25">
      <c r="A29" s="64" t="s">
        <v>121</v>
      </c>
      <c r="B29" s="77" t="s">
        <v>160</v>
      </c>
      <c r="C29" s="61" t="s">
        <v>37</v>
      </c>
      <c r="D29" s="53" t="s">
        <v>34</v>
      </c>
      <c r="E29" s="53" t="s">
        <v>34</v>
      </c>
      <c r="F29" s="53" t="s">
        <v>34</v>
      </c>
      <c r="G29" s="115"/>
      <c r="H29" s="115"/>
      <c r="I29" s="115"/>
      <c r="J29" s="91">
        <v>46423.199999999997</v>
      </c>
      <c r="K29" s="91">
        <v>86.1</v>
      </c>
      <c r="L29" s="91">
        <v>86.1</v>
      </c>
      <c r="M29" s="91">
        <v>0</v>
      </c>
      <c r="N29" s="91">
        <v>0</v>
      </c>
      <c r="O29" s="91">
        <f t="shared" si="8"/>
        <v>46595.4</v>
      </c>
    </row>
    <row r="30" spans="1:15" ht="46.5" customHeight="1" outlineLevel="1" x14ac:dyDescent="0.25">
      <c r="A30" s="59"/>
      <c r="B30" s="77" t="s">
        <v>299</v>
      </c>
      <c r="C30" s="61"/>
      <c r="D30" s="53"/>
      <c r="E30" s="53"/>
      <c r="F30" s="53"/>
      <c r="G30" s="115"/>
      <c r="H30" s="115"/>
      <c r="I30" s="115"/>
      <c r="J30" s="91">
        <f>J29-J31-J32</f>
        <v>45864.9</v>
      </c>
      <c r="K30" s="91"/>
      <c r="L30" s="91"/>
      <c r="M30" s="91"/>
      <c r="N30" s="91"/>
      <c r="O30" s="91">
        <f t="shared" si="8"/>
        <v>45864.9</v>
      </c>
    </row>
    <row r="31" spans="1:15" ht="46.5" customHeight="1" outlineLevel="1" x14ac:dyDescent="0.25">
      <c r="A31" s="59"/>
      <c r="B31" s="77" t="s">
        <v>300</v>
      </c>
      <c r="C31" s="61" t="s">
        <v>37</v>
      </c>
      <c r="D31" s="53"/>
      <c r="E31" s="53"/>
      <c r="F31" s="53"/>
      <c r="G31" s="115"/>
      <c r="H31" s="115"/>
      <c r="I31" s="115"/>
      <c r="J31" s="91">
        <v>529.79999999999995</v>
      </c>
      <c r="K31" s="91">
        <v>86.1</v>
      </c>
      <c r="L31" s="91">
        <v>86.1</v>
      </c>
      <c r="M31" s="91">
        <v>0</v>
      </c>
      <c r="N31" s="91">
        <v>0</v>
      </c>
      <c r="O31" s="91">
        <f t="shared" si="8"/>
        <v>702</v>
      </c>
    </row>
    <row r="32" spans="1:15" ht="46.5" customHeight="1" outlineLevel="1" x14ac:dyDescent="0.25">
      <c r="A32" s="59"/>
      <c r="B32" s="77" t="s">
        <v>301</v>
      </c>
      <c r="C32" s="61" t="s">
        <v>37</v>
      </c>
      <c r="D32" s="53"/>
      <c r="E32" s="53"/>
      <c r="F32" s="53"/>
      <c r="G32" s="115"/>
      <c r="H32" s="115"/>
      <c r="I32" s="115"/>
      <c r="J32" s="91">
        <v>28.5</v>
      </c>
      <c r="K32" s="91">
        <v>0</v>
      </c>
      <c r="L32" s="91">
        <v>0</v>
      </c>
      <c r="M32" s="91">
        <v>0</v>
      </c>
      <c r="N32" s="91">
        <v>0</v>
      </c>
      <c r="O32" s="91">
        <f t="shared" si="8"/>
        <v>28.5</v>
      </c>
    </row>
    <row r="33" spans="1:20" s="39" customFormat="1" ht="51" customHeight="1" outlineLevel="1" x14ac:dyDescent="0.25">
      <c r="A33" s="65" t="s">
        <v>122</v>
      </c>
      <c r="B33" s="66" t="s">
        <v>161</v>
      </c>
      <c r="C33" s="61" t="s">
        <v>37</v>
      </c>
      <c r="D33" s="53" t="s">
        <v>34</v>
      </c>
      <c r="E33" s="54" t="s">
        <v>34</v>
      </c>
      <c r="F33" s="53" t="s">
        <v>34</v>
      </c>
      <c r="G33" s="115"/>
      <c r="H33" s="115"/>
      <c r="I33" s="115"/>
      <c r="J33" s="91">
        <v>95151.7</v>
      </c>
      <c r="K33" s="91">
        <v>113561.7</v>
      </c>
      <c r="L33" s="91">
        <v>102285</v>
      </c>
      <c r="M33" s="91">
        <v>99093.9</v>
      </c>
      <c r="N33" s="91">
        <v>99093.9</v>
      </c>
      <c r="O33" s="91">
        <f t="shared" si="8"/>
        <v>509186.2</v>
      </c>
    </row>
    <row r="34" spans="1:20" ht="46.5" customHeight="1" outlineLevel="1" x14ac:dyDescent="0.25">
      <c r="A34" s="67" t="s">
        <v>123</v>
      </c>
      <c r="B34" s="66" t="s">
        <v>162</v>
      </c>
      <c r="C34" s="68" t="s">
        <v>6</v>
      </c>
      <c r="D34" s="44" t="s">
        <v>34</v>
      </c>
      <c r="E34" s="44" t="s">
        <v>34</v>
      </c>
      <c r="F34" s="48" t="s">
        <v>34</v>
      </c>
      <c r="G34" s="113"/>
      <c r="H34" s="114"/>
      <c r="I34" s="114"/>
      <c r="J34" s="88">
        <v>187.3</v>
      </c>
      <c r="K34" s="88">
        <f>K35+K36</f>
        <v>621.6</v>
      </c>
      <c r="L34" s="88">
        <f t="shared" ref="L34:O34" si="9">L35+L36</f>
        <v>561.79999999999995</v>
      </c>
      <c r="M34" s="88">
        <f t="shared" si="9"/>
        <v>544.9</v>
      </c>
      <c r="N34" s="88">
        <f t="shared" si="9"/>
        <v>544.9</v>
      </c>
      <c r="O34" s="88">
        <f t="shared" si="9"/>
        <v>2460.5</v>
      </c>
    </row>
    <row r="35" spans="1:20" ht="46.5" customHeight="1" outlineLevel="1" x14ac:dyDescent="0.25">
      <c r="A35" s="67"/>
      <c r="B35" s="66" t="s">
        <v>292</v>
      </c>
      <c r="C35" s="68"/>
      <c r="D35" s="44"/>
      <c r="E35" s="44"/>
      <c r="F35" s="48"/>
      <c r="G35" s="113"/>
      <c r="H35" s="114"/>
      <c r="I35" s="113"/>
      <c r="J35" s="91">
        <v>182.3</v>
      </c>
      <c r="K35" s="91">
        <v>601.6</v>
      </c>
      <c r="L35" s="91">
        <v>541.79999999999995</v>
      </c>
      <c r="M35" s="91">
        <v>524.9</v>
      </c>
      <c r="N35" s="91">
        <v>524.9</v>
      </c>
      <c r="O35" s="91">
        <f t="shared" si="8"/>
        <v>2375.5</v>
      </c>
    </row>
    <row r="36" spans="1:20" ht="79.5" customHeight="1" outlineLevel="1" x14ac:dyDescent="0.25">
      <c r="A36" s="67" t="s">
        <v>124</v>
      </c>
      <c r="B36" s="78" t="s">
        <v>163</v>
      </c>
      <c r="C36" s="48"/>
      <c r="D36" s="49"/>
      <c r="E36" s="49" t="s">
        <v>34</v>
      </c>
      <c r="F36" s="49" t="s">
        <v>34</v>
      </c>
      <c r="G36" s="113"/>
      <c r="H36" s="114"/>
      <c r="I36" s="113"/>
      <c r="J36" s="91">
        <v>5</v>
      </c>
      <c r="K36" s="91">
        <v>20</v>
      </c>
      <c r="L36" s="91">
        <v>20</v>
      </c>
      <c r="M36" s="91">
        <v>20</v>
      </c>
      <c r="N36" s="91">
        <v>20</v>
      </c>
      <c r="O36" s="91">
        <f t="shared" si="8"/>
        <v>85</v>
      </c>
    </row>
    <row r="37" spans="1:20" ht="42.75" customHeight="1" x14ac:dyDescent="0.25">
      <c r="A37" s="55">
        <v>2</v>
      </c>
      <c r="B37" s="128" t="s">
        <v>170</v>
      </c>
      <c r="C37" s="157" t="s">
        <v>37</v>
      </c>
      <c r="D37" s="57" t="s">
        <v>34</v>
      </c>
      <c r="E37" s="57" t="s">
        <v>91</v>
      </c>
      <c r="F37" s="58" t="s">
        <v>86</v>
      </c>
      <c r="G37" s="158"/>
      <c r="H37" s="158"/>
      <c r="I37" s="158"/>
      <c r="J37" s="159">
        <f>J38+J39+J40</f>
        <v>448586</v>
      </c>
      <c r="K37" s="159">
        <f>K38+K39+K40</f>
        <v>472030.3</v>
      </c>
      <c r="L37" s="159">
        <f t="shared" ref="L37:N37" si="10">L38+L39+L40</f>
        <v>419757.5</v>
      </c>
      <c r="M37" s="159">
        <f t="shared" si="10"/>
        <v>398928.2</v>
      </c>
      <c r="N37" s="159">
        <f t="shared" si="10"/>
        <v>398928.2</v>
      </c>
      <c r="O37" s="160">
        <f>SUM(J37:N37)</f>
        <v>2138230.2000000002</v>
      </c>
    </row>
    <row r="38" spans="1:20" ht="42.75" customHeight="1" x14ac:dyDescent="0.25">
      <c r="A38" s="118"/>
      <c r="B38" s="124" t="s">
        <v>299</v>
      </c>
      <c r="C38" s="52" t="s">
        <v>37</v>
      </c>
      <c r="D38" s="53"/>
      <c r="E38" s="53"/>
      <c r="F38" s="52"/>
      <c r="G38" s="115"/>
      <c r="H38" s="115"/>
      <c r="I38" s="115"/>
      <c r="J38" s="89">
        <f>J66+J71+J75+J81</f>
        <v>49079.5</v>
      </c>
      <c r="K38" s="89">
        <f t="shared" ref="K38:N38" si="11">K66+K71+K75+K81</f>
        <v>48525.4</v>
      </c>
      <c r="L38" s="89">
        <f t="shared" si="11"/>
        <v>47606.5</v>
      </c>
      <c r="M38" s="89">
        <f t="shared" si="11"/>
        <v>23436</v>
      </c>
      <c r="N38" s="89">
        <f t="shared" si="11"/>
        <v>23436</v>
      </c>
      <c r="O38" s="92">
        <f t="shared" ref="O38:O40" si="12">SUM(J38:N38)</f>
        <v>192083.4</v>
      </c>
      <c r="T38" s="117"/>
    </row>
    <row r="39" spans="1:20" ht="42.75" customHeight="1" x14ac:dyDescent="0.25">
      <c r="A39" s="118"/>
      <c r="B39" s="124" t="s">
        <v>298</v>
      </c>
      <c r="C39" s="52" t="s">
        <v>37</v>
      </c>
      <c r="D39" s="53"/>
      <c r="E39" s="53"/>
      <c r="F39" s="52"/>
      <c r="G39" s="115"/>
      <c r="H39" s="115"/>
      <c r="I39" s="115"/>
      <c r="J39" s="93">
        <f>J64+J67+J69+J72+J77+J82+J84+J76</f>
        <v>264333.59999999998</v>
      </c>
      <c r="K39" s="93">
        <f t="shared" ref="K39:N39" si="13">K64+K67+K69+K72+K77+K82+K84+K76</f>
        <v>289770.59999999998</v>
      </c>
      <c r="L39" s="93">
        <f t="shared" si="13"/>
        <v>251461.1</v>
      </c>
      <c r="M39" s="93">
        <f t="shared" si="13"/>
        <v>241507.9</v>
      </c>
      <c r="N39" s="93">
        <f t="shared" si="13"/>
        <v>241507.9</v>
      </c>
      <c r="O39" s="92">
        <f>SUM(J39:N39)</f>
        <v>1288581.1000000001</v>
      </c>
    </row>
    <row r="40" spans="1:20" ht="50.25" customHeight="1" x14ac:dyDescent="0.25">
      <c r="A40" s="59"/>
      <c r="B40" s="66" t="s">
        <v>303</v>
      </c>
      <c r="C40" s="52" t="s">
        <v>37</v>
      </c>
      <c r="D40" s="53" t="s">
        <v>34</v>
      </c>
      <c r="E40" s="53" t="s">
        <v>34</v>
      </c>
      <c r="F40" s="53" t="s">
        <v>34</v>
      </c>
      <c r="G40" s="115"/>
      <c r="H40" s="115"/>
      <c r="I40" s="115"/>
      <c r="J40" s="88">
        <f>J60+J61+J63+J68+J73+J83</f>
        <v>135172.9</v>
      </c>
      <c r="K40" s="88">
        <f t="shared" ref="K40:N40" si="14">K60+K61+K63+K68+K73+K83</f>
        <v>133734.29999999999</v>
      </c>
      <c r="L40" s="88">
        <f t="shared" si="14"/>
        <v>120689.9</v>
      </c>
      <c r="M40" s="88">
        <f t="shared" si="14"/>
        <v>133984.29999999999</v>
      </c>
      <c r="N40" s="88">
        <f t="shared" si="14"/>
        <v>133984.29999999999</v>
      </c>
      <c r="O40" s="92">
        <f t="shared" si="12"/>
        <v>657565.69999999995</v>
      </c>
    </row>
    <row r="41" spans="1:20" ht="36.75" customHeight="1" outlineLevel="1" x14ac:dyDescent="0.25">
      <c r="A41" s="59"/>
      <c r="B41" s="80" t="s">
        <v>95</v>
      </c>
      <c r="C41" s="53"/>
      <c r="D41" s="53"/>
      <c r="E41" s="53" t="s">
        <v>34</v>
      </c>
      <c r="F41" s="53" t="s">
        <v>34</v>
      </c>
      <c r="G41" s="108"/>
      <c r="H41" s="108"/>
      <c r="I41" s="108"/>
      <c r="J41" s="48"/>
      <c r="K41" s="48"/>
      <c r="L41" s="48"/>
      <c r="M41" s="48"/>
      <c r="N41" s="48"/>
      <c r="O41" s="48"/>
    </row>
    <row r="42" spans="1:20" ht="73.5" customHeight="1" outlineLevel="1" x14ac:dyDescent="0.25">
      <c r="A42" s="59" t="s">
        <v>87</v>
      </c>
      <c r="B42" s="60" t="s">
        <v>125</v>
      </c>
      <c r="C42" s="53" t="s">
        <v>49</v>
      </c>
      <c r="D42" s="53"/>
      <c r="E42" s="53" t="s">
        <v>34</v>
      </c>
      <c r="F42" s="53" t="s">
        <v>34</v>
      </c>
      <c r="G42" s="73"/>
      <c r="H42" s="73"/>
      <c r="I42" s="73"/>
      <c r="J42" s="91">
        <v>44</v>
      </c>
      <c r="K42" s="91">
        <v>44</v>
      </c>
      <c r="L42" s="91">
        <v>44</v>
      </c>
      <c r="M42" s="91">
        <v>44</v>
      </c>
      <c r="N42" s="91">
        <v>44</v>
      </c>
      <c r="O42" s="91">
        <v>44</v>
      </c>
    </row>
    <row r="43" spans="1:20" ht="117" customHeight="1" outlineLevel="1" x14ac:dyDescent="0.25">
      <c r="A43" s="59" t="s">
        <v>88</v>
      </c>
      <c r="B43" s="66" t="s">
        <v>126</v>
      </c>
      <c r="C43" s="61" t="s">
        <v>49</v>
      </c>
      <c r="D43" s="53"/>
      <c r="E43" s="53" t="s">
        <v>34</v>
      </c>
      <c r="F43" s="53" t="s">
        <v>34</v>
      </c>
      <c r="G43" s="73"/>
      <c r="H43" s="73"/>
      <c r="I43" s="73"/>
      <c r="J43" s="88">
        <v>100</v>
      </c>
      <c r="K43" s="88">
        <v>100</v>
      </c>
      <c r="L43" s="88">
        <v>100</v>
      </c>
      <c r="M43" s="88">
        <v>100</v>
      </c>
      <c r="N43" s="88">
        <v>100</v>
      </c>
      <c r="O43" s="89">
        <v>100</v>
      </c>
    </row>
    <row r="44" spans="1:20" ht="60.75" customHeight="1" outlineLevel="1" x14ac:dyDescent="0.25">
      <c r="A44" s="65" t="s">
        <v>89</v>
      </c>
      <c r="B44" s="66" t="s">
        <v>127</v>
      </c>
      <c r="C44" s="54" t="s">
        <v>49</v>
      </c>
      <c r="D44" s="54"/>
      <c r="E44" s="54"/>
      <c r="F44" s="53"/>
      <c r="G44" s="73"/>
      <c r="H44" s="73"/>
      <c r="I44" s="73"/>
      <c r="J44" s="91">
        <v>88</v>
      </c>
      <c r="K44" s="91">
        <v>88</v>
      </c>
      <c r="L44" s="91">
        <v>88</v>
      </c>
      <c r="M44" s="91">
        <v>88</v>
      </c>
      <c r="N44" s="91">
        <v>88</v>
      </c>
      <c r="O44" s="91">
        <v>88</v>
      </c>
    </row>
    <row r="45" spans="1:20" ht="47.25" customHeight="1" outlineLevel="1" x14ac:dyDescent="0.25">
      <c r="A45" s="59" t="s">
        <v>128</v>
      </c>
      <c r="B45" s="60" t="s">
        <v>129</v>
      </c>
      <c r="C45" s="53"/>
      <c r="D45" s="53"/>
      <c r="E45" s="53"/>
      <c r="F45" s="48"/>
      <c r="G45" s="73"/>
      <c r="H45" s="73"/>
      <c r="I45" s="73"/>
      <c r="J45" s="91">
        <v>12.3</v>
      </c>
      <c r="K45" s="91">
        <v>12.3</v>
      </c>
      <c r="L45" s="91">
        <v>12.3</v>
      </c>
      <c r="M45" s="91">
        <v>12.3</v>
      </c>
      <c r="N45" s="91">
        <v>12.3</v>
      </c>
      <c r="O45" s="91">
        <v>12.3</v>
      </c>
    </row>
    <row r="46" spans="1:20" ht="102" customHeight="1" outlineLevel="1" x14ac:dyDescent="0.25">
      <c r="A46" s="64" t="s">
        <v>130</v>
      </c>
      <c r="B46" s="66" t="s">
        <v>131</v>
      </c>
      <c r="C46" s="52" t="s">
        <v>49</v>
      </c>
      <c r="D46" s="53"/>
      <c r="E46" s="48"/>
      <c r="F46" s="48"/>
      <c r="G46" s="73"/>
      <c r="H46" s="73"/>
      <c r="I46" s="73"/>
      <c r="J46" s="106">
        <v>0.9</v>
      </c>
      <c r="K46" s="106">
        <v>0.9</v>
      </c>
      <c r="L46" s="106">
        <v>0.9</v>
      </c>
      <c r="M46" s="106">
        <v>0.9</v>
      </c>
      <c r="N46" s="106">
        <v>0.9</v>
      </c>
      <c r="O46" s="94">
        <v>0.9</v>
      </c>
    </row>
    <row r="47" spans="1:20" ht="93.75" customHeight="1" outlineLevel="1" x14ac:dyDescent="0.25">
      <c r="A47" s="64" t="s">
        <v>132</v>
      </c>
      <c r="B47" s="95" t="s">
        <v>133</v>
      </c>
      <c r="C47" s="48" t="s">
        <v>49</v>
      </c>
      <c r="D47" s="49"/>
      <c r="E47" s="48"/>
      <c r="F47" s="48"/>
      <c r="G47" s="73"/>
      <c r="H47" s="73"/>
      <c r="I47" s="73"/>
      <c r="J47" s="91"/>
      <c r="K47" s="91"/>
      <c r="L47" s="91"/>
      <c r="M47" s="91"/>
      <c r="N47" s="91"/>
      <c r="O47" s="91"/>
    </row>
    <row r="48" spans="1:20" ht="115.5" customHeight="1" outlineLevel="1" x14ac:dyDescent="0.25">
      <c r="A48" s="64" t="s">
        <v>135</v>
      </c>
      <c r="B48" s="60" t="s">
        <v>134</v>
      </c>
      <c r="C48" s="48" t="s">
        <v>49</v>
      </c>
      <c r="D48" s="48"/>
      <c r="E48" s="48"/>
      <c r="F48" s="48"/>
      <c r="G48" s="109"/>
      <c r="H48" s="109"/>
      <c r="I48" s="109"/>
      <c r="J48" s="183">
        <v>48</v>
      </c>
      <c r="K48" s="183">
        <v>50</v>
      </c>
      <c r="L48" s="183">
        <v>53</v>
      </c>
      <c r="M48" s="183">
        <v>58</v>
      </c>
      <c r="N48" s="183">
        <v>68</v>
      </c>
      <c r="O48" s="183">
        <v>68</v>
      </c>
    </row>
    <row r="49" spans="1:15" ht="114" customHeight="1" outlineLevel="1" x14ac:dyDescent="0.25">
      <c r="A49" s="64" t="s">
        <v>136</v>
      </c>
      <c r="B49" s="60" t="s">
        <v>137</v>
      </c>
      <c r="C49" s="48" t="s">
        <v>49</v>
      </c>
      <c r="D49" s="48"/>
      <c r="E49" s="48"/>
      <c r="F49" s="48"/>
      <c r="G49" s="73"/>
      <c r="H49" s="64"/>
      <c r="I49" s="73"/>
      <c r="J49" s="91">
        <v>100</v>
      </c>
      <c r="K49" s="91">
        <v>100</v>
      </c>
      <c r="L49" s="91">
        <v>100</v>
      </c>
      <c r="M49" s="91">
        <v>100</v>
      </c>
      <c r="N49" s="91">
        <v>100</v>
      </c>
      <c r="O49" s="91">
        <v>100</v>
      </c>
    </row>
    <row r="50" spans="1:15" ht="100.5" customHeight="1" outlineLevel="1" x14ac:dyDescent="0.25">
      <c r="A50" s="64" t="s">
        <v>138</v>
      </c>
      <c r="B50" s="66" t="s">
        <v>139</v>
      </c>
      <c r="C50" s="49" t="s">
        <v>49</v>
      </c>
      <c r="D50" s="53"/>
      <c r="E50" s="48"/>
      <c r="F50" s="48"/>
      <c r="G50" s="73"/>
      <c r="H50" s="73"/>
      <c r="I50" s="73"/>
      <c r="J50" s="186">
        <v>61.9</v>
      </c>
      <c r="K50" s="186">
        <v>63</v>
      </c>
      <c r="L50" s="186">
        <v>63.8</v>
      </c>
      <c r="M50" s="186">
        <v>64.099999999999994</v>
      </c>
      <c r="N50" s="186">
        <v>64.5</v>
      </c>
      <c r="O50" s="187">
        <v>61.9</v>
      </c>
    </row>
    <row r="51" spans="1:15" ht="65.25" customHeight="1" outlineLevel="1" x14ac:dyDescent="0.25">
      <c r="A51" s="59" t="s">
        <v>140</v>
      </c>
      <c r="B51" s="81" t="s">
        <v>141</v>
      </c>
      <c r="C51" s="49" t="s">
        <v>49</v>
      </c>
      <c r="D51" s="49"/>
      <c r="E51" s="48"/>
      <c r="F51" s="48"/>
      <c r="G51" s="73"/>
      <c r="H51" s="73"/>
      <c r="I51" s="73"/>
      <c r="J51" s="91">
        <v>100</v>
      </c>
      <c r="K51" s="91">
        <v>100</v>
      </c>
      <c r="L51" s="91">
        <v>100</v>
      </c>
      <c r="M51" s="91">
        <v>100</v>
      </c>
      <c r="N51" s="91">
        <v>100</v>
      </c>
      <c r="O51" s="91">
        <v>100</v>
      </c>
    </row>
    <row r="52" spans="1:15" ht="60" customHeight="1" outlineLevel="1" x14ac:dyDescent="0.25">
      <c r="A52" s="59" t="s">
        <v>142</v>
      </c>
      <c r="B52" s="69" t="s">
        <v>143</v>
      </c>
      <c r="C52" s="53" t="s">
        <v>49</v>
      </c>
      <c r="D52" s="48"/>
      <c r="E52" s="48"/>
      <c r="F52" s="48"/>
      <c r="G52" s="108"/>
      <c r="H52" s="108"/>
      <c r="I52" s="108"/>
      <c r="J52" s="93">
        <v>100</v>
      </c>
      <c r="K52" s="93">
        <v>100</v>
      </c>
      <c r="L52" s="93">
        <v>100</v>
      </c>
      <c r="M52" s="93">
        <v>100</v>
      </c>
      <c r="N52" s="93">
        <v>100</v>
      </c>
      <c r="O52" s="93">
        <v>100</v>
      </c>
    </row>
    <row r="53" spans="1:15" ht="96.75" customHeight="1" outlineLevel="1" x14ac:dyDescent="0.25">
      <c r="A53" s="59" t="s">
        <v>144</v>
      </c>
      <c r="B53" s="70" t="s">
        <v>145</v>
      </c>
      <c r="C53" s="52" t="s">
        <v>49</v>
      </c>
      <c r="D53" s="53"/>
      <c r="E53" s="53"/>
      <c r="F53" s="48"/>
      <c r="G53" s="59"/>
      <c r="H53" s="59"/>
      <c r="I53" s="59"/>
      <c r="J53" s="91">
        <v>100</v>
      </c>
      <c r="K53" s="91">
        <v>100</v>
      </c>
      <c r="L53" s="91">
        <v>100</v>
      </c>
      <c r="M53" s="91">
        <v>100</v>
      </c>
      <c r="N53" s="91">
        <v>100</v>
      </c>
      <c r="O53" s="91">
        <v>100</v>
      </c>
    </row>
    <row r="54" spans="1:15" ht="132.75" customHeight="1" outlineLevel="1" x14ac:dyDescent="0.25">
      <c r="A54" s="59" t="s">
        <v>146</v>
      </c>
      <c r="B54" s="70" t="s">
        <v>147</v>
      </c>
      <c r="C54" s="52"/>
      <c r="D54" s="53"/>
      <c r="E54" s="53"/>
      <c r="F54" s="53"/>
      <c r="G54" s="59"/>
      <c r="H54" s="59"/>
      <c r="I54" s="59"/>
      <c r="J54" s="93">
        <v>100</v>
      </c>
      <c r="K54" s="93">
        <v>100</v>
      </c>
      <c r="L54" s="93">
        <v>100</v>
      </c>
      <c r="M54" s="93">
        <v>100</v>
      </c>
      <c r="N54" s="93">
        <v>100</v>
      </c>
      <c r="O54" s="93">
        <v>100</v>
      </c>
    </row>
    <row r="55" spans="1:15" ht="42.75" customHeight="1" outlineLevel="1" x14ac:dyDescent="0.25">
      <c r="A55" s="59" t="s">
        <v>148</v>
      </c>
      <c r="B55" s="70" t="s">
        <v>114</v>
      </c>
      <c r="C55" s="52" t="s">
        <v>49</v>
      </c>
      <c r="D55" s="53"/>
      <c r="E55" s="53"/>
      <c r="F55" s="53"/>
      <c r="G55" s="59"/>
      <c r="H55" s="59"/>
      <c r="I55" s="59"/>
      <c r="J55" s="185">
        <v>91</v>
      </c>
      <c r="K55" s="185">
        <v>93</v>
      </c>
      <c r="L55" s="185">
        <v>94</v>
      </c>
      <c r="M55" s="185">
        <v>96</v>
      </c>
      <c r="N55" s="185">
        <v>97</v>
      </c>
      <c r="O55" s="185">
        <v>94</v>
      </c>
    </row>
    <row r="56" spans="1:15" ht="43.5" customHeight="1" outlineLevel="1" x14ac:dyDescent="0.25">
      <c r="A56" s="59" t="s">
        <v>149</v>
      </c>
      <c r="B56" s="70" t="s">
        <v>150</v>
      </c>
      <c r="C56" s="52" t="s">
        <v>49</v>
      </c>
      <c r="D56" s="53"/>
      <c r="E56" s="53"/>
      <c r="F56" s="53"/>
      <c r="G56" s="59"/>
      <c r="H56" s="59"/>
      <c r="I56" s="59"/>
      <c r="J56" s="185">
        <v>25</v>
      </c>
      <c r="K56" s="185">
        <v>23</v>
      </c>
      <c r="L56" s="185">
        <v>21</v>
      </c>
      <c r="M56" s="185">
        <v>20</v>
      </c>
      <c r="N56" s="185">
        <v>18</v>
      </c>
      <c r="O56" s="185">
        <v>25</v>
      </c>
    </row>
    <row r="57" spans="1:15" ht="39.75" customHeight="1" outlineLevel="1" x14ac:dyDescent="0.25">
      <c r="A57" s="59" t="s">
        <v>151</v>
      </c>
      <c r="B57" s="70" t="s">
        <v>152</v>
      </c>
      <c r="C57" s="52" t="s">
        <v>49</v>
      </c>
      <c r="D57" s="53"/>
      <c r="E57" s="53"/>
      <c r="F57" s="53"/>
      <c r="G57" s="59"/>
      <c r="H57" s="59"/>
      <c r="I57" s="59"/>
      <c r="J57" s="185">
        <v>50</v>
      </c>
      <c r="K57" s="185">
        <v>56</v>
      </c>
      <c r="L57" s="185">
        <v>60</v>
      </c>
      <c r="M57" s="185">
        <v>63</v>
      </c>
      <c r="N57" s="185">
        <v>67</v>
      </c>
      <c r="O57" s="185">
        <v>58</v>
      </c>
    </row>
    <row r="58" spans="1:15" ht="63" customHeight="1" outlineLevel="1" x14ac:dyDescent="0.25">
      <c r="A58" s="59" t="s">
        <v>153</v>
      </c>
      <c r="B58" s="70" t="s">
        <v>154</v>
      </c>
      <c r="C58" s="52"/>
      <c r="D58" s="53"/>
      <c r="E58" s="53"/>
      <c r="F58" s="53"/>
      <c r="G58" s="59"/>
      <c r="H58" s="59"/>
      <c r="I58" s="59"/>
      <c r="J58" s="93"/>
      <c r="K58" s="93"/>
      <c r="L58" s="93"/>
      <c r="M58" s="93"/>
      <c r="N58" s="93"/>
      <c r="O58" s="93"/>
    </row>
    <row r="59" spans="1:15" ht="24" customHeight="1" outlineLevel="1" x14ac:dyDescent="0.25">
      <c r="A59" s="59"/>
      <c r="B59" s="70" t="s">
        <v>117</v>
      </c>
      <c r="C59" s="52"/>
      <c r="D59" s="53"/>
      <c r="E59" s="53"/>
      <c r="F59" s="53"/>
      <c r="G59" s="59"/>
      <c r="H59" s="59"/>
      <c r="I59" s="59"/>
      <c r="J59" s="53"/>
      <c r="K59" s="53"/>
      <c r="L59" s="53"/>
      <c r="M59" s="53"/>
      <c r="N59" s="53"/>
      <c r="O59" s="53"/>
    </row>
    <row r="60" spans="1:15" ht="32.25" customHeight="1" outlineLevel="1" x14ac:dyDescent="0.25">
      <c r="A60" s="59" t="s">
        <v>87</v>
      </c>
      <c r="B60" s="70" t="s">
        <v>164</v>
      </c>
      <c r="C60" s="52" t="s">
        <v>37</v>
      </c>
      <c r="D60" s="148"/>
      <c r="E60" s="148"/>
      <c r="F60" s="148"/>
      <c r="G60" s="118"/>
      <c r="H60" s="118"/>
      <c r="I60" s="126"/>
      <c r="J60" s="127">
        <v>121.4</v>
      </c>
      <c r="K60" s="127">
        <v>339.9</v>
      </c>
      <c r="L60" s="127">
        <v>339.9</v>
      </c>
      <c r="M60" s="127">
        <v>339.9</v>
      </c>
      <c r="N60" s="127">
        <v>339.9</v>
      </c>
      <c r="O60" s="127">
        <f t="shared" ref="O60:O84" si="15">SUM(J60:N60)</f>
        <v>1481</v>
      </c>
    </row>
    <row r="61" spans="1:15" ht="51" customHeight="1" outlineLevel="1" x14ac:dyDescent="0.25">
      <c r="A61" s="59" t="s">
        <v>88</v>
      </c>
      <c r="B61" s="70" t="s">
        <v>165</v>
      </c>
      <c r="C61" s="52" t="s">
        <v>37</v>
      </c>
      <c r="D61" s="119"/>
      <c r="E61" s="119"/>
      <c r="F61" s="119"/>
      <c r="G61" s="118"/>
      <c r="H61" s="118"/>
      <c r="I61" s="126"/>
      <c r="J61" s="127">
        <v>0</v>
      </c>
      <c r="K61" s="127">
        <v>140</v>
      </c>
      <c r="L61" s="127">
        <v>140</v>
      </c>
      <c r="M61" s="127">
        <v>140</v>
      </c>
      <c r="N61" s="127">
        <v>140</v>
      </c>
      <c r="O61" s="127">
        <f t="shared" si="15"/>
        <v>560</v>
      </c>
    </row>
    <row r="62" spans="1:15" ht="77.25" customHeight="1" outlineLevel="1" x14ac:dyDescent="0.25">
      <c r="A62" s="59" t="s">
        <v>89</v>
      </c>
      <c r="B62" s="70" t="s">
        <v>167</v>
      </c>
      <c r="C62" s="52" t="s">
        <v>37</v>
      </c>
      <c r="D62" s="119"/>
      <c r="E62" s="119"/>
      <c r="F62" s="119"/>
      <c r="G62" s="118"/>
      <c r="H62" s="118"/>
      <c r="I62" s="126"/>
      <c r="J62" s="127">
        <f>J63+J64+J65+J69</f>
        <v>27924.1</v>
      </c>
      <c r="K62" s="127">
        <f t="shared" ref="K62:N62" si="16">K63+K64+K65+K69</f>
        <v>31603.1</v>
      </c>
      <c r="L62" s="127">
        <f t="shared" si="16"/>
        <v>30243.7</v>
      </c>
      <c r="M62" s="127">
        <f t="shared" si="16"/>
        <v>6892.3</v>
      </c>
      <c r="N62" s="127">
        <f t="shared" si="16"/>
        <v>6892.3</v>
      </c>
      <c r="O62" s="127">
        <f t="shared" ref="O62:O73" si="17">SUM(J62:N62)</f>
        <v>103555.5</v>
      </c>
    </row>
    <row r="63" spans="1:15" ht="35.25" customHeight="1" outlineLevel="1" x14ac:dyDescent="0.25">
      <c r="A63" s="59" t="s">
        <v>312</v>
      </c>
      <c r="B63" s="70" t="s">
        <v>305</v>
      </c>
      <c r="C63" s="52" t="s">
        <v>37</v>
      </c>
      <c r="D63" s="119"/>
      <c r="E63" s="119"/>
      <c r="F63" s="119"/>
      <c r="G63" s="149"/>
      <c r="H63" s="149"/>
      <c r="I63" s="96"/>
      <c r="J63" s="93">
        <v>1476.1</v>
      </c>
      <c r="K63" s="93">
        <v>3800</v>
      </c>
      <c r="L63" s="93">
        <v>3800</v>
      </c>
      <c r="M63" s="93">
        <v>3800</v>
      </c>
      <c r="N63" s="93">
        <v>3800</v>
      </c>
      <c r="O63" s="93">
        <f t="shared" si="17"/>
        <v>16676.099999999999</v>
      </c>
    </row>
    <row r="64" spans="1:15" ht="35.25" customHeight="1" outlineLevel="1" x14ac:dyDescent="0.25">
      <c r="A64" s="59" t="s">
        <v>313</v>
      </c>
      <c r="B64" s="70" t="s">
        <v>306</v>
      </c>
      <c r="C64" s="52" t="s">
        <v>37</v>
      </c>
      <c r="D64" s="119"/>
      <c r="E64" s="119"/>
      <c r="F64" s="119"/>
      <c r="G64" s="149"/>
      <c r="H64" s="149"/>
      <c r="I64" s="96"/>
      <c r="J64" s="93">
        <v>1879.3</v>
      </c>
      <c r="K64" s="93">
        <v>3524.9</v>
      </c>
      <c r="L64" s="93">
        <v>3175.2</v>
      </c>
      <c r="M64" s="93">
        <v>3071.3</v>
      </c>
      <c r="N64" s="93">
        <v>3071.3</v>
      </c>
      <c r="O64" s="93">
        <f t="shared" si="17"/>
        <v>14722</v>
      </c>
    </row>
    <row r="65" spans="1:15" ht="35.25" customHeight="1" outlineLevel="1" x14ac:dyDescent="0.25">
      <c r="A65" s="59" t="s">
        <v>314</v>
      </c>
      <c r="B65" s="70" t="s">
        <v>307</v>
      </c>
      <c r="C65" s="52" t="s">
        <v>37</v>
      </c>
      <c r="D65" s="119"/>
      <c r="E65" s="119"/>
      <c r="F65" s="119"/>
      <c r="G65" s="149"/>
      <c r="H65" s="149"/>
      <c r="I65" s="96"/>
      <c r="J65" s="93">
        <f>J66+J67+J68</f>
        <v>24502</v>
      </c>
      <c r="K65" s="93">
        <f t="shared" ref="K65:N65" si="18">K66+K67+K68</f>
        <v>24257.200000000001</v>
      </c>
      <c r="L65" s="93">
        <f t="shared" si="18"/>
        <v>23247.5</v>
      </c>
      <c r="M65" s="93">
        <f t="shared" si="18"/>
        <v>0</v>
      </c>
      <c r="N65" s="93">
        <f t="shared" si="18"/>
        <v>0</v>
      </c>
      <c r="O65" s="93">
        <f t="shared" si="17"/>
        <v>72006.7</v>
      </c>
    </row>
    <row r="66" spans="1:15" ht="35.25" customHeight="1" outlineLevel="1" x14ac:dyDescent="0.25">
      <c r="A66" s="59"/>
      <c r="B66" s="70" t="s">
        <v>299</v>
      </c>
      <c r="C66" s="52" t="s">
        <v>37</v>
      </c>
      <c r="D66" s="119"/>
      <c r="E66" s="119"/>
      <c r="F66" s="119"/>
      <c r="G66" s="149"/>
      <c r="H66" s="149"/>
      <c r="I66" s="96"/>
      <c r="J66" s="93">
        <v>22074.1</v>
      </c>
      <c r="K66" s="161">
        <f>24257.2-K67</f>
        <v>22074.1</v>
      </c>
      <c r="L66" s="93">
        <f>23247.5-2092.3</f>
        <v>21155.200000000001</v>
      </c>
      <c r="M66" s="93">
        <v>0</v>
      </c>
      <c r="N66" s="93">
        <v>0</v>
      </c>
      <c r="O66" s="93">
        <f t="shared" si="17"/>
        <v>65303.4</v>
      </c>
    </row>
    <row r="67" spans="1:15" ht="35.25" customHeight="1" outlineLevel="1" x14ac:dyDescent="0.25">
      <c r="A67" s="59"/>
      <c r="B67" s="70" t="s">
        <v>298</v>
      </c>
      <c r="C67" s="52" t="s">
        <v>37</v>
      </c>
      <c r="D67" s="119"/>
      <c r="E67" s="119"/>
      <c r="F67" s="119"/>
      <c r="G67" s="149"/>
      <c r="H67" s="149"/>
      <c r="I67" s="96"/>
      <c r="J67" s="93">
        <v>2183.1</v>
      </c>
      <c r="K67" s="161">
        <f>24257.2*0.09</f>
        <v>2183.1</v>
      </c>
      <c r="L67" s="93">
        <v>2092.3000000000002</v>
      </c>
      <c r="M67" s="93">
        <v>0</v>
      </c>
      <c r="N67" s="93">
        <v>0</v>
      </c>
      <c r="O67" s="93">
        <f t="shared" si="17"/>
        <v>6458.5</v>
      </c>
    </row>
    <row r="68" spans="1:15" ht="35.25" customHeight="1" outlineLevel="1" x14ac:dyDescent="0.25">
      <c r="A68" s="59"/>
      <c r="B68" s="70" t="s">
        <v>303</v>
      </c>
      <c r="C68" s="52" t="s">
        <v>37</v>
      </c>
      <c r="D68" s="119"/>
      <c r="E68" s="119"/>
      <c r="F68" s="119"/>
      <c r="G68" s="149"/>
      <c r="H68" s="149"/>
      <c r="I68" s="96"/>
      <c r="J68" s="93">
        <v>244.8</v>
      </c>
      <c r="K68" s="93">
        <v>0</v>
      </c>
      <c r="L68" s="93">
        <v>0</v>
      </c>
      <c r="M68" s="93">
        <v>0</v>
      </c>
      <c r="N68" s="93">
        <v>0</v>
      </c>
      <c r="O68" s="93">
        <f t="shared" si="17"/>
        <v>244.8</v>
      </c>
    </row>
    <row r="69" spans="1:15" ht="77.25" customHeight="1" outlineLevel="1" x14ac:dyDescent="0.25">
      <c r="A69" s="59" t="s">
        <v>192</v>
      </c>
      <c r="B69" s="70" t="s">
        <v>308</v>
      </c>
      <c r="C69" s="52" t="s">
        <v>37</v>
      </c>
      <c r="D69" s="119"/>
      <c r="E69" s="119"/>
      <c r="F69" s="119"/>
      <c r="G69" s="149"/>
      <c r="H69" s="149"/>
      <c r="I69" s="96"/>
      <c r="J69" s="93">
        <v>66.7</v>
      </c>
      <c r="K69" s="93">
        <v>21</v>
      </c>
      <c r="L69" s="93">
        <v>21</v>
      </c>
      <c r="M69" s="93">
        <v>21</v>
      </c>
      <c r="N69" s="93">
        <v>21</v>
      </c>
      <c r="O69" s="93">
        <f t="shared" si="17"/>
        <v>150.69999999999999</v>
      </c>
    </row>
    <row r="70" spans="1:15" ht="38.25" customHeight="1" outlineLevel="1" x14ac:dyDescent="0.25">
      <c r="A70" s="59" t="s">
        <v>155</v>
      </c>
      <c r="B70" s="70" t="s">
        <v>166</v>
      </c>
      <c r="C70" s="52" t="s">
        <v>37</v>
      </c>
      <c r="D70" s="119"/>
      <c r="E70" s="119"/>
      <c r="F70" s="119"/>
      <c r="G70" s="118"/>
      <c r="H70" s="118"/>
      <c r="I70" s="126"/>
      <c r="J70" s="127">
        <v>137820.6</v>
      </c>
      <c r="K70" s="127">
        <v>140218.79999999999</v>
      </c>
      <c r="L70" s="127">
        <v>116438</v>
      </c>
      <c r="M70" s="127">
        <v>129704.4</v>
      </c>
      <c r="N70" s="127">
        <v>129704.4</v>
      </c>
      <c r="O70" s="127">
        <f t="shared" si="17"/>
        <v>653886.19999999995</v>
      </c>
    </row>
    <row r="71" spans="1:15" ht="38.25" customHeight="1" outlineLevel="1" x14ac:dyDescent="0.25">
      <c r="A71" s="59"/>
      <c r="B71" s="70" t="s">
        <v>299</v>
      </c>
      <c r="C71" s="52" t="s">
        <v>37</v>
      </c>
      <c r="D71" s="119"/>
      <c r="E71" s="119"/>
      <c r="F71" s="119"/>
      <c r="G71" s="149"/>
      <c r="H71" s="149"/>
      <c r="I71" s="96"/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f t="shared" si="17"/>
        <v>0</v>
      </c>
    </row>
    <row r="72" spans="1:15" ht="38.25" customHeight="1" outlineLevel="1" x14ac:dyDescent="0.25">
      <c r="A72" s="59"/>
      <c r="B72" s="70" t="s">
        <v>298</v>
      </c>
      <c r="C72" s="52" t="s">
        <v>37</v>
      </c>
      <c r="D72" s="119"/>
      <c r="E72" s="119"/>
      <c r="F72" s="119"/>
      <c r="G72" s="149"/>
      <c r="H72" s="149"/>
      <c r="I72" s="96"/>
      <c r="J72" s="93">
        <f>J70-J73</f>
        <v>4521.5</v>
      </c>
      <c r="K72" s="93">
        <f t="shared" ref="K72:N72" si="19">K70-K73</f>
        <v>10764.4</v>
      </c>
      <c r="L72" s="93">
        <f t="shared" si="19"/>
        <v>28</v>
      </c>
      <c r="M72" s="93">
        <f t="shared" si="19"/>
        <v>0</v>
      </c>
      <c r="N72" s="93">
        <f t="shared" si="19"/>
        <v>0</v>
      </c>
      <c r="O72" s="93">
        <f t="shared" si="17"/>
        <v>15313.9</v>
      </c>
    </row>
    <row r="73" spans="1:15" ht="38.25" customHeight="1" outlineLevel="1" x14ac:dyDescent="0.25">
      <c r="A73" s="59"/>
      <c r="B73" s="70" t="s">
        <v>303</v>
      </c>
      <c r="C73" s="52" t="s">
        <v>37</v>
      </c>
      <c r="D73" s="119"/>
      <c r="E73" s="119"/>
      <c r="F73" s="119"/>
      <c r="G73" s="149"/>
      <c r="H73" s="149"/>
      <c r="I73" s="96"/>
      <c r="J73" s="93">
        <v>133299.1</v>
      </c>
      <c r="K73" s="93">
        <v>129454.39999999999</v>
      </c>
      <c r="L73" s="93">
        <v>116410</v>
      </c>
      <c r="M73" s="93">
        <v>129704.4</v>
      </c>
      <c r="N73" s="93">
        <v>129704.4</v>
      </c>
      <c r="O73" s="93">
        <f t="shared" si="17"/>
        <v>638572.30000000005</v>
      </c>
    </row>
    <row r="74" spans="1:15" ht="42" customHeight="1" outlineLevel="1" x14ac:dyDescent="0.25">
      <c r="A74" s="59" t="s">
        <v>156</v>
      </c>
      <c r="B74" s="70" t="s">
        <v>168</v>
      </c>
      <c r="C74" s="52" t="s">
        <v>37</v>
      </c>
      <c r="D74" s="148"/>
      <c r="E74" s="148"/>
      <c r="F74" s="148"/>
      <c r="G74" s="118"/>
      <c r="H74" s="118"/>
      <c r="I74" s="126"/>
      <c r="J74" s="127">
        <f>J75+J76+J77</f>
        <v>279557.09999999998</v>
      </c>
      <c r="K74" s="127">
        <f t="shared" ref="K74:N74" si="20">K75+K76+K77</f>
        <v>296651.7</v>
      </c>
      <c r="L74" s="127">
        <f t="shared" si="20"/>
        <v>269519.09999999998</v>
      </c>
      <c r="M74" s="127">
        <f t="shared" si="20"/>
        <v>261851.6</v>
      </c>
      <c r="N74" s="127">
        <f t="shared" si="20"/>
        <v>261851.6</v>
      </c>
      <c r="O74" s="127">
        <f t="shared" si="15"/>
        <v>1369431.1</v>
      </c>
    </row>
    <row r="75" spans="1:15" ht="42" customHeight="1" outlineLevel="1" x14ac:dyDescent="0.25">
      <c r="A75" s="59"/>
      <c r="B75" s="70" t="s">
        <v>309</v>
      </c>
      <c r="C75" s="52" t="s">
        <v>37</v>
      </c>
      <c r="D75" s="119"/>
      <c r="E75" s="119"/>
      <c r="F75" s="119"/>
      <c r="G75" s="149"/>
      <c r="H75" s="149"/>
      <c r="I75" s="96"/>
      <c r="J75" s="93">
        <v>23946.6</v>
      </c>
      <c r="K75" s="93">
        <v>23436</v>
      </c>
      <c r="L75" s="93">
        <v>23436</v>
      </c>
      <c r="M75" s="93">
        <v>23436</v>
      </c>
      <c r="N75" s="93">
        <v>23436</v>
      </c>
      <c r="O75" s="93">
        <f t="shared" si="15"/>
        <v>117690.6</v>
      </c>
    </row>
    <row r="76" spans="1:15" ht="42" customHeight="1" outlineLevel="1" x14ac:dyDescent="0.25">
      <c r="A76" s="59"/>
      <c r="B76" s="70" t="s">
        <v>310</v>
      </c>
      <c r="C76" s="52" t="s">
        <v>37</v>
      </c>
      <c r="D76" s="119"/>
      <c r="E76" s="119"/>
      <c r="F76" s="119"/>
      <c r="G76" s="149"/>
      <c r="H76" s="149"/>
      <c r="I76" s="96"/>
      <c r="J76" s="93">
        <v>3191.6</v>
      </c>
      <c r="K76" s="93">
        <v>3126.4</v>
      </c>
      <c r="L76" s="93">
        <v>2813.7</v>
      </c>
      <c r="M76" s="93">
        <v>2735.6</v>
      </c>
      <c r="N76" s="93">
        <v>2735.6</v>
      </c>
      <c r="O76" s="93">
        <f t="shared" si="15"/>
        <v>14602.9</v>
      </c>
    </row>
    <row r="77" spans="1:15" ht="42" customHeight="1" outlineLevel="1" x14ac:dyDescent="0.25">
      <c r="A77" s="59"/>
      <c r="B77" s="70" t="s">
        <v>311</v>
      </c>
      <c r="C77" s="52" t="s">
        <v>37</v>
      </c>
      <c r="D77" s="119"/>
      <c r="E77" s="119"/>
      <c r="F77" s="119"/>
      <c r="G77" s="149"/>
      <c r="H77" s="149"/>
      <c r="I77" s="96"/>
      <c r="J77" s="93">
        <v>252418.9</v>
      </c>
      <c r="K77" s="93">
        <v>270089.3</v>
      </c>
      <c r="L77" s="93">
        <v>243269.4</v>
      </c>
      <c r="M77" s="93">
        <v>235680</v>
      </c>
      <c r="N77" s="93">
        <v>235680</v>
      </c>
      <c r="O77" s="93">
        <f t="shared" si="15"/>
        <v>1237137.6000000001</v>
      </c>
    </row>
    <row r="78" spans="1:15" ht="81.75" customHeight="1" outlineLevel="1" x14ac:dyDescent="0.25">
      <c r="A78" s="59" t="s">
        <v>293</v>
      </c>
      <c r="B78" s="70" t="s">
        <v>294</v>
      </c>
      <c r="C78" s="52"/>
      <c r="D78" s="119"/>
      <c r="E78" s="119"/>
      <c r="F78" s="119"/>
      <c r="G78" s="149"/>
      <c r="H78" s="149"/>
      <c r="I78" s="126"/>
      <c r="J78" s="127">
        <v>0</v>
      </c>
      <c r="K78" s="127">
        <v>0</v>
      </c>
      <c r="L78" s="127">
        <v>0</v>
      </c>
      <c r="M78" s="127">
        <v>0</v>
      </c>
      <c r="N78" s="127">
        <v>0</v>
      </c>
      <c r="O78" s="127">
        <f t="shared" si="15"/>
        <v>0</v>
      </c>
    </row>
    <row r="79" spans="1:15" ht="42" customHeight="1" outlineLevel="1" x14ac:dyDescent="0.25">
      <c r="A79" s="59"/>
      <c r="B79" s="70" t="s">
        <v>296</v>
      </c>
      <c r="C79" s="52"/>
      <c r="D79" s="119"/>
      <c r="E79" s="119"/>
      <c r="F79" s="119"/>
      <c r="G79" s="149"/>
      <c r="H79" s="149"/>
      <c r="I79" s="96"/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f t="shared" si="15"/>
        <v>0</v>
      </c>
    </row>
    <row r="80" spans="1:15" ht="78.75" customHeight="1" outlineLevel="1" x14ac:dyDescent="0.25">
      <c r="A80" s="59" t="s">
        <v>295</v>
      </c>
      <c r="B80" s="70" t="s">
        <v>304</v>
      </c>
      <c r="C80" s="125" t="s">
        <v>37</v>
      </c>
      <c r="D80" s="148"/>
      <c r="E80" s="148"/>
      <c r="F80" s="148"/>
      <c r="G80" s="118"/>
      <c r="H80" s="118"/>
      <c r="I80" s="126"/>
      <c r="J80" s="127">
        <f>J81+J82+J83</f>
        <v>3152.7</v>
      </c>
      <c r="K80" s="127">
        <f t="shared" ref="K80:N80" si="21">K81+K82+K83</f>
        <v>3076.8</v>
      </c>
      <c r="L80" s="127">
        <f t="shared" si="21"/>
        <v>3076.8</v>
      </c>
      <c r="M80" s="127">
        <f t="shared" si="21"/>
        <v>0</v>
      </c>
      <c r="N80" s="127">
        <f t="shared" si="21"/>
        <v>0</v>
      </c>
      <c r="O80" s="127">
        <f t="shared" si="15"/>
        <v>9306.2999999999993</v>
      </c>
    </row>
    <row r="81" spans="1:15" ht="39" customHeight="1" outlineLevel="1" x14ac:dyDescent="0.25">
      <c r="A81" s="59"/>
      <c r="B81" s="70" t="s">
        <v>299</v>
      </c>
      <c r="C81" s="52" t="s">
        <v>37</v>
      </c>
      <c r="D81" s="119"/>
      <c r="E81" s="119"/>
      <c r="F81" s="119"/>
      <c r="G81" s="149"/>
      <c r="H81" s="149"/>
      <c r="I81" s="96"/>
      <c r="J81" s="93">
        <f>3152.7-J82-J83</f>
        <v>3058.8</v>
      </c>
      <c r="K81" s="93">
        <f>3076.8-K82</f>
        <v>3015.3</v>
      </c>
      <c r="L81" s="93">
        <v>3015.3</v>
      </c>
      <c r="M81" s="93">
        <v>0</v>
      </c>
      <c r="N81" s="93">
        <v>0</v>
      </c>
      <c r="O81" s="93">
        <f t="shared" si="15"/>
        <v>9089.4</v>
      </c>
    </row>
    <row r="82" spans="1:15" ht="39" customHeight="1" outlineLevel="1" x14ac:dyDescent="0.25">
      <c r="A82" s="59"/>
      <c r="B82" s="70" t="s">
        <v>298</v>
      </c>
      <c r="C82" s="52" t="s">
        <v>37</v>
      </c>
      <c r="D82" s="119"/>
      <c r="E82" s="119"/>
      <c r="F82" s="119"/>
      <c r="G82" s="149"/>
      <c r="H82" s="149"/>
      <c r="I82" s="96"/>
      <c r="J82" s="93">
        <v>62.4</v>
      </c>
      <c r="K82" s="93">
        <v>61.5</v>
      </c>
      <c r="L82" s="93">
        <v>61.5</v>
      </c>
      <c r="M82" s="93">
        <v>0</v>
      </c>
      <c r="N82" s="93">
        <v>0</v>
      </c>
      <c r="O82" s="93">
        <f t="shared" si="15"/>
        <v>185.4</v>
      </c>
    </row>
    <row r="83" spans="1:15" ht="39" customHeight="1" outlineLevel="1" x14ac:dyDescent="0.25">
      <c r="A83" s="59"/>
      <c r="B83" s="70" t="s">
        <v>303</v>
      </c>
      <c r="C83" s="52" t="s">
        <v>37</v>
      </c>
      <c r="D83" s="119"/>
      <c r="E83" s="119"/>
      <c r="F83" s="119"/>
      <c r="G83" s="149"/>
      <c r="H83" s="149"/>
      <c r="I83" s="96"/>
      <c r="J83" s="93">
        <v>31.5</v>
      </c>
      <c r="K83" s="93">
        <v>0</v>
      </c>
      <c r="L83" s="93">
        <v>0</v>
      </c>
      <c r="M83" s="93">
        <v>0</v>
      </c>
      <c r="N83" s="93">
        <v>0</v>
      </c>
      <c r="O83" s="93">
        <f t="shared" si="15"/>
        <v>31.5</v>
      </c>
    </row>
    <row r="84" spans="1:15" ht="39" customHeight="1" outlineLevel="1" x14ac:dyDescent="0.25">
      <c r="A84" s="59"/>
      <c r="B84" s="70" t="s">
        <v>315</v>
      </c>
      <c r="C84" s="52" t="s">
        <v>37</v>
      </c>
      <c r="D84" s="119"/>
      <c r="E84" s="119"/>
      <c r="F84" s="119"/>
      <c r="G84" s="149"/>
      <c r="H84" s="149"/>
      <c r="I84" s="96"/>
      <c r="J84" s="93">
        <v>10.1</v>
      </c>
      <c r="K84" s="93">
        <v>0</v>
      </c>
      <c r="L84" s="93">
        <v>0</v>
      </c>
      <c r="M84" s="93">
        <v>0</v>
      </c>
      <c r="N84" s="93">
        <v>0</v>
      </c>
      <c r="O84" s="93">
        <f t="shared" si="15"/>
        <v>10.1</v>
      </c>
    </row>
    <row r="85" spans="1:15" ht="39.75" customHeight="1" x14ac:dyDescent="0.25">
      <c r="A85" s="55">
        <v>3</v>
      </c>
      <c r="B85" s="56" t="s">
        <v>171</v>
      </c>
      <c r="C85" s="155" t="s">
        <v>37</v>
      </c>
      <c r="D85" s="130"/>
      <c r="E85" s="130"/>
      <c r="F85" s="129"/>
      <c r="G85" s="55"/>
      <c r="H85" s="55"/>
      <c r="I85" s="156"/>
      <c r="J85" s="142">
        <f>J86+J87</f>
        <v>20669</v>
      </c>
      <c r="K85" s="142">
        <v>14605.1</v>
      </c>
      <c r="L85" s="142">
        <v>14605.1</v>
      </c>
      <c r="M85" s="142">
        <v>14605.1</v>
      </c>
      <c r="N85" s="142">
        <v>14605.1</v>
      </c>
      <c r="O85" s="142">
        <f>SUM(J85:N85)</f>
        <v>79089.399999999994</v>
      </c>
    </row>
    <row r="86" spans="1:15" ht="39.75" customHeight="1" x14ac:dyDescent="0.25">
      <c r="A86" s="132"/>
      <c r="B86" s="133" t="s">
        <v>298</v>
      </c>
      <c r="C86" s="52" t="s">
        <v>37</v>
      </c>
      <c r="D86" s="121"/>
      <c r="E86" s="121"/>
      <c r="F86" s="134"/>
      <c r="G86" s="113"/>
      <c r="H86" s="113"/>
      <c r="I86" s="135"/>
      <c r="J86" s="97">
        <v>0</v>
      </c>
      <c r="K86" s="97"/>
      <c r="L86" s="97"/>
      <c r="M86" s="97"/>
      <c r="N86" s="97"/>
      <c r="O86" s="97">
        <f>SUM(J86:N86)</f>
        <v>0</v>
      </c>
    </row>
    <row r="87" spans="1:15" ht="39.75" customHeight="1" x14ac:dyDescent="0.25">
      <c r="A87" s="132"/>
      <c r="B87" s="133" t="s">
        <v>303</v>
      </c>
      <c r="C87" s="52" t="s">
        <v>37</v>
      </c>
      <c r="D87" s="121"/>
      <c r="E87" s="121"/>
      <c r="F87" s="134"/>
      <c r="G87" s="113"/>
      <c r="H87" s="113"/>
      <c r="I87" s="135"/>
      <c r="J87" s="97">
        <v>20669</v>
      </c>
      <c r="K87" s="97">
        <f>K85</f>
        <v>14605.1</v>
      </c>
      <c r="L87" s="97">
        <f t="shared" ref="L87:N87" si="22">L85</f>
        <v>14605.1</v>
      </c>
      <c r="M87" s="97">
        <f t="shared" si="22"/>
        <v>14605.1</v>
      </c>
      <c r="N87" s="97">
        <f t="shared" si="22"/>
        <v>14605.1</v>
      </c>
      <c r="O87" s="97">
        <f>SUM(J87:N87)</f>
        <v>79089.399999999994</v>
      </c>
    </row>
    <row r="88" spans="1:15" ht="20.100000000000001" customHeight="1" outlineLevel="1" x14ac:dyDescent="0.25">
      <c r="A88" s="74"/>
      <c r="B88" s="84" t="s">
        <v>95</v>
      </c>
      <c r="C88" s="49"/>
      <c r="D88" s="48"/>
      <c r="E88" s="48"/>
      <c r="F88" s="48"/>
      <c r="G88" s="111"/>
      <c r="H88" s="111"/>
      <c r="I88" s="111"/>
      <c r="J88" s="98"/>
      <c r="K88" s="98"/>
      <c r="L88" s="98"/>
      <c r="M88" s="98"/>
      <c r="N88" s="98"/>
      <c r="O88" s="98"/>
    </row>
    <row r="89" spans="1:15" ht="98.25" customHeight="1" outlineLevel="1" x14ac:dyDescent="0.25">
      <c r="A89" s="82" t="s">
        <v>90</v>
      </c>
      <c r="B89" s="81" t="s">
        <v>172</v>
      </c>
      <c r="C89" s="76" t="s">
        <v>49</v>
      </c>
      <c r="D89" s="75"/>
      <c r="E89" s="75"/>
      <c r="F89" s="83"/>
      <c r="G89" s="112"/>
      <c r="H89" s="73"/>
      <c r="I89" s="73"/>
      <c r="J89" s="183">
        <v>75</v>
      </c>
      <c r="K89" s="183">
        <v>77</v>
      </c>
      <c r="L89" s="183">
        <v>80</v>
      </c>
      <c r="M89" s="183">
        <v>85</v>
      </c>
      <c r="N89" s="183">
        <v>90</v>
      </c>
      <c r="O89" s="183">
        <v>75</v>
      </c>
    </row>
    <row r="90" spans="1:15" ht="60" customHeight="1" outlineLevel="1" x14ac:dyDescent="0.25">
      <c r="A90" s="64" t="s">
        <v>173</v>
      </c>
      <c r="B90" s="60" t="s">
        <v>174</v>
      </c>
      <c r="C90" s="76" t="s">
        <v>99</v>
      </c>
      <c r="D90" s="75"/>
      <c r="E90" s="48"/>
      <c r="F90" s="48"/>
      <c r="G90" s="73"/>
      <c r="H90" s="73"/>
      <c r="I90" s="73"/>
      <c r="J90" s="183">
        <v>29.4</v>
      </c>
      <c r="K90" s="183">
        <v>29.6</v>
      </c>
      <c r="L90" s="183">
        <v>29.6</v>
      </c>
      <c r="M90" s="183">
        <v>29.9</v>
      </c>
      <c r="N90" s="183">
        <v>30</v>
      </c>
      <c r="O90" s="183">
        <v>29.4</v>
      </c>
    </row>
    <row r="91" spans="1:15" ht="96" customHeight="1" outlineLevel="1" x14ac:dyDescent="0.25">
      <c r="A91" s="64" t="s">
        <v>175</v>
      </c>
      <c r="B91" s="60" t="s">
        <v>176</v>
      </c>
      <c r="C91" s="76" t="s">
        <v>49</v>
      </c>
      <c r="D91" s="75"/>
      <c r="E91" s="48"/>
      <c r="F91" s="48"/>
      <c r="G91" s="73"/>
      <c r="H91" s="73"/>
      <c r="I91" s="73"/>
      <c r="J91" s="91">
        <v>90</v>
      </c>
      <c r="K91" s="91">
        <v>96</v>
      </c>
      <c r="L91" s="91">
        <v>100</v>
      </c>
      <c r="M91" s="91">
        <v>100</v>
      </c>
      <c r="N91" s="91">
        <v>100</v>
      </c>
      <c r="O91" s="91">
        <v>77</v>
      </c>
    </row>
    <row r="92" spans="1:15" ht="78" customHeight="1" outlineLevel="1" x14ac:dyDescent="0.25">
      <c r="A92" s="64" t="s">
        <v>177</v>
      </c>
      <c r="B92" s="60" t="s">
        <v>178</v>
      </c>
      <c r="C92" s="76" t="s">
        <v>49</v>
      </c>
      <c r="D92" s="75"/>
      <c r="E92" s="48"/>
      <c r="F92" s="48"/>
      <c r="G92" s="73"/>
      <c r="H92" s="73"/>
      <c r="I92" s="73"/>
      <c r="J92" s="183">
        <v>23.3</v>
      </c>
      <c r="K92" s="183">
        <v>23.7</v>
      </c>
      <c r="L92" s="183">
        <v>24.1</v>
      </c>
      <c r="M92" s="183">
        <v>24.8</v>
      </c>
      <c r="N92" s="183">
        <v>25.3</v>
      </c>
      <c r="O92" s="183">
        <v>25.3</v>
      </c>
    </row>
    <row r="93" spans="1:15" ht="76.5" customHeight="1" outlineLevel="1" x14ac:dyDescent="0.25">
      <c r="A93" s="64" t="s">
        <v>179</v>
      </c>
      <c r="B93" s="60" t="s">
        <v>141</v>
      </c>
      <c r="C93" s="76" t="s">
        <v>49</v>
      </c>
      <c r="D93" s="75"/>
      <c r="E93" s="48"/>
      <c r="F93" s="48"/>
      <c r="G93" s="73"/>
      <c r="H93" s="73"/>
      <c r="I93" s="73"/>
      <c r="J93" s="91">
        <v>100</v>
      </c>
      <c r="K93" s="91">
        <v>100</v>
      </c>
      <c r="L93" s="91">
        <v>100</v>
      </c>
      <c r="M93" s="91">
        <v>100</v>
      </c>
      <c r="N93" s="91">
        <v>100</v>
      </c>
      <c r="O93" s="91">
        <v>100</v>
      </c>
    </row>
    <row r="94" spans="1:15" ht="63.75" customHeight="1" outlineLevel="1" x14ac:dyDescent="0.25">
      <c r="A94" s="64" t="s">
        <v>180</v>
      </c>
      <c r="B94" s="60" t="s">
        <v>143</v>
      </c>
      <c r="C94" s="76" t="s">
        <v>49</v>
      </c>
      <c r="D94" s="75"/>
      <c r="E94" s="48"/>
      <c r="F94" s="48"/>
      <c r="G94" s="73"/>
      <c r="H94" s="73"/>
      <c r="I94" s="73"/>
      <c r="J94" s="91">
        <v>100</v>
      </c>
      <c r="K94" s="91">
        <v>100</v>
      </c>
      <c r="L94" s="91">
        <v>100</v>
      </c>
      <c r="M94" s="91">
        <v>100</v>
      </c>
      <c r="N94" s="91">
        <v>100</v>
      </c>
      <c r="O94" s="91">
        <v>100</v>
      </c>
    </row>
    <row r="95" spans="1:15" ht="93.75" customHeight="1" outlineLevel="1" x14ac:dyDescent="0.25">
      <c r="A95" s="64" t="s">
        <v>181</v>
      </c>
      <c r="B95" s="60" t="s">
        <v>182</v>
      </c>
      <c r="C95" s="76" t="s">
        <v>49</v>
      </c>
      <c r="D95" s="75"/>
      <c r="E95" s="48"/>
      <c r="F95" s="48"/>
      <c r="G95" s="73"/>
      <c r="H95" s="73"/>
      <c r="I95" s="73"/>
      <c r="J95" s="183">
        <v>95</v>
      </c>
      <c r="K95" s="183">
        <v>95</v>
      </c>
      <c r="L95" s="183">
        <v>95</v>
      </c>
      <c r="M95" s="183">
        <v>95</v>
      </c>
      <c r="N95" s="183">
        <v>95</v>
      </c>
      <c r="O95" s="183">
        <v>95</v>
      </c>
    </row>
    <row r="96" spans="1:15" ht="131.25" outlineLevel="1" x14ac:dyDescent="0.25">
      <c r="A96" s="64" t="s">
        <v>183</v>
      </c>
      <c r="B96" s="60" t="s">
        <v>184</v>
      </c>
      <c r="C96" s="76" t="s">
        <v>49</v>
      </c>
      <c r="D96" s="75"/>
      <c r="E96" s="48"/>
      <c r="F96" s="48"/>
      <c r="G96" s="73"/>
      <c r="H96" s="73"/>
      <c r="I96" s="73"/>
      <c r="J96" s="91"/>
      <c r="K96" s="91"/>
      <c r="L96" s="91"/>
      <c r="M96" s="91"/>
      <c r="N96" s="91">
        <v>100</v>
      </c>
      <c r="O96" s="91"/>
    </row>
    <row r="97" spans="1:15" ht="37.5" outlineLevel="1" x14ac:dyDescent="0.25">
      <c r="A97" s="64" t="s">
        <v>185</v>
      </c>
      <c r="B97" s="60" t="s">
        <v>114</v>
      </c>
      <c r="C97" s="76" t="s">
        <v>49</v>
      </c>
      <c r="D97" s="75"/>
      <c r="E97" s="48"/>
      <c r="F97" s="48"/>
      <c r="G97" s="73"/>
      <c r="H97" s="73"/>
      <c r="I97" s="73"/>
      <c r="J97" s="48"/>
      <c r="K97" s="48"/>
      <c r="L97" s="48"/>
      <c r="M97" s="48"/>
      <c r="N97" s="48"/>
      <c r="O97" s="48"/>
    </row>
    <row r="98" spans="1:15" ht="20.100000000000001" customHeight="1" outlineLevel="1" x14ac:dyDescent="0.25">
      <c r="A98" s="64"/>
      <c r="B98" s="60" t="s">
        <v>117</v>
      </c>
      <c r="C98" s="76"/>
      <c r="D98" s="75"/>
      <c r="E98" s="48"/>
      <c r="F98" s="48"/>
      <c r="G98" s="73"/>
      <c r="H98" s="73"/>
      <c r="I98" s="73"/>
      <c r="J98" s="48"/>
      <c r="K98" s="48"/>
      <c r="L98" s="48"/>
      <c r="M98" s="48"/>
      <c r="N98" s="48"/>
      <c r="O98" s="48"/>
    </row>
    <row r="99" spans="1:15" ht="57.75" customHeight="1" outlineLevel="1" x14ac:dyDescent="0.25">
      <c r="A99" s="64" t="s">
        <v>187</v>
      </c>
      <c r="B99" s="60" t="s">
        <v>186</v>
      </c>
      <c r="C99" s="52" t="s">
        <v>37</v>
      </c>
      <c r="D99" s="150"/>
      <c r="E99" s="121"/>
      <c r="F99" s="121"/>
      <c r="G99" s="115"/>
      <c r="H99" s="115"/>
      <c r="I99" s="115"/>
      <c r="J99" s="91">
        <v>20669</v>
      </c>
      <c r="K99" s="91">
        <v>14605.4</v>
      </c>
      <c r="L99" s="91">
        <v>14605.1</v>
      </c>
      <c r="M99" s="91">
        <v>14605.1</v>
      </c>
      <c r="N99" s="91">
        <v>14605.1</v>
      </c>
      <c r="O99" s="91">
        <f>SUM(J99:N99)</f>
        <v>79089.7</v>
      </c>
    </row>
    <row r="100" spans="1:15" ht="59.25" customHeight="1" outlineLevel="1" x14ac:dyDescent="0.25">
      <c r="A100" s="64" t="s">
        <v>188</v>
      </c>
      <c r="B100" s="95" t="s">
        <v>190</v>
      </c>
      <c r="C100" s="52" t="s">
        <v>37</v>
      </c>
      <c r="D100" s="150"/>
      <c r="E100" s="121"/>
      <c r="F100" s="121"/>
      <c r="G100" s="115"/>
      <c r="H100" s="115"/>
      <c r="I100" s="115"/>
      <c r="J100" s="91"/>
      <c r="K100" s="91"/>
      <c r="L100" s="91"/>
      <c r="M100" s="91"/>
      <c r="N100" s="91"/>
      <c r="O100" s="91"/>
    </row>
    <row r="101" spans="1:15" ht="36.75" customHeight="1" outlineLevel="1" x14ac:dyDescent="0.25">
      <c r="A101" s="64" t="s">
        <v>189</v>
      </c>
      <c r="B101" s="60" t="s">
        <v>191</v>
      </c>
      <c r="C101" s="52" t="s">
        <v>37</v>
      </c>
      <c r="D101" s="150"/>
      <c r="E101" s="121"/>
      <c r="F101" s="121"/>
      <c r="G101" s="115"/>
      <c r="H101" s="115"/>
      <c r="I101" s="115"/>
      <c r="J101" s="91"/>
      <c r="K101" s="91"/>
      <c r="L101" s="91"/>
      <c r="M101" s="91"/>
      <c r="N101" s="91"/>
      <c r="O101" s="91"/>
    </row>
    <row r="102" spans="1:15" ht="56.25" customHeight="1" x14ac:dyDescent="0.25">
      <c r="A102" s="55" t="s">
        <v>192</v>
      </c>
      <c r="B102" s="56" t="s">
        <v>193</v>
      </c>
      <c r="C102" s="130" t="s">
        <v>37</v>
      </c>
      <c r="D102" s="130"/>
      <c r="E102" s="130"/>
      <c r="F102" s="129"/>
      <c r="G102" s="55"/>
      <c r="H102" s="55"/>
      <c r="I102" s="55"/>
      <c r="J102" s="136">
        <f>J103</f>
        <v>21532.7</v>
      </c>
      <c r="K102" s="136">
        <f t="shared" ref="K102:N102" si="23">K103</f>
        <v>24604.1</v>
      </c>
      <c r="L102" s="136">
        <f t="shared" si="23"/>
        <v>25171.3</v>
      </c>
      <c r="M102" s="136">
        <f t="shared" si="23"/>
        <v>26018.3</v>
      </c>
      <c r="N102" s="136">
        <f t="shared" si="23"/>
        <v>26018.3</v>
      </c>
      <c r="O102" s="138">
        <f>SUM(J102:N102)</f>
        <v>123344.7</v>
      </c>
    </row>
    <row r="103" spans="1:15" ht="25.5" customHeight="1" x14ac:dyDescent="0.25">
      <c r="A103" s="64"/>
      <c r="B103" s="66" t="s">
        <v>298</v>
      </c>
      <c r="C103" s="49" t="s">
        <v>37</v>
      </c>
      <c r="D103" s="48"/>
      <c r="E103" s="48" t="s">
        <v>34</v>
      </c>
      <c r="F103" s="48" t="s">
        <v>34</v>
      </c>
      <c r="G103" s="73"/>
      <c r="H103" s="73"/>
      <c r="I103" s="73"/>
      <c r="J103" s="137">
        <f>J112</f>
        <v>21532.7</v>
      </c>
      <c r="K103" s="137">
        <f t="shared" ref="K103:N103" si="24">K112</f>
        <v>24604.1</v>
      </c>
      <c r="L103" s="137">
        <f t="shared" si="24"/>
        <v>25171.3</v>
      </c>
      <c r="M103" s="137">
        <f t="shared" si="24"/>
        <v>26018.3</v>
      </c>
      <c r="N103" s="137">
        <f t="shared" si="24"/>
        <v>26018.3</v>
      </c>
      <c r="O103" s="143">
        <f>SUM(J103:N103)</f>
        <v>123344.7</v>
      </c>
    </row>
    <row r="104" spans="1:15" ht="18.75" outlineLevel="1" x14ac:dyDescent="0.25">
      <c r="A104" s="85"/>
      <c r="B104" s="84" t="s">
        <v>95</v>
      </c>
      <c r="C104" s="49"/>
      <c r="D104" s="75"/>
      <c r="E104" s="83"/>
      <c r="F104" s="83"/>
      <c r="G104" s="112"/>
      <c r="H104" s="112"/>
      <c r="I104" s="112"/>
      <c r="J104" s="83"/>
      <c r="K104" s="83"/>
      <c r="L104" s="48"/>
      <c r="M104" s="48"/>
      <c r="N104" s="48"/>
      <c r="O104" s="48"/>
    </row>
    <row r="105" spans="1:15" ht="75" outlineLevel="1" x14ac:dyDescent="0.25">
      <c r="A105" s="64" t="s">
        <v>194</v>
      </c>
      <c r="B105" s="60" t="s">
        <v>195</v>
      </c>
      <c r="C105" s="76"/>
      <c r="D105" s="75"/>
      <c r="E105" s="48"/>
      <c r="F105" s="48"/>
      <c r="G105" s="73"/>
      <c r="H105" s="73"/>
      <c r="I105" s="73"/>
      <c r="J105" s="183">
        <v>142</v>
      </c>
      <c r="K105" s="183">
        <v>124</v>
      </c>
      <c r="L105" s="183">
        <v>123</v>
      </c>
      <c r="M105" s="183">
        <v>123</v>
      </c>
      <c r="N105" s="183">
        <v>123</v>
      </c>
      <c r="O105" s="91"/>
    </row>
    <row r="106" spans="1:15" ht="56.25" outlineLevel="1" x14ac:dyDescent="0.25">
      <c r="A106" s="64" t="s">
        <v>196</v>
      </c>
      <c r="B106" s="60" t="s">
        <v>197</v>
      </c>
      <c r="C106" s="76"/>
      <c r="D106" s="75"/>
      <c r="E106" s="48"/>
      <c r="F106" s="48"/>
      <c r="G106" s="73"/>
      <c r="H106" s="73"/>
      <c r="I106" s="73"/>
      <c r="J106" s="183">
        <v>23</v>
      </c>
      <c r="K106" s="183">
        <v>28</v>
      </c>
      <c r="L106" s="183">
        <v>25</v>
      </c>
      <c r="M106" s="183">
        <v>25</v>
      </c>
      <c r="N106" s="183">
        <v>25</v>
      </c>
      <c r="O106" s="183"/>
    </row>
    <row r="107" spans="1:15" ht="56.25" outlineLevel="1" x14ac:dyDescent="0.25">
      <c r="A107" s="64" t="s">
        <v>198</v>
      </c>
      <c r="B107" s="60" t="s">
        <v>199</v>
      </c>
      <c r="C107" s="76"/>
      <c r="D107" s="75"/>
      <c r="E107" s="48"/>
      <c r="F107" s="48"/>
      <c r="G107" s="73"/>
      <c r="H107" s="73"/>
      <c r="I107" s="73"/>
      <c r="J107" s="183">
        <v>0</v>
      </c>
      <c r="K107" s="183">
        <v>0</v>
      </c>
      <c r="L107" s="183">
        <v>0</v>
      </c>
      <c r="M107" s="183">
        <v>0</v>
      </c>
      <c r="N107" s="183">
        <v>0</v>
      </c>
      <c r="O107" s="183">
        <v>0</v>
      </c>
    </row>
    <row r="108" spans="1:15" ht="56.25" outlineLevel="1" x14ac:dyDescent="0.25">
      <c r="A108" s="64" t="s">
        <v>200</v>
      </c>
      <c r="B108" s="60" t="s">
        <v>201</v>
      </c>
      <c r="C108" s="76"/>
      <c r="D108" s="75"/>
      <c r="E108" s="48"/>
      <c r="F108" s="48"/>
      <c r="G108" s="73"/>
      <c r="H108" s="73"/>
      <c r="I108" s="73"/>
      <c r="J108" s="183">
        <v>21</v>
      </c>
      <c r="K108" s="183">
        <v>26</v>
      </c>
      <c r="L108" s="183">
        <v>25</v>
      </c>
      <c r="M108" s="183">
        <v>25</v>
      </c>
      <c r="N108" s="183">
        <v>25</v>
      </c>
      <c r="O108" s="183"/>
    </row>
    <row r="109" spans="1:15" ht="56.25" outlineLevel="1" x14ac:dyDescent="0.25">
      <c r="A109" s="64" t="s">
        <v>202</v>
      </c>
      <c r="B109" s="60" t="s">
        <v>203</v>
      </c>
      <c r="C109" s="76"/>
      <c r="D109" s="75"/>
      <c r="E109" s="48"/>
      <c r="F109" s="48"/>
      <c r="G109" s="73"/>
      <c r="H109" s="73"/>
      <c r="I109" s="73"/>
      <c r="J109" s="183">
        <v>0</v>
      </c>
      <c r="K109" s="183">
        <v>0</v>
      </c>
      <c r="L109" s="183">
        <v>0</v>
      </c>
      <c r="M109" s="183">
        <v>0</v>
      </c>
      <c r="N109" s="183">
        <v>0</v>
      </c>
      <c r="O109" s="183"/>
    </row>
    <row r="110" spans="1:15" ht="56.25" outlineLevel="1" x14ac:dyDescent="0.25">
      <c r="A110" s="64" t="s">
        <v>204</v>
      </c>
      <c r="B110" s="60" t="s">
        <v>205</v>
      </c>
      <c r="C110" s="76" t="s">
        <v>49</v>
      </c>
      <c r="D110" s="75"/>
      <c r="E110" s="48"/>
      <c r="F110" s="48"/>
      <c r="G110" s="73"/>
      <c r="H110" s="73"/>
      <c r="I110" s="73"/>
      <c r="J110" s="48"/>
      <c r="K110" s="48"/>
      <c r="L110" s="48"/>
      <c r="M110" s="48"/>
      <c r="N110" s="48"/>
      <c r="O110" s="48"/>
    </row>
    <row r="111" spans="1:15" ht="18.75" outlineLevel="1" x14ac:dyDescent="0.25">
      <c r="A111" s="64"/>
      <c r="B111" s="60" t="s">
        <v>117</v>
      </c>
      <c r="C111" s="76"/>
      <c r="D111" s="75"/>
      <c r="E111" s="48"/>
      <c r="F111" s="48"/>
      <c r="G111" s="73"/>
      <c r="H111" s="73"/>
      <c r="I111" s="73"/>
      <c r="J111" s="48"/>
      <c r="K111" s="48"/>
      <c r="L111" s="48"/>
      <c r="M111" s="48"/>
      <c r="N111" s="48"/>
      <c r="O111" s="48"/>
    </row>
    <row r="112" spans="1:15" ht="93.75" outlineLevel="1" x14ac:dyDescent="0.25">
      <c r="A112" s="64" t="s">
        <v>253</v>
      </c>
      <c r="B112" s="60" t="s">
        <v>206</v>
      </c>
      <c r="C112" s="49" t="s">
        <v>37</v>
      </c>
      <c r="D112" s="150"/>
      <c r="E112" s="121"/>
      <c r="F112" s="121"/>
      <c r="G112" s="115"/>
      <c r="H112" s="115"/>
      <c r="I112" s="115"/>
      <c r="J112" s="91">
        <v>21532.7</v>
      </c>
      <c r="K112" s="91">
        <f>20393.3+4210.8</f>
        <v>24604.1</v>
      </c>
      <c r="L112" s="91">
        <v>25171.3</v>
      </c>
      <c r="M112" s="91">
        <v>26018.3</v>
      </c>
      <c r="N112" s="91">
        <v>26018.3</v>
      </c>
      <c r="O112" s="91">
        <f>SUM(J112:N112)</f>
        <v>123344.7</v>
      </c>
    </row>
    <row r="113" spans="1:15" ht="37.5" x14ac:dyDescent="0.25">
      <c r="A113" s="55" t="s">
        <v>207</v>
      </c>
      <c r="B113" s="56" t="s">
        <v>209</v>
      </c>
      <c r="C113" s="129"/>
      <c r="D113" s="130"/>
      <c r="E113" s="130"/>
      <c r="F113" s="129"/>
      <c r="G113" s="55"/>
      <c r="H113" s="55"/>
      <c r="I113" s="55"/>
      <c r="J113" s="142">
        <f>J121+J122</f>
        <v>2713.4</v>
      </c>
      <c r="K113" s="142">
        <f t="shared" ref="K113:N113" si="25">K121+K122</f>
        <v>2714.8</v>
      </c>
      <c r="L113" s="142">
        <f t="shared" si="25"/>
        <v>2484.9</v>
      </c>
      <c r="M113" s="142">
        <f t="shared" si="25"/>
        <v>2419.9</v>
      </c>
      <c r="N113" s="142">
        <f t="shared" si="25"/>
        <v>2419.9</v>
      </c>
      <c r="O113" s="142">
        <f>SUM(J113:N113)</f>
        <v>12752.9</v>
      </c>
    </row>
    <row r="114" spans="1:15" ht="37.5" x14ac:dyDescent="0.25">
      <c r="A114" s="132"/>
      <c r="B114" s="124" t="s">
        <v>298</v>
      </c>
      <c r="C114" s="49" t="s">
        <v>37</v>
      </c>
      <c r="D114" s="121"/>
      <c r="E114" s="121"/>
      <c r="F114" s="134"/>
      <c r="G114" s="113"/>
      <c r="H114" s="113"/>
      <c r="I114" s="113"/>
      <c r="J114" s="139">
        <f>J121</f>
        <v>2313.4</v>
      </c>
      <c r="K114" s="139">
        <f t="shared" ref="K114:N114" si="26">K121</f>
        <v>2314.8000000000002</v>
      </c>
      <c r="L114" s="139">
        <f t="shared" si="26"/>
        <v>2084.9</v>
      </c>
      <c r="M114" s="139">
        <f t="shared" si="26"/>
        <v>2019.9</v>
      </c>
      <c r="N114" s="139">
        <f t="shared" si="26"/>
        <v>2019.9</v>
      </c>
      <c r="O114" s="140">
        <f>SUM(J114:N114)</f>
        <v>10752.9</v>
      </c>
    </row>
    <row r="115" spans="1:15" ht="37.5" x14ac:dyDescent="0.25">
      <c r="A115" s="64"/>
      <c r="B115" s="66" t="s">
        <v>303</v>
      </c>
      <c r="C115" s="49" t="s">
        <v>37</v>
      </c>
      <c r="D115" s="121"/>
      <c r="E115" s="121" t="s">
        <v>34</v>
      </c>
      <c r="F115" s="121" t="s">
        <v>34</v>
      </c>
      <c r="G115" s="115"/>
      <c r="H115" s="115"/>
      <c r="I115" s="115"/>
      <c r="J115" s="104">
        <f>J122</f>
        <v>400</v>
      </c>
      <c r="K115" s="104">
        <f t="shared" ref="K115:N115" si="27">K122</f>
        <v>400</v>
      </c>
      <c r="L115" s="104">
        <f t="shared" si="27"/>
        <v>400</v>
      </c>
      <c r="M115" s="104">
        <f t="shared" si="27"/>
        <v>400</v>
      </c>
      <c r="N115" s="104">
        <f t="shared" si="27"/>
        <v>400</v>
      </c>
      <c r="O115" s="141">
        <f>SUM(J115:N115)</f>
        <v>2000</v>
      </c>
    </row>
    <row r="116" spans="1:15" ht="18.75" outlineLevel="1" x14ac:dyDescent="0.25">
      <c r="A116" s="85"/>
      <c r="B116" s="84" t="s">
        <v>95</v>
      </c>
      <c r="C116" s="49"/>
      <c r="D116" s="150"/>
      <c r="E116" s="151"/>
      <c r="F116" s="151"/>
      <c r="G116" s="152"/>
      <c r="H116" s="152"/>
      <c r="I116" s="152"/>
      <c r="J116" s="105"/>
      <c r="K116" s="105"/>
      <c r="L116" s="91"/>
      <c r="M116" s="91"/>
      <c r="N116" s="91"/>
      <c r="O116" s="91"/>
    </row>
    <row r="117" spans="1:15" ht="18.75" outlineLevel="1" x14ac:dyDescent="0.25">
      <c r="A117" s="85" t="s">
        <v>208</v>
      </c>
      <c r="B117" s="84" t="s">
        <v>210</v>
      </c>
      <c r="C117" s="76" t="s">
        <v>49</v>
      </c>
      <c r="D117" s="150"/>
      <c r="E117" s="151"/>
      <c r="F117" s="151"/>
      <c r="G117" s="152"/>
      <c r="H117" s="152"/>
      <c r="I117" s="152"/>
      <c r="J117" s="184">
        <v>77</v>
      </c>
      <c r="K117" s="184">
        <v>80</v>
      </c>
      <c r="L117" s="183">
        <v>81</v>
      </c>
      <c r="M117" s="183">
        <v>82</v>
      </c>
      <c r="N117" s="183">
        <v>83</v>
      </c>
      <c r="O117" s="183">
        <v>64</v>
      </c>
    </row>
    <row r="118" spans="1:15" ht="43.5" customHeight="1" outlineLevel="1" x14ac:dyDescent="0.25">
      <c r="A118" s="64" t="s">
        <v>211</v>
      </c>
      <c r="B118" s="60" t="s">
        <v>212</v>
      </c>
      <c r="C118" s="76" t="s">
        <v>49</v>
      </c>
      <c r="D118" s="150"/>
      <c r="E118" s="121"/>
      <c r="F118" s="121"/>
      <c r="G118" s="115"/>
      <c r="H118" s="115"/>
      <c r="I118" s="115"/>
      <c r="J118" s="183">
        <v>52</v>
      </c>
      <c r="K118" s="183">
        <v>65</v>
      </c>
      <c r="L118" s="183">
        <v>65</v>
      </c>
      <c r="M118" s="183">
        <v>67</v>
      </c>
      <c r="N118" s="183">
        <v>70</v>
      </c>
      <c r="O118" s="183">
        <v>43</v>
      </c>
    </row>
    <row r="119" spans="1:15" ht="18.75" outlineLevel="1" x14ac:dyDescent="0.25">
      <c r="A119" s="64" t="s">
        <v>213</v>
      </c>
      <c r="B119" s="60" t="s">
        <v>214</v>
      </c>
      <c r="C119" s="76" t="s">
        <v>49</v>
      </c>
      <c r="D119" s="150"/>
      <c r="E119" s="121"/>
      <c r="F119" s="121"/>
      <c r="G119" s="115"/>
      <c r="H119" s="115"/>
      <c r="I119" s="115"/>
      <c r="J119" s="183">
        <v>32</v>
      </c>
      <c r="K119" s="183">
        <v>32</v>
      </c>
      <c r="L119" s="183">
        <v>34</v>
      </c>
      <c r="M119" s="183">
        <v>36</v>
      </c>
      <c r="N119" s="183">
        <v>38</v>
      </c>
      <c r="O119" s="183">
        <v>30</v>
      </c>
    </row>
    <row r="120" spans="1:15" ht="18.75" outlineLevel="1" x14ac:dyDescent="0.25">
      <c r="A120" s="64"/>
      <c r="B120" s="60" t="s">
        <v>117</v>
      </c>
      <c r="C120" s="76"/>
      <c r="D120" s="150"/>
      <c r="E120" s="121"/>
      <c r="F120" s="121"/>
      <c r="G120" s="115"/>
      <c r="H120" s="115"/>
      <c r="I120" s="115"/>
      <c r="J120" s="91"/>
      <c r="K120" s="91"/>
      <c r="L120" s="91"/>
      <c r="M120" s="91"/>
      <c r="N120" s="91"/>
      <c r="O120" s="91"/>
    </row>
    <row r="121" spans="1:15" ht="37.5" outlineLevel="1" x14ac:dyDescent="0.25">
      <c r="A121" s="64" t="s">
        <v>252</v>
      </c>
      <c r="B121" s="60" t="s">
        <v>216</v>
      </c>
      <c r="C121" s="49" t="s">
        <v>37</v>
      </c>
      <c r="D121" s="150"/>
      <c r="E121" s="121"/>
      <c r="F121" s="121"/>
      <c r="G121" s="115"/>
      <c r="H121" s="115"/>
      <c r="I121" s="115"/>
      <c r="J121" s="91">
        <v>2313.4</v>
      </c>
      <c r="K121" s="91">
        <v>2314.8000000000002</v>
      </c>
      <c r="L121" s="91">
        <v>2084.9</v>
      </c>
      <c r="M121" s="91">
        <v>2019.9</v>
      </c>
      <c r="N121" s="91">
        <v>2019.9</v>
      </c>
      <c r="O121" s="91">
        <f>SUM(J121:N121)</f>
        <v>10752.9</v>
      </c>
    </row>
    <row r="122" spans="1:15" ht="37.5" outlineLevel="1" x14ac:dyDescent="0.25">
      <c r="A122" s="64" t="s">
        <v>215</v>
      </c>
      <c r="B122" s="86" t="s">
        <v>217</v>
      </c>
      <c r="C122" s="76"/>
      <c r="D122" s="150"/>
      <c r="E122" s="121"/>
      <c r="F122" s="121"/>
      <c r="G122" s="115"/>
      <c r="H122" s="115"/>
      <c r="I122" s="115"/>
      <c r="J122" s="91">
        <v>400</v>
      </c>
      <c r="K122" s="91">
        <v>400</v>
      </c>
      <c r="L122" s="91">
        <v>400</v>
      </c>
      <c r="M122" s="91">
        <v>400</v>
      </c>
      <c r="N122" s="91">
        <v>400</v>
      </c>
      <c r="O122" s="91">
        <f>SUM(J122:N122)</f>
        <v>2000</v>
      </c>
    </row>
    <row r="123" spans="1:15" ht="75" outlineLevel="1" x14ac:dyDescent="0.25">
      <c r="A123" s="64"/>
      <c r="B123" s="60" t="s">
        <v>218</v>
      </c>
      <c r="C123" s="49" t="s">
        <v>37</v>
      </c>
      <c r="D123" s="150"/>
      <c r="E123" s="121"/>
      <c r="F123" s="121"/>
      <c r="G123" s="115"/>
      <c r="H123" s="115"/>
      <c r="I123" s="115"/>
      <c r="J123" s="91">
        <v>400</v>
      </c>
      <c r="K123" s="91">
        <v>400</v>
      </c>
      <c r="L123" s="91">
        <v>400</v>
      </c>
      <c r="M123" s="91">
        <v>400</v>
      </c>
      <c r="N123" s="91">
        <v>400</v>
      </c>
      <c r="O123" s="91">
        <v>2000</v>
      </c>
    </row>
    <row r="124" spans="1:15" ht="75" outlineLevel="1" x14ac:dyDescent="0.25">
      <c r="A124" s="64"/>
      <c r="B124" s="95" t="s">
        <v>219</v>
      </c>
      <c r="C124" s="49" t="s">
        <v>37</v>
      </c>
      <c r="D124" s="75"/>
      <c r="E124" s="48"/>
      <c r="F124" s="48"/>
      <c r="G124" s="73"/>
      <c r="H124" s="73"/>
      <c r="I124" s="73"/>
      <c r="J124" s="48"/>
      <c r="K124" s="48"/>
      <c r="L124" s="48"/>
      <c r="M124" s="48"/>
      <c r="N124" s="48"/>
      <c r="O124" s="48"/>
    </row>
    <row r="125" spans="1:15" ht="37.5" outlineLevel="1" x14ac:dyDescent="0.25">
      <c r="A125" s="64"/>
      <c r="B125" s="95" t="s">
        <v>220</v>
      </c>
      <c r="C125" s="49" t="s">
        <v>37</v>
      </c>
      <c r="D125" s="75"/>
      <c r="E125" s="48"/>
      <c r="F125" s="48"/>
      <c r="G125" s="73"/>
      <c r="H125" s="73"/>
      <c r="I125" s="73"/>
      <c r="J125" s="48"/>
      <c r="K125" s="48"/>
      <c r="L125" s="48"/>
      <c r="M125" s="48"/>
      <c r="N125" s="48"/>
      <c r="O125" s="48"/>
    </row>
    <row r="126" spans="1:15" ht="37.5" outlineLevel="1" x14ac:dyDescent="0.25">
      <c r="A126" s="85"/>
      <c r="B126" s="99" t="s">
        <v>221</v>
      </c>
      <c r="C126" s="49" t="s">
        <v>37</v>
      </c>
      <c r="D126" s="75"/>
      <c r="E126" s="83"/>
      <c r="F126" s="83"/>
      <c r="G126" s="112"/>
      <c r="H126" s="112"/>
      <c r="I126" s="112"/>
      <c r="J126" s="83"/>
      <c r="K126" s="83"/>
      <c r="L126" s="48"/>
      <c r="M126" s="48"/>
      <c r="N126" s="48"/>
      <c r="O126" s="48"/>
    </row>
    <row r="127" spans="1:15" ht="37.5" outlineLevel="1" x14ac:dyDescent="0.25">
      <c r="A127" s="85"/>
      <c r="B127" s="99" t="s">
        <v>222</v>
      </c>
      <c r="C127" s="49" t="s">
        <v>37</v>
      </c>
      <c r="D127" s="75"/>
      <c r="E127" s="83"/>
      <c r="F127" s="83"/>
      <c r="G127" s="112"/>
      <c r="H127" s="112"/>
      <c r="I127" s="112"/>
      <c r="J127" s="83"/>
      <c r="K127" s="83"/>
      <c r="L127" s="48"/>
      <c r="M127" s="48"/>
      <c r="N127" s="48"/>
      <c r="O127" s="48"/>
    </row>
    <row r="128" spans="1:15" ht="37.5" outlineLevel="1" x14ac:dyDescent="0.25">
      <c r="A128" s="85"/>
      <c r="B128" s="99" t="s">
        <v>223</v>
      </c>
      <c r="C128" s="49" t="s">
        <v>37</v>
      </c>
      <c r="D128" s="75"/>
      <c r="E128" s="83"/>
      <c r="F128" s="83"/>
      <c r="G128" s="112"/>
      <c r="H128" s="112"/>
      <c r="I128" s="112"/>
      <c r="J128" s="83"/>
      <c r="K128" s="83"/>
      <c r="L128" s="48"/>
      <c r="M128" s="48"/>
      <c r="N128" s="48"/>
      <c r="O128" s="48"/>
    </row>
    <row r="129" spans="1:15" ht="37.5" outlineLevel="1" x14ac:dyDescent="0.25">
      <c r="A129" s="64"/>
      <c r="B129" s="100" t="s">
        <v>224</v>
      </c>
      <c r="C129" s="49" t="s">
        <v>37</v>
      </c>
      <c r="D129" s="48"/>
      <c r="E129" s="48"/>
      <c r="F129" s="48"/>
      <c r="G129" s="73"/>
      <c r="H129" s="73"/>
      <c r="I129" s="73"/>
      <c r="J129" s="71"/>
      <c r="K129" s="71"/>
      <c r="L129" s="62"/>
      <c r="M129" s="62"/>
      <c r="N129" s="62"/>
      <c r="O129" s="72"/>
    </row>
    <row r="130" spans="1:15" ht="37.5" outlineLevel="1" x14ac:dyDescent="0.25">
      <c r="A130" s="64"/>
      <c r="B130" s="100" t="s">
        <v>225</v>
      </c>
      <c r="C130" s="49" t="s">
        <v>37</v>
      </c>
      <c r="D130" s="48"/>
      <c r="E130" s="48"/>
      <c r="F130" s="48"/>
      <c r="G130" s="73"/>
      <c r="H130" s="73"/>
      <c r="I130" s="73"/>
      <c r="J130" s="71"/>
      <c r="K130" s="71"/>
      <c r="L130" s="62"/>
      <c r="M130" s="62"/>
      <c r="N130" s="62"/>
      <c r="O130" s="72"/>
    </row>
    <row r="131" spans="1:15" ht="18.75" outlineLevel="1" x14ac:dyDescent="0.25">
      <c r="A131" s="64"/>
      <c r="B131" s="100" t="s">
        <v>297</v>
      </c>
      <c r="C131" s="49"/>
      <c r="D131" s="121"/>
      <c r="E131" s="121"/>
      <c r="F131" s="121"/>
      <c r="G131" s="115"/>
      <c r="H131" s="115"/>
      <c r="I131" s="115"/>
      <c r="J131" s="104">
        <v>249.5</v>
      </c>
      <c r="K131" s="104">
        <v>250</v>
      </c>
      <c r="L131" s="88">
        <v>250</v>
      </c>
      <c r="M131" s="88">
        <v>250</v>
      </c>
      <c r="N131" s="88">
        <v>250</v>
      </c>
      <c r="O131" s="94">
        <v>1249.5</v>
      </c>
    </row>
    <row r="132" spans="1:15" ht="37.5" x14ac:dyDescent="0.25">
      <c r="A132" s="55" t="s">
        <v>226</v>
      </c>
      <c r="B132" s="56" t="s">
        <v>316</v>
      </c>
      <c r="C132" s="129" t="s">
        <v>37</v>
      </c>
      <c r="D132" s="57"/>
      <c r="E132" s="57"/>
      <c r="F132" s="58"/>
      <c r="G132" s="110"/>
      <c r="H132" s="110"/>
      <c r="I132" s="110"/>
      <c r="J132" s="142">
        <f>J149+J150+J165+J168</f>
        <v>155962.29999999999</v>
      </c>
      <c r="K132" s="142">
        <f t="shared" ref="K132:N132" si="28">K149+K150+K165+K168</f>
        <v>15508.3</v>
      </c>
      <c r="L132" s="142">
        <f t="shared" si="28"/>
        <v>15508.3</v>
      </c>
      <c r="M132" s="142">
        <f t="shared" si="28"/>
        <v>17193.400000000001</v>
      </c>
      <c r="N132" s="142">
        <f t="shared" si="28"/>
        <v>17193.400000000001</v>
      </c>
      <c r="O132" s="142">
        <f>SUM(J132:N132)</f>
        <v>221365.7</v>
      </c>
    </row>
    <row r="133" spans="1:15" ht="37.5" x14ac:dyDescent="0.25">
      <c r="A133" s="132"/>
      <c r="B133" s="124" t="s">
        <v>299</v>
      </c>
      <c r="C133" s="134" t="s">
        <v>37</v>
      </c>
      <c r="D133" s="121"/>
      <c r="E133" s="121"/>
      <c r="F133" s="134"/>
      <c r="G133" s="113"/>
      <c r="H133" s="113"/>
      <c r="I133" s="113"/>
      <c r="J133" s="131">
        <v>64633</v>
      </c>
      <c r="K133" s="131">
        <f t="shared" ref="K133:N133" si="29">K132-K134-K135</f>
        <v>0</v>
      </c>
      <c r="L133" s="131">
        <f t="shared" si="29"/>
        <v>0</v>
      </c>
      <c r="M133" s="131">
        <f t="shared" si="29"/>
        <v>0</v>
      </c>
      <c r="N133" s="131">
        <f t="shared" si="29"/>
        <v>0</v>
      </c>
      <c r="O133" s="144">
        <f>SUM(J133:N133)</f>
        <v>64633</v>
      </c>
    </row>
    <row r="134" spans="1:15" ht="37.5" x14ac:dyDescent="0.25">
      <c r="A134" s="132"/>
      <c r="B134" s="124" t="s">
        <v>298</v>
      </c>
      <c r="C134" s="134" t="s">
        <v>37</v>
      </c>
      <c r="D134" s="121"/>
      <c r="E134" s="121"/>
      <c r="F134" s="134"/>
      <c r="G134" s="113"/>
      <c r="H134" s="113"/>
      <c r="I134" s="113"/>
      <c r="J134" s="131">
        <v>78761.7</v>
      </c>
      <c r="K134" s="131">
        <v>0</v>
      </c>
      <c r="L134" s="144">
        <v>0</v>
      </c>
      <c r="M134" s="144">
        <v>0</v>
      </c>
      <c r="N134" s="144">
        <v>0</v>
      </c>
      <c r="O134" s="144">
        <f>SUM(J134:N134)</f>
        <v>78761.7</v>
      </c>
    </row>
    <row r="135" spans="1:15" ht="37.5" x14ac:dyDescent="0.25">
      <c r="A135" s="113"/>
      <c r="B135" s="145" t="s">
        <v>303</v>
      </c>
      <c r="C135" s="134" t="s">
        <v>37</v>
      </c>
      <c r="D135" s="121"/>
      <c r="E135" s="121" t="s">
        <v>34</v>
      </c>
      <c r="F135" s="121" t="s">
        <v>34</v>
      </c>
      <c r="G135" s="115"/>
      <c r="H135" s="115"/>
      <c r="I135" s="115"/>
      <c r="J135" s="104">
        <v>12567.6</v>
      </c>
      <c r="K135" s="104">
        <f t="shared" ref="K135:N135" si="30">K150+K165</f>
        <v>15508.3</v>
      </c>
      <c r="L135" s="104">
        <f t="shared" si="30"/>
        <v>15508.3</v>
      </c>
      <c r="M135" s="104">
        <f t="shared" si="30"/>
        <v>17193.400000000001</v>
      </c>
      <c r="N135" s="104">
        <f t="shared" si="30"/>
        <v>17193.400000000001</v>
      </c>
      <c r="O135" s="146">
        <f>SUM(J135:N135)</f>
        <v>77971</v>
      </c>
    </row>
    <row r="136" spans="1:15" ht="18.75" outlineLevel="1" x14ac:dyDescent="0.25">
      <c r="A136" s="85"/>
      <c r="B136" s="84" t="s">
        <v>95</v>
      </c>
      <c r="C136" s="49"/>
      <c r="D136" s="75"/>
      <c r="E136" s="83"/>
      <c r="F136" s="83"/>
      <c r="G136" s="112"/>
      <c r="H136" s="112"/>
      <c r="I136" s="112"/>
      <c r="J136" s="105"/>
      <c r="K136" s="105"/>
      <c r="L136" s="91"/>
      <c r="M136" s="91"/>
      <c r="N136" s="91"/>
      <c r="O136" s="91"/>
    </row>
    <row r="137" spans="1:15" ht="18.75" outlineLevel="1" x14ac:dyDescent="0.25">
      <c r="A137" s="64" t="s">
        <v>227</v>
      </c>
      <c r="B137" s="60" t="s">
        <v>228</v>
      </c>
      <c r="C137" s="76" t="s">
        <v>49</v>
      </c>
      <c r="D137" s="75"/>
      <c r="E137" s="48"/>
      <c r="F137" s="48"/>
      <c r="G137" s="73"/>
      <c r="H137" s="73"/>
      <c r="I137" s="73"/>
      <c r="J137" s="91">
        <v>100</v>
      </c>
      <c r="K137" s="91">
        <v>100</v>
      </c>
      <c r="L137" s="91">
        <v>100</v>
      </c>
      <c r="M137" s="91">
        <v>100</v>
      </c>
      <c r="N137" s="91">
        <v>100</v>
      </c>
      <c r="O137" s="91">
        <v>100</v>
      </c>
    </row>
    <row r="138" spans="1:15" ht="37.5" outlineLevel="1" x14ac:dyDescent="0.25">
      <c r="A138" s="64" t="s">
        <v>229</v>
      </c>
      <c r="B138" s="60" t="s">
        <v>230</v>
      </c>
      <c r="C138" s="76" t="s">
        <v>49</v>
      </c>
      <c r="D138" s="75"/>
      <c r="E138" s="48"/>
      <c r="F138" s="48"/>
      <c r="G138" s="73"/>
      <c r="H138" s="73"/>
      <c r="I138" s="73"/>
      <c r="J138" s="91">
        <v>12</v>
      </c>
      <c r="K138" s="91">
        <v>12</v>
      </c>
      <c r="L138" s="91">
        <v>12</v>
      </c>
      <c r="M138" s="91">
        <v>12</v>
      </c>
      <c r="N138" s="91">
        <v>12</v>
      </c>
      <c r="O138" s="91">
        <v>10</v>
      </c>
    </row>
    <row r="139" spans="1:15" ht="18.75" outlineLevel="1" x14ac:dyDescent="0.25">
      <c r="A139" s="64" t="s">
        <v>231</v>
      </c>
      <c r="B139" s="86" t="s">
        <v>232</v>
      </c>
      <c r="C139" s="76" t="s">
        <v>49</v>
      </c>
      <c r="D139" s="75"/>
      <c r="E139" s="48"/>
      <c r="F139" s="48"/>
      <c r="G139" s="73"/>
      <c r="H139" s="73"/>
      <c r="I139" s="73"/>
      <c r="J139" s="91">
        <v>100</v>
      </c>
      <c r="K139" s="91">
        <v>100</v>
      </c>
      <c r="L139" s="91">
        <v>100</v>
      </c>
      <c r="M139" s="91">
        <v>100</v>
      </c>
      <c r="N139" s="91">
        <v>100</v>
      </c>
      <c r="O139" s="91">
        <v>100</v>
      </c>
    </row>
    <row r="140" spans="1:15" ht="18.75" outlineLevel="1" x14ac:dyDescent="0.25">
      <c r="A140" s="64" t="s">
        <v>233</v>
      </c>
      <c r="B140" s="86" t="s">
        <v>234</v>
      </c>
      <c r="C140" s="76" t="s">
        <v>49</v>
      </c>
      <c r="D140" s="75"/>
      <c r="E140" s="48"/>
      <c r="F140" s="48"/>
      <c r="G140" s="73"/>
      <c r="H140" s="73"/>
      <c r="I140" s="73"/>
      <c r="J140" s="91">
        <v>10</v>
      </c>
      <c r="K140" s="91">
        <v>10</v>
      </c>
      <c r="L140" s="91">
        <v>10</v>
      </c>
      <c r="M140" s="91">
        <v>10</v>
      </c>
      <c r="N140" s="91">
        <v>10</v>
      </c>
      <c r="O140" s="91">
        <v>8</v>
      </c>
    </row>
    <row r="141" spans="1:15" ht="18.75" outlineLevel="1" x14ac:dyDescent="0.25">
      <c r="A141" s="64" t="s">
        <v>235</v>
      </c>
      <c r="B141" s="86" t="s">
        <v>238</v>
      </c>
      <c r="C141" s="76" t="s">
        <v>49</v>
      </c>
      <c r="D141" s="75"/>
      <c r="E141" s="48"/>
      <c r="F141" s="48"/>
      <c r="G141" s="73"/>
      <c r="H141" s="73"/>
      <c r="I141" s="73"/>
      <c r="J141" s="91">
        <v>4</v>
      </c>
      <c r="K141" s="91">
        <v>4</v>
      </c>
      <c r="L141" s="91">
        <v>4</v>
      </c>
      <c r="M141" s="91">
        <v>4</v>
      </c>
      <c r="N141" s="91">
        <v>4</v>
      </c>
      <c r="O141" s="91">
        <v>3</v>
      </c>
    </row>
    <row r="142" spans="1:15" ht="37.5" outlineLevel="1" x14ac:dyDescent="0.25">
      <c r="A142" s="64" t="s">
        <v>236</v>
      </c>
      <c r="B142" s="86" t="s">
        <v>239</v>
      </c>
      <c r="C142" s="76" t="s">
        <v>49</v>
      </c>
      <c r="D142" s="75"/>
      <c r="E142" s="48"/>
      <c r="F142" s="48"/>
      <c r="G142" s="73"/>
      <c r="H142" s="73"/>
      <c r="I142" s="73"/>
      <c r="J142" s="91">
        <v>30</v>
      </c>
      <c r="K142" s="91">
        <v>30</v>
      </c>
      <c r="L142" s="91">
        <v>30</v>
      </c>
      <c r="M142" s="91">
        <v>30</v>
      </c>
      <c r="N142" s="91">
        <v>30</v>
      </c>
      <c r="O142" s="91">
        <v>24</v>
      </c>
    </row>
    <row r="143" spans="1:15" ht="18.75" outlineLevel="1" x14ac:dyDescent="0.25">
      <c r="A143" s="64" t="s">
        <v>237</v>
      </c>
      <c r="B143" s="86" t="s">
        <v>240</v>
      </c>
      <c r="C143" s="76" t="s">
        <v>49</v>
      </c>
      <c r="D143" s="75"/>
      <c r="E143" s="48"/>
      <c r="F143" s="48"/>
      <c r="G143" s="73"/>
      <c r="H143" s="73"/>
      <c r="I143" s="73"/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</row>
    <row r="144" spans="1:15" ht="18.75" outlineLevel="1" x14ac:dyDescent="0.25">
      <c r="A144" s="64" t="s">
        <v>241</v>
      </c>
      <c r="B144" s="86" t="s">
        <v>244</v>
      </c>
      <c r="C144" s="76"/>
      <c r="D144" s="75"/>
      <c r="E144" s="48"/>
      <c r="F144" s="48"/>
      <c r="G144" s="73"/>
      <c r="H144" s="73"/>
      <c r="I144" s="73"/>
      <c r="J144" s="48"/>
      <c r="K144" s="48"/>
      <c r="L144" s="48"/>
      <c r="M144" s="48"/>
      <c r="N144" s="48"/>
      <c r="O144" s="48"/>
    </row>
    <row r="145" spans="1:15" ht="37.5" outlineLevel="1" x14ac:dyDescent="0.25">
      <c r="A145" s="64" t="s">
        <v>242</v>
      </c>
      <c r="B145" s="86" t="s">
        <v>245</v>
      </c>
      <c r="C145" s="76"/>
      <c r="D145" s="75"/>
      <c r="E145" s="48"/>
      <c r="F145" s="48"/>
      <c r="G145" s="73"/>
      <c r="H145" s="73"/>
      <c r="I145" s="73"/>
      <c r="J145" s="48"/>
      <c r="K145" s="48"/>
      <c r="L145" s="48"/>
      <c r="M145" s="48"/>
      <c r="N145" s="48"/>
      <c r="O145" s="48"/>
    </row>
    <row r="146" spans="1:15" ht="18.75" outlineLevel="1" x14ac:dyDescent="0.25">
      <c r="A146" s="64" t="s">
        <v>243</v>
      </c>
      <c r="B146" s="86" t="s">
        <v>246</v>
      </c>
      <c r="C146" s="76"/>
      <c r="D146" s="75"/>
      <c r="E146" s="48"/>
      <c r="F146" s="48"/>
      <c r="G146" s="73"/>
      <c r="H146" s="73"/>
      <c r="I146" s="73"/>
      <c r="J146" s="48"/>
      <c r="K146" s="48"/>
      <c r="L146" s="48"/>
      <c r="M146" s="48"/>
      <c r="N146" s="48"/>
      <c r="O146" s="48"/>
    </row>
    <row r="147" spans="1:15" ht="29.25" customHeight="1" outlineLevel="1" x14ac:dyDescent="0.25">
      <c r="A147" s="64" t="s">
        <v>247</v>
      </c>
      <c r="B147" s="86" t="s">
        <v>248</v>
      </c>
      <c r="C147" s="76"/>
      <c r="D147" s="75"/>
      <c r="E147" s="48"/>
      <c r="F147" s="48"/>
      <c r="G147" s="73"/>
      <c r="H147" s="73"/>
      <c r="I147" s="73"/>
      <c r="J147" s="48"/>
      <c r="K147" s="48"/>
      <c r="L147" s="48"/>
      <c r="M147" s="48"/>
      <c r="N147" s="48"/>
      <c r="O147" s="48"/>
    </row>
    <row r="148" spans="1:15" ht="18.75" outlineLevel="1" x14ac:dyDescent="0.25">
      <c r="A148" s="64"/>
      <c r="B148" s="86" t="s">
        <v>117</v>
      </c>
      <c r="C148" s="76"/>
      <c r="D148" s="75"/>
      <c r="E148" s="48"/>
      <c r="F148" s="48"/>
      <c r="G148" s="73"/>
      <c r="H148" s="73"/>
      <c r="I148" s="73"/>
      <c r="J148" s="48"/>
      <c r="K148" s="48"/>
      <c r="L148" s="48"/>
      <c r="M148" s="48"/>
      <c r="N148" s="48"/>
      <c r="O148" s="48"/>
    </row>
    <row r="149" spans="1:15" ht="56.25" outlineLevel="1" x14ac:dyDescent="0.25">
      <c r="A149" s="64" t="s">
        <v>250</v>
      </c>
      <c r="B149" s="101" t="s">
        <v>255</v>
      </c>
      <c r="C149" s="49" t="s">
        <v>37</v>
      </c>
      <c r="D149" s="150"/>
      <c r="E149" s="121"/>
      <c r="F149" s="121"/>
      <c r="G149" s="113"/>
      <c r="H149" s="113"/>
      <c r="I149" s="115"/>
      <c r="J149" s="48">
        <v>53178.3</v>
      </c>
      <c r="K149" s="48">
        <v>0</v>
      </c>
      <c r="L149" s="48">
        <v>0</v>
      </c>
      <c r="M149" s="48">
        <v>0</v>
      </c>
      <c r="N149" s="48">
        <v>0</v>
      </c>
      <c r="O149" s="48">
        <f>SUM(J149:N149)</f>
        <v>53178.3</v>
      </c>
    </row>
    <row r="150" spans="1:15" ht="35.25" customHeight="1" outlineLevel="1" x14ac:dyDescent="0.25">
      <c r="A150" s="64" t="s">
        <v>249</v>
      </c>
      <c r="B150" s="102" t="s">
        <v>256</v>
      </c>
      <c r="C150" s="49"/>
      <c r="D150" s="134"/>
      <c r="E150" s="121"/>
      <c r="F150" s="121"/>
      <c r="G150" s="115"/>
      <c r="H150" s="115"/>
      <c r="I150" s="115"/>
      <c r="J150" s="48">
        <v>0</v>
      </c>
      <c r="K150" s="48">
        <v>300</v>
      </c>
      <c r="L150" s="48">
        <v>300</v>
      </c>
      <c r="M150" s="48">
        <v>300</v>
      </c>
      <c r="N150" s="48">
        <v>300</v>
      </c>
      <c r="O150" s="48">
        <f>SUM(J150:N150)</f>
        <v>1200</v>
      </c>
    </row>
    <row r="151" spans="1:15" ht="37.5" outlineLevel="1" x14ac:dyDescent="0.25">
      <c r="A151" s="64"/>
      <c r="B151" s="102" t="s">
        <v>257</v>
      </c>
      <c r="C151" s="49" t="s">
        <v>37</v>
      </c>
      <c r="D151" s="134"/>
      <c r="E151" s="121"/>
      <c r="F151" s="121"/>
      <c r="G151" s="115"/>
      <c r="H151" s="115"/>
      <c r="I151" s="115"/>
      <c r="J151" s="48"/>
      <c r="K151" s="48"/>
      <c r="L151" s="48"/>
      <c r="M151" s="48"/>
      <c r="N151" s="48"/>
      <c r="O151" s="48"/>
    </row>
    <row r="152" spans="1:15" ht="39.75" customHeight="1" outlineLevel="1" x14ac:dyDescent="0.25">
      <c r="A152" s="64"/>
      <c r="B152" s="102" t="s">
        <v>258</v>
      </c>
      <c r="C152" s="49" t="s">
        <v>37</v>
      </c>
      <c r="D152" s="134"/>
      <c r="E152" s="121"/>
      <c r="F152" s="121"/>
      <c r="G152" s="115"/>
      <c r="H152" s="115"/>
      <c r="I152" s="115"/>
      <c r="J152" s="48"/>
      <c r="K152" s="48"/>
      <c r="L152" s="48"/>
      <c r="M152" s="48"/>
      <c r="N152" s="48"/>
      <c r="O152" s="48"/>
    </row>
    <row r="153" spans="1:15" ht="37.5" outlineLevel="1" x14ac:dyDescent="0.25">
      <c r="A153" s="64"/>
      <c r="B153" s="102" t="s">
        <v>259</v>
      </c>
      <c r="C153" s="49" t="s">
        <v>37</v>
      </c>
      <c r="D153" s="134"/>
      <c r="E153" s="121"/>
      <c r="F153" s="121"/>
      <c r="G153" s="115"/>
      <c r="H153" s="115"/>
      <c r="I153" s="115"/>
      <c r="J153" s="48"/>
      <c r="K153" s="48"/>
      <c r="L153" s="48"/>
      <c r="M153" s="48"/>
      <c r="N153" s="48"/>
      <c r="O153" s="48"/>
    </row>
    <row r="154" spans="1:15" ht="37.5" outlineLevel="1" x14ac:dyDescent="0.25">
      <c r="A154" s="64"/>
      <c r="B154" s="102" t="s">
        <v>260</v>
      </c>
      <c r="C154" s="49" t="s">
        <v>37</v>
      </c>
      <c r="D154" s="134"/>
      <c r="E154" s="121"/>
      <c r="F154" s="121"/>
      <c r="G154" s="115"/>
      <c r="H154" s="115"/>
      <c r="I154" s="115"/>
      <c r="J154" s="48"/>
      <c r="K154" s="48"/>
      <c r="L154" s="48"/>
      <c r="M154" s="48"/>
      <c r="N154" s="48"/>
      <c r="O154" s="48"/>
    </row>
    <row r="155" spans="1:15" ht="37.5" outlineLevel="1" x14ac:dyDescent="0.25">
      <c r="A155" s="64"/>
      <c r="B155" s="102" t="s">
        <v>261</v>
      </c>
      <c r="C155" s="49" t="s">
        <v>37</v>
      </c>
      <c r="D155" s="134"/>
      <c r="E155" s="121"/>
      <c r="F155" s="121"/>
      <c r="G155" s="115"/>
      <c r="H155" s="115"/>
      <c r="I155" s="115"/>
      <c r="J155" s="48"/>
      <c r="K155" s="48"/>
      <c r="L155" s="48"/>
      <c r="M155" s="48"/>
      <c r="N155" s="48"/>
      <c r="O155" s="48"/>
    </row>
    <row r="156" spans="1:15" ht="37.5" outlineLevel="1" x14ac:dyDescent="0.25">
      <c r="A156" s="64"/>
      <c r="B156" s="102" t="s">
        <v>262</v>
      </c>
      <c r="C156" s="49" t="s">
        <v>37</v>
      </c>
      <c r="D156" s="134"/>
      <c r="E156" s="121"/>
      <c r="F156" s="121"/>
      <c r="G156" s="115"/>
      <c r="H156" s="115"/>
      <c r="I156" s="115"/>
      <c r="J156" s="48"/>
      <c r="K156" s="48"/>
      <c r="L156" s="48"/>
      <c r="M156" s="48"/>
      <c r="N156" s="48"/>
      <c r="O156" s="48"/>
    </row>
    <row r="157" spans="1:15" ht="37.5" outlineLevel="1" x14ac:dyDescent="0.25">
      <c r="A157" s="87"/>
      <c r="B157" s="103" t="s">
        <v>263</v>
      </c>
      <c r="C157" s="49" t="s">
        <v>37</v>
      </c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ht="37.5" outlineLevel="1" x14ac:dyDescent="0.25">
      <c r="A158" s="64"/>
      <c r="B158" s="101" t="s">
        <v>264</v>
      </c>
      <c r="C158" s="49" t="s">
        <v>37</v>
      </c>
      <c r="D158" s="134"/>
      <c r="E158" s="121"/>
      <c r="F158" s="121"/>
      <c r="G158" s="115"/>
      <c r="H158" s="115"/>
      <c r="I158" s="115"/>
      <c r="J158" s="48"/>
      <c r="K158" s="48"/>
      <c r="L158" s="48"/>
      <c r="M158" s="48"/>
      <c r="N158" s="48"/>
      <c r="O158" s="48"/>
    </row>
    <row r="159" spans="1:15" ht="37.5" outlineLevel="1" x14ac:dyDescent="0.25">
      <c r="A159" s="64"/>
      <c r="B159" s="101" t="s">
        <v>265</v>
      </c>
      <c r="C159" s="49" t="s">
        <v>37</v>
      </c>
      <c r="D159" s="134"/>
      <c r="E159" s="121"/>
      <c r="F159" s="121"/>
      <c r="G159" s="115"/>
      <c r="H159" s="115"/>
      <c r="I159" s="115"/>
      <c r="J159" s="48"/>
      <c r="K159" s="48"/>
      <c r="L159" s="48"/>
      <c r="M159" s="48"/>
      <c r="N159" s="48"/>
      <c r="O159" s="48"/>
    </row>
    <row r="160" spans="1:15" ht="37.5" outlineLevel="1" x14ac:dyDescent="0.25">
      <c r="A160" s="64"/>
      <c r="B160" s="101" t="s">
        <v>266</v>
      </c>
      <c r="C160" s="49" t="s">
        <v>37</v>
      </c>
      <c r="D160" s="134"/>
      <c r="E160" s="121"/>
      <c r="F160" s="121"/>
      <c r="G160" s="115"/>
      <c r="H160" s="115"/>
      <c r="I160" s="115"/>
      <c r="J160" s="48"/>
      <c r="K160" s="48"/>
      <c r="L160" s="48"/>
      <c r="M160" s="48"/>
      <c r="N160" s="48"/>
      <c r="O160" s="48"/>
    </row>
    <row r="161" spans="1:15" ht="37.5" outlineLevel="1" x14ac:dyDescent="0.25">
      <c r="A161" s="64"/>
      <c r="B161" s="95" t="s">
        <v>262</v>
      </c>
      <c r="C161" s="49" t="s">
        <v>37</v>
      </c>
      <c r="D161" s="150"/>
      <c r="E161" s="121"/>
      <c r="F161" s="121"/>
      <c r="G161" s="115"/>
      <c r="H161" s="115"/>
      <c r="I161" s="115"/>
      <c r="J161" s="48"/>
      <c r="K161" s="48"/>
      <c r="L161" s="48"/>
      <c r="M161" s="48"/>
      <c r="N161" s="48"/>
      <c r="O161" s="48"/>
    </row>
    <row r="162" spans="1:15" ht="37.5" outlineLevel="1" x14ac:dyDescent="0.25">
      <c r="A162" s="64"/>
      <c r="B162" s="95" t="s">
        <v>267</v>
      </c>
      <c r="C162" s="49" t="s">
        <v>37</v>
      </c>
      <c r="D162" s="150"/>
      <c r="E162" s="121"/>
      <c r="F162" s="121"/>
      <c r="G162" s="113"/>
      <c r="H162" s="115"/>
      <c r="I162" s="115"/>
      <c r="J162" s="48"/>
      <c r="K162" s="48"/>
      <c r="L162" s="48"/>
      <c r="M162" s="48"/>
      <c r="N162" s="48"/>
      <c r="O162" s="48"/>
    </row>
    <row r="163" spans="1:15" ht="37.5" outlineLevel="1" x14ac:dyDescent="0.25">
      <c r="A163" s="64" t="s">
        <v>251</v>
      </c>
      <c r="B163" s="60" t="s">
        <v>268</v>
      </c>
      <c r="C163" s="76"/>
      <c r="D163" s="150"/>
      <c r="E163" s="121"/>
      <c r="F163" s="121"/>
      <c r="G163" s="113"/>
      <c r="H163" s="115"/>
      <c r="I163" s="115"/>
      <c r="J163" s="48"/>
      <c r="K163" s="48"/>
      <c r="L163" s="48"/>
      <c r="M163" s="48"/>
      <c r="N163" s="48"/>
      <c r="O163" s="48"/>
    </row>
    <row r="164" spans="1:15" ht="37.5" outlineLevel="1" x14ac:dyDescent="0.25">
      <c r="A164" s="64"/>
      <c r="B164" s="60" t="s">
        <v>269</v>
      </c>
      <c r="C164" s="49" t="s">
        <v>37</v>
      </c>
      <c r="D164" s="150"/>
      <c r="E164" s="121"/>
      <c r="F164" s="121"/>
      <c r="G164" s="113"/>
      <c r="H164" s="115"/>
      <c r="I164" s="153"/>
      <c r="J164" s="91"/>
      <c r="K164" s="91"/>
      <c r="L164" s="91"/>
      <c r="M164" s="91"/>
      <c r="N164" s="91"/>
      <c r="O164" s="91"/>
    </row>
    <row r="165" spans="1:15" ht="56.25" outlineLevel="1" x14ac:dyDescent="0.25">
      <c r="A165" s="64"/>
      <c r="B165" s="60" t="s">
        <v>270</v>
      </c>
      <c r="C165" s="49" t="s">
        <v>37</v>
      </c>
      <c r="D165" s="150"/>
      <c r="E165" s="121"/>
      <c r="F165" s="121"/>
      <c r="G165" s="113"/>
      <c r="H165" s="115"/>
      <c r="I165" s="115"/>
      <c r="J165" s="48">
        <v>12688.1</v>
      </c>
      <c r="K165" s="48">
        <v>15208.3</v>
      </c>
      <c r="L165" s="48">
        <v>15208.3</v>
      </c>
      <c r="M165" s="48">
        <v>16893.400000000001</v>
      </c>
      <c r="N165" s="48">
        <v>16893.400000000001</v>
      </c>
      <c r="O165" s="48">
        <f>SUM(J165:N165)</f>
        <v>76891.5</v>
      </c>
    </row>
    <row r="166" spans="1:15" ht="37.5" outlineLevel="1" x14ac:dyDescent="0.25">
      <c r="A166" s="64"/>
      <c r="B166" s="60" t="s">
        <v>271</v>
      </c>
      <c r="C166" s="49" t="s">
        <v>37</v>
      </c>
      <c r="D166" s="150"/>
      <c r="E166" s="121"/>
      <c r="F166" s="121"/>
      <c r="G166" s="113"/>
      <c r="H166" s="115"/>
      <c r="I166" s="115"/>
      <c r="J166" s="48"/>
      <c r="K166" s="48"/>
      <c r="L166" s="48"/>
      <c r="M166" s="48"/>
      <c r="N166" s="48"/>
      <c r="O166" s="48"/>
    </row>
    <row r="167" spans="1:15" ht="75" outlineLevel="1" x14ac:dyDescent="0.25">
      <c r="A167" s="64" t="s">
        <v>254</v>
      </c>
      <c r="B167" s="60" t="s">
        <v>272</v>
      </c>
      <c r="C167" s="49" t="s">
        <v>37</v>
      </c>
      <c r="D167" s="150"/>
      <c r="E167" s="121"/>
      <c r="F167" s="121"/>
      <c r="G167" s="113"/>
      <c r="H167" s="115"/>
      <c r="I167" s="115"/>
      <c r="J167" s="48"/>
      <c r="K167" s="48"/>
      <c r="L167" s="48"/>
      <c r="M167" s="48"/>
      <c r="N167" s="48"/>
      <c r="O167" s="48"/>
    </row>
    <row r="168" spans="1:15" ht="37.5" outlineLevel="1" x14ac:dyDescent="0.25">
      <c r="A168" s="64" t="s">
        <v>273</v>
      </c>
      <c r="B168" s="60" t="s">
        <v>274</v>
      </c>
      <c r="C168" s="76"/>
      <c r="D168" s="150"/>
      <c r="E168" s="121"/>
      <c r="F168" s="121"/>
      <c r="G168" s="113"/>
      <c r="H168" s="115"/>
      <c r="I168" s="115"/>
      <c r="J168" s="48">
        <f>155962.3-J165-J149</f>
        <v>90095.9</v>
      </c>
      <c r="K168" s="48">
        <v>0</v>
      </c>
      <c r="L168" s="48">
        <v>0</v>
      </c>
      <c r="M168" s="48">
        <v>0</v>
      </c>
      <c r="N168" s="48">
        <v>0</v>
      </c>
      <c r="O168" s="48">
        <f>SUM(J168:N168)</f>
        <v>90095.9</v>
      </c>
    </row>
    <row r="169" spans="1:15" ht="56.25" outlineLevel="1" x14ac:dyDescent="0.25">
      <c r="A169" s="64"/>
      <c r="B169" s="60" t="s">
        <v>275</v>
      </c>
      <c r="C169" s="49" t="s">
        <v>37</v>
      </c>
      <c r="D169" s="150"/>
      <c r="E169" s="121"/>
      <c r="F169" s="121"/>
      <c r="G169" s="113"/>
      <c r="H169" s="115"/>
      <c r="I169" s="115"/>
      <c r="J169" s="48"/>
      <c r="K169" s="48"/>
      <c r="L169" s="48"/>
      <c r="M169" s="48"/>
      <c r="N169" s="48"/>
      <c r="O169" s="48"/>
    </row>
    <row r="170" spans="1:15" ht="37.5" outlineLevel="1" x14ac:dyDescent="0.25">
      <c r="A170" s="64"/>
      <c r="B170" s="60" t="s">
        <v>276</v>
      </c>
      <c r="C170" s="49" t="s">
        <v>37</v>
      </c>
      <c r="D170" s="150"/>
      <c r="E170" s="121"/>
      <c r="F170" s="121"/>
      <c r="G170" s="113"/>
      <c r="H170" s="115"/>
      <c r="I170" s="115"/>
      <c r="J170" s="48"/>
      <c r="K170" s="48"/>
      <c r="L170" s="48"/>
      <c r="M170" s="48"/>
      <c r="N170" s="48"/>
      <c r="O170" s="48"/>
    </row>
    <row r="171" spans="1:15" ht="56.25" outlineLevel="1" x14ac:dyDescent="0.25">
      <c r="A171" s="64"/>
      <c r="B171" s="60" t="s">
        <v>277</v>
      </c>
      <c r="C171" s="49" t="s">
        <v>37</v>
      </c>
      <c r="D171" s="150"/>
      <c r="E171" s="121"/>
      <c r="F171" s="121"/>
      <c r="G171" s="113"/>
      <c r="H171" s="115"/>
      <c r="I171" s="115"/>
      <c r="J171" s="48"/>
      <c r="K171" s="48"/>
      <c r="L171" s="48"/>
      <c r="M171" s="48"/>
      <c r="N171" s="48"/>
      <c r="O171" s="48"/>
    </row>
    <row r="172" spans="1:15" ht="37.5" outlineLevel="1" x14ac:dyDescent="0.25">
      <c r="A172" s="64"/>
      <c r="B172" s="60" t="s">
        <v>278</v>
      </c>
      <c r="C172" s="49" t="s">
        <v>37</v>
      </c>
      <c r="D172" s="150"/>
      <c r="E172" s="121"/>
      <c r="F172" s="121"/>
      <c r="G172" s="113"/>
      <c r="H172" s="115"/>
      <c r="I172" s="115"/>
      <c r="J172" s="48"/>
      <c r="K172" s="48"/>
      <c r="L172" s="48"/>
      <c r="M172" s="48"/>
      <c r="N172" s="48"/>
      <c r="O172" s="48"/>
    </row>
    <row r="173" spans="1:15" ht="93.75" x14ac:dyDescent="0.25">
      <c r="A173" s="55" t="s">
        <v>280</v>
      </c>
      <c r="B173" s="56" t="s">
        <v>279</v>
      </c>
      <c r="C173" s="58" t="s">
        <v>37</v>
      </c>
      <c r="D173" s="130"/>
      <c r="E173" s="130"/>
      <c r="F173" s="129"/>
      <c r="G173" s="55"/>
      <c r="H173" s="55"/>
      <c r="I173" s="55"/>
      <c r="J173" s="142">
        <f>J181+J189</f>
        <v>8447.4</v>
      </c>
      <c r="K173" s="142">
        <f t="shared" ref="K173:N173" si="31">K181+K189</f>
        <v>7082.2</v>
      </c>
      <c r="L173" s="142">
        <f t="shared" si="31"/>
        <v>7382.2</v>
      </c>
      <c r="M173" s="142">
        <f t="shared" si="31"/>
        <v>7382.2</v>
      </c>
      <c r="N173" s="142">
        <f t="shared" si="31"/>
        <v>7382.2</v>
      </c>
      <c r="O173" s="142">
        <f>SUM(J173:N173)</f>
        <v>37676.199999999997</v>
      </c>
    </row>
    <row r="174" spans="1:15" ht="37.5" x14ac:dyDescent="0.25">
      <c r="A174" s="64"/>
      <c r="B174" s="66" t="s">
        <v>303</v>
      </c>
      <c r="C174" s="49" t="s">
        <v>37</v>
      </c>
      <c r="D174" s="48"/>
      <c r="E174" s="48" t="s">
        <v>34</v>
      </c>
      <c r="F174" s="48" t="s">
        <v>34</v>
      </c>
      <c r="G174" s="73"/>
      <c r="H174" s="73"/>
      <c r="I174" s="73"/>
      <c r="J174" s="104">
        <f>J173</f>
        <v>8447.4</v>
      </c>
      <c r="K174" s="104">
        <f t="shared" ref="K174:O174" si="32">K173</f>
        <v>7082.2</v>
      </c>
      <c r="L174" s="104">
        <f t="shared" si="32"/>
        <v>7382.2</v>
      </c>
      <c r="M174" s="104">
        <f t="shared" si="32"/>
        <v>7382.2</v>
      </c>
      <c r="N174" s="104">
        <f t="shared" si="32"/>
        <v>7382.2</v>
      </c>
      <c r="O174" s="104">
        <f t="shared" si="32"/>
        <v>37676.199999999997</v>
      </c>
    </row>
    <row r="175" spans="1:15" ht="18.75" outlineLevel="1" x14ac:dyDescent="0.25">
      <c r="A175" s="85"/>
      <c r="B175" s="84" t="s">
        <v>95</v>
      </c>
      <c r="C175" s="49"/>
      <c r="D175" s="75"/>
      <c r="E175" s="83"/>
      <c r="F175" s="83"/>
      <c r="G175" s="112"/>
      <c r="H175" s="112"/>
      <c r="I175" s="112"/>
      <c r="J175" s="105"/>
      <c r="K175" s="105"/>
      <c r="L175" s="91"/>
      <c r="M175" s="91"/>
      <c r="N175" s="91"/>
      <c r="O175" s="91"/>
    </row>
    <row r="176" spans="1:15" ht="37.5" outlineLevel="1" x14ac:dyDescent="0.25">
      <c r="A176" s="64" t="s">
        <v>281</v>
      </c>
      <c r="B176" s="60" t="s">
        <v>282</v>
      </c>
      <c r="C176" s="76" t="s">
        <v>49</v>
      </c>
      <c r="D176" s="75"/>
      <c r="E176" s="48"/>
      <c r="F176" s="48"/>
      <c r="G176" s="64"/>
      <c r="H176" s="73"/>
      <c r="I176" s="73"/>
      <c r="J176" s="91">
        <v>100</v>
      </c>
      <c r="K176" s="91">
        <v>100</v>
      </c>
      <c r="L176" s="91">
        <v>100</v>
      </c>
      <c r="M176" s="91">
        <v>100</v>
      </c>
      <c r="N176" s="91">
        <v>100</v>
      </c>
      <c r="O176" s="91">
        <v>100</v>
      </c>
    </row>
    <row r="177" spans="1:15" ht="56.25" outlineLevel="1" x14ac:dyDescent="0.25">
      <c r="A177" s="64" t="s">
        <v>283</v>
      </c>
      <c r="B177" s="60" t="s">
        <v>284</v>
      </c>
      <c r="C177" s="49" t="s">
        <v>49</v>
      </c>
      <c r="D177" s="75"/>
      <c r="E177" s="48"/>
      <c r="F177" s="48"/>
      <c r="G177" s="64"/>
      <c r="H177" s="73"/>
      <c r="I177" s="73"/>
      <c r="J177" s="91">
        <v>100</v>
      </c>
      <c r="K177" s="91">
        <v>100</v>
      </c>
      <c r="L177" s="91">
        <v>100</v>
      </c>
      <c r="M177" s="91">
        <v>100</v>
      </c>
      <c r="N177" s="91">
        <v>100</v>
      </c>
      <c r="O177" s="91">
        <v>100</v>
      </c>
    </row>
    <row r="178" spans="1:15" ht="56.25" outlineLevel="1" x14ac:dyDescent="0.25">
      <c r="A178" s="64" t="s">
        <v>285</v>
      </c>
      <c r="B178" s="60" t="s">
        <v>286</v>
      </c>
      <c r="C178" s="49"/>
      <c r="D178" s="75"/>
      <c r="E178" s="48"/>
      <c r="F178" s="48"/>
      <c r="G178" s="64"/>
      <c r="H178" s="73"/>
      <c r="I178" s="73"/>
      <c r="J178" s="91"/>
      <c r="K178" s="91"/>
      <c r="L178" s="91"/>
      <c r="M178" s="91"/>
      <c r="N178" s="91"/>
      <c r="O178" s="91"/>
    </row>
    <row r="179" spans="1:15" ht="37.5" outlineLevel="1" x14ac:dyDescent="0.25">
      <c r="A179" s="64" t="s">
        <v>287</v>
      </c>
      <c r="B179" s="60" t="s">
        <v>288</v>
      </c>
      <c r="C179" s="49"/>
      <c r="D179" s="75"/>
      <c r="E179" s="48"/>
      <c r="F179" s="48"/>
      <c r="G179" s="64"/>
      <c r="H179" s="73"/>
      <c r="I179" s="73"/>
      <c r="J179" s="91"/>
      <c r="K179" s="91"/>
      <c r="L179" s="91"/>
      <c r="M179" s="91"/>
      <c r="N179" s="91"/>
      <c r="O179" s="91"/>
    </row>
    <row r="180" spans="1:15" ht="18.75" outlineLevel="1" x14ac:dyDescent="0.25">
      <c r="A180" s="64"/>
      <c r="B180" s="60" t="s">
        <v>117</v>
      </c>
      <c r="C180" s="49"/>
      <c r="D180" s="75"/>
      <c r="E180" s="48"/>
      <c r="F180" s="48"/>
      <c r="G180" s="64"/>
      <c r="H180" s="73"/>
      <c r="I180" s="73"/>
      <c r="J180" s="91"/>
      <c r="K180" s="91"/>
      <c r="L180" s="91"/>
      <c r="M180" s="91"/>
      <c r="N180" s="91"/>
      <c r="O180" s="91"/>
    </row>
    <row r="181" spans="1:15" ht="37.5" outlineLevel="1" x14ac:dyDescent="0.25">
      <c r="A181" s="64" t="s">
        <v>289</v>
      </c>
      <c r="B181" s="60" t="s">
        <v>290</v>
      </c>
      <c r="C181" s="49" t="s">
        <v>37</v>
      </c>
      <c r="D181" s="150"/>
      <c r="E181" s="121"/>
      <c r="F181" s="121"/>
      <c r="G181" s="113"/>
      <c r="H181" s="115"/>
      <c r="I181" s="115"/>
      <c r="J181" s="91">
        <f>J182+J183+J184+J185+J186+J187+J188</f>
        <v>4425.3</v>
      </c>
      <c r="K181" s="91">
        <f t="shared" ref="K181:N181" si="33">K182+K183+K184+K185+K186+K187+K188</f>
        <v>3272.6</v>
      </c>
      <c r="L181" s="91">
        <f t="shared" si="33"/>
        <v>3272.6</v>
      </c>
      <c r="M181" s="91">
        <f t="shared" si="33"/>
        <v>3272.6</v>
      </c>
      <c r="N181" s="91">
        <f t="shared" si="33"/>
        <v>3272.6</v>
      </c>
      <c r="O181" s="91">
        <f>SUM(J181:N181)</f>
        <v>17515.7</v>
      </c>
    </row>
    <row r="182" spans="1:15" ht="18.75" outlineLevel="1" x14ac:dyDescent="0.25">
      <c r="A182" s="64"/>
      <c r="B182" s="60"/>
      <c r="C182" s="49"/>
      <c r="D182" s="150"/>
      <c r="E182" s="121"/>
      <c r="F182" s="121"/>
      <c r="G182" s="113"/>
      <c r="H182" s="115"/>
      <c r="I182" s="153">
        <v>121</v>
      </c>
      <c r="J182" s="91">
        <v>3227.9</v>
      </c>
      <c r="K182" s="91">
        <v>2339.6</v>
      </c>
      <c r="L182" s="91">
        <v>2339.6</v>
      </c>
      <c r="M182" s="91">
        <v>2339.6</v>
      </c>
      <c r="N182" s="91">
        <v>2339.6</v>
      </c>
      <c r="O182" s="91">
        <f t="shared" ref="O182:O196" si="34">SUM(J182:N182)</f>
        <v>12586.3</v>
      </c>
    </row>
    <row r="183" spans="1:15" ht="18.75" outlineLevel="1" x14ac:dyDescent="0.25">
      <c r="A183" s="64"/>
      <c r="B183" s="60"/>
      <c r="C183" s="49"/>
      <c r="D183" s="150"/>
      <c r="E183" s="121"/>
      <c r="F183" s="121"/>
      <c r="G183" s="113"/>
      <c r="H183" s="115"/>
      <c r="I183" s="153">
        <v>129</v>
      </c>
      <c r="J183" s="91">
        <v>1049.3</v>
      </c>
      <c r="K183" s="91">
        <v>706.6</v>
      </c>
      <c r="L183" s="91">
        <v>706.6</v>
      </c>
      <c r="M183" s="91">
        <v>706.6</v>
      </c>
      <c r="N183" s="91">
        <v>706.6</v>
      </c>
      <c r="O183" s="91">
        <f t="shared" si="34"/>
        <v>3875.7</v>
      </c>
    </row>
    <row r="184" spans="1:15" ht="18.75" outlineLevel="1" x14ac:dyDescent="0.25">
      <c r="A184" s="64"/>
      <c r="B184" s="60"/>
      <c r="C184" s="49"/>
      <c r="D184" s="150"/>
      <c r="E184" s="121"/>
      <c r="F184" s="121"/>
      <c r="G184" s="113"/>
      <c r="H184" s="115"/>
      <c r="I184" s="153">
        <v>122</v>
      </c>
      <c r="J184" s="91">
        <v>111.9</v>
      </c>
      <c r="K184" s="91">
        <v>201.2</v>
      </c>
      <c r="L184" s="91">
        <v>201.2</v>
      </c>
      <c r="M184" s="91">
        <v>201.2</v>
      </c>
      <c r="N184" s="91">
        <v>201.2</v>
      </c>
      <c r="O184" s="91">
        <f t="shared" si="34"/>
        <v>916.7</v>
      </c>
    </row>
    <row r="185" spans="1:15" ht="18.75" outlineLevel="1" x14ac:dyDescent="0.25">
      <c r="A185" s="64"/>
      <c r="B185" s="60"/>
      <c r="C185" s="49"/>
      <c r="D185" s="150"/>
      <c r="E185" s="121"/>
      <c r="F185" s="121"/>
      <c r="G185" s="113"/>
      <c r="H185" s="115"/>
      <c r="I185" s="153">
        <v>242</v>
      </c>
      <c r="J185" s="91">
        <v>29.7</v>
      </c>
      <c r="K185" s="91">
        <v>8.1</v>
      </c>
      <c r="L185" s="91">
        <v>8.1</v>
      </c>
      <c r="M185" s="91">
        <v>8.1</v>
      </c>
      <c r="N185" s="91">
        <v>8.1</v>
      </c>
      <c r="O185" s="91">
        <f t="shared" si="34"/>
        <v>62.1</v>
      </c>
    </row>
    <row r="186" spans="1:15" ht="18.75" outlineLevel="1" x14ac:dyDescent="0.25">
      <c r="A186" s="64"/>
      <c r="B186" s="60"/>
      <c r="C186" s="49"/>
      <c r="D186" s="150"/>
      <c r="E186" s="121"/>
      <c r="F186" s="121"/>
      <c r="G186" s="113"/>
      <c r="H186" s="115"/>
      <c r="I186" s="153">
        <v>244</v>
      </c>
      <c r="J186" s="91">
        <v>4.0999999999999996</v>
      </c>
      <c r="K186" s="91">
        <v>15.1</v>
      </c>
      <c r="L186" s="91">
        <v>15.1</v>
      </c>
      <c r="M186" s="91">
        <v>15.1</v>
      </c>
      <c r="N186" s="91">
        <v>15.1</v>
      </c>
      <c r="O186" s="91">
        <f t="shared" si="34"/>
        <v>64.5</v>
      </c>
    </row>
    <row r="187" spans="1:15" ht="18.75" outlineLevel="1" x14ac:dyDescent="0.25">
      <c r="A187" s="64"/>
      <c r="B187" s="60"/>
      <c r="C187" s="49"/>
      <c r="D187" s="150"/>
      <c r="E187" s="121"/>
      <c r="F187" s="121"/>
      <c r="G187" s="113"/>
      <c r="H187" s="115"/>
      <c r="I187" s="153">
        <v>852</v>
      </c>
      <c r="J187" s="91">
        <v>2.4</v>
      </c>
      <c r="K187" s="91">
        <v>0</v>
      </c>
      <c r="L187" s="91">
        <v>2</v>
      </c>
      <c r="M187" s="91">
        <v>2</v>
      </c>
      <c r="N187" s="91">
        <v>2</v>
      </c>
      <c r="O187" s="91">
        <f t="shared" si="34"/>
        <v>8.4</v>
      </c>
    </row>
    <row r="188" spans="1:15" ht="18.75" outlineLevel="1" x14ac:dyDescent="0.25">
      <c r="A188" s="64"/>
      <c r="B188" s="60"/>
      <c r="C188" s="49"/>
      <c r="D188" s="150"/>
      <c r="E188" s="121"/>
      <c r="F188" s="121"/>
      <c r="G188" s="113"/>
      <c r="H188" s="115"/>
      <c r="I188" s="153" t="s">
        <v>317</v>
      </c>
      <c r="J188" s="91">
        <v>0</v>
      </c>
      <c r="K188" s="91">
        <v>2</v>
      </c>
      <c r="L188" s="91">
        <v>0</v>
      </c>
      <c r="M188" s="91">
        <v>0</v>
      </c>
      <c r="N188" s="91">
        <v>0</v>
      </c>
      <c r="O188" s="91">
        <f t="shared" si="34"/>
        <v>2</v>
      </c>
    </row>
    <row r="189" spans="1:15" ht="37.5" outlineLevel="1" x14ac:dyDescent="0.25">
      <c r="A189" s="64" t="s">
        <v>289</v>
      </c>
      <c r="B189" s="60" t="s">
        <v>291</v>
      </c>
      <c r="C189" s="49" t="s">
        <v>37</v>
      </c>
      <c r="D189" s="150"/>
      <c r="E189" s="121"/>
      <c r="F189" s="121"/>
      <c r="G189" s="113"/>
      <c r="H189" s="115"/>
      <c r="I189" s="153"/>
      <c r="J189" s="91">
        <f>J190+J191+J192+J193+J194+J195+J196</f>
        <v>4022.1</v>
      </c>
      <c r="K189" s="91">
        <f>K190+K191+K192+K193+K194+K195+K196</f>
        <v>3809.6</v>
      </c>
      <c r="L189" s="91">
        <f t="shared" ref="L189:N189" si="35">L190+L191+L192+L193+L194+L195+L196</f>
        <v>4109.6000000000004</v>
      </c>
      <c r="M189" s="91">
        <f t="shared" si="35"/>
        <v>4109.6000000000004</v>
      </c>
      <c r="N189" s="91">
        <f t="shared" si="35"/>
        <v>4109.6000000000004</v>
      </c>
      <c r="O189" s="91">
        <f t="shared" si="34"/>
        <v>20160.5</v>
      </c>
    </row>
    <row r="190" spans="1:15" ht="18.75" outlineLevel="1" x14ac:dyDescent="0.25">
      <c r="A190" s="64"/>
      <c r="B190" s="60"/>
      <c r="C190" s="49"/>
      <c r="D190" s="150"/>
      <c r="E190" s="121"/>
      <c r="F190" s="121"/>
      <c r="G190" s="113"/>
      <c r="H190" s="115"/>
      <c r="I190" s="153">
        <v>111</v>
      </c>
      <c r="J190" s="91">
        <v>2814.5</v>
      </c>
      <c r="K190" s="91">
        <v>2764.1</v>
      </c>
      <c r="L190" s="91">
        <v>2764.1</v>
      </c>
      <c r="M190" s="91">
        <v>2764.1</v>
      </c>
      <c r="N190" s="91">
        <v>2764.1</v>
      </c>
      <c r="O190" s="91">
        <f t="shared" si="34"/>
        <v>13870.9</v>
      </c>
    </row>
    <row r="191" spans="1:15" ht="18.75" outlineLevel="1" x14ac:dyDescent="0.25">
      <c r="A191" s="85"/>
      <c r="B191" s="84"/>
      <c r="C191" s="76"/>
      <c r="D191" s="150"/>
      <c r="E191" s="151"/>
      <c r="F191" s="151"/>
      <c r="G191" s="113"/>
      <c r="H191" s="115"/>
      <c r="I191" s="154">
        <v>119</v>
      </c>
      <c r="J191" s="105">
        <v>881.6</v>
      </c>
      <c r="K191" s="105">
        <v>834.8</v>
      </c>
      <c r="L191" s="91">
        <v>834.8</v>
      </c>
      <c r="M191" s="91">
        <v>834.8</v>
      </c>
      <c r="N191" s="91">
        <v>834.8</v>
      </c>
      <c r="O191" s="91">
        <f t="shared" si="34"/>
        <v>4220.8</v>
      </c>
    </row>
    <row r="192" spans="1:15" ht="18.75" outlineLevel="1" x14ac:dyDescent="0.25">
      <c r="A192" s="64"/>
      <c r="B192" s="60"/>
      <c r="C192" s="76"/>
      <c r="D192" s="150"/>
      <c r="E192" s="121"/>
      <c r="F192" s="121"/>
      <c r="G192" s="113"/>
      <c r="H192" s="115"/>
      <c r="I192" s="153">
        <v>112</v>
      </c>
      <c r="J192" s="91">
        <v>57.1</v>
      </c>
      <c r="K192" s="91">
        <v>25</v>
      </c>
      <c r="L192" s="91">
        <v>25</v>
      </c>
      <c r="M192" s="91">
        <v>25</v>
      </c>
      <c r="N192" s="91">
        <v>25</v>
      </c>
      <c r="O192" s="91">
        <f t="shared" si="34"/>
        <v>157.1</v>
      </c>
    </row>
    <row r="193" spans="1:15" ht="18.75" outlineLevel="1" x14ac:dyDescent="0.25">
      <c r="A193" s="64"/>
      <c r="B193" s="60"/>
      <c r="C193" s="76"/>
      <c r="D193" s="150"/>
      <c r="E193" s="121"/>
      <c r="F193" s="121"/>
      <c r="G193" s="113"/>
      <c r="H193" s="115"/>
      <c r="I193" s="153">
        <v>242</v>
      </c>
      <c r="J193" s="91">
        <v>132.19999999999999</v>
      </c>
      <c r="K193" s="91">
        <v>12.7</v>
      </c>
      <c r="L193" s="91">
        <v>12.7</v>
      </c>
      <c r="M193" s="91">
        <v>12.7</v>
      </c>
      <c r="N193" s="91">
        <v>12.7</v>
      </c>
      <c r="O193" s="91">
        <f t="shared" si="34"/>
        <v>183</v>
      </c>
    </row>
    <row r="194" spans="1:15" ht="18.75" outlineLevel="1" x14ac:dyDescent="0.25">
      <c r="A194" s="64"/>
      <c r="B194" s="60"/>
      <c r="C194" s="76"/>
      <c r="D194" s="150"/>
      <c r="E194" s="121"/>
      <c r="F194" s="121"/>
      <c r="G194" s="113"/>
      <c r="H194" s="115"/>
      <c r="I194" s="153">
        <v>852</v>
      </c>
      <c r="J194" s="91">
        <v>1.4</v>
      </c>
      <c r="K194" s="91">
        <v>3</v>
      </c>
      <c r="L194" s="91">
        <v>3</v>
      </c>
      <c r="M194" s="91">
        <v>3</v>
      </c>
      <c r="N194" s="91">
        <v>3</v>
      </c>
      <c r="O194" s="91">
        <f t="shared" si="34"/>
        <v>13.4</v>
      </c>
    </row>
    <row r="195" spans="1:15" ht="18.75" outlineLevel="1" x14ac:dyDescent="0.25">
      <c r="A195" s="64"/>
      <c r="B195" s="60"/>
      <c r="C195" s="76"/>
      <c r="D195" s="150"/>
      <c r="E195" s="121"/>
      <c r="F195" s="121"/>
      <c r="G195" s="113"/>
      <c r="H195" s="115"/>
      <c r="I195" s="153">
        <v>853</v>
      </c>
      <c r="J195" s="91">
        <v>0</v>
      </c>
      <c r="K195" s="91">
        <v>2</v>
      </c>
      <c r="L195" s="91">
        <v>2</v>
      </c>
      <c r="M195" s="91">
        <v>2</v>
      </c>
      <c r="N195" s="91">
        <v>2</v>
      </c>
      <c r="O195" s="91">
        <f t="shared" si="34"/>
        <v>8</v>
      </c>
    </row>
    <row r="196" spans="1:15" ht="18.75" outlineLevel="1" x14ac:dyDescent="0.25">
      <c r="A196" s="64"/>
      <c r="B196" s="60"/>
      <c r="C196" s="76"/>
      <c r="D196" s="150"/>
      <c r="E196" s="121"/>
      <c r="F196" s="121"/>
      <c r="G196" s="113"/>
      <c r="H196" s="115"/>
      <c r="I196" s="153">
        <v>244</v>
      </c>
      <c r="J196" s="91">
        <v>135.30000000000001</v>
      </c>
      <c r="K196" s="91">
        <v>168</v>
      </c>
      <c r="L196" s="91">
        <v>468</v>
      </c>
      <c r="M196" s="91">
        <v>468</v>
      </c>
      <c r="N196" s="91">
        <v>468</v>
      </c>
      <c r="O196" s="91">
        <f t="shared" si="34"/>
        <v>1707.3</v>
      </c>
    </row>
    <row r="197" spans="1:15" x14ac:dyDescent="0.25">
      <c r="A197" s="37"/>
      <c r="B197" s="37"/>
      <c r="C197" s="37"/>
      <c r="D197" s="37"/>
    </row>
  </sheetData>
  <mergeCells count="10">
    <mergeCell ref="C3:C4"/>
    <mergeCell ref="B3:B4"/>
    <mergeCell ref="A1:O1"/>
    <mergeCell ref="J3:O3"/>
    <mergeCell ref="G3:I3"/>
    <mergeCell ref="F3:F4"/>
    <mergeCell ref="E3:E4"/>
    <mergeCell ref="D3:D4"/>
    <mergeCell ref="A3:A4"/>
    <mergeCell ref="A2:O2"/>
  </mergeCells>
  <phoneticPr fontId="2" type="noConversion"/>
  <pageMargins left="0.31496062992125984" right="0.31496062992125984" top="0.39370078740157483" bottom="0.35433070866141736" header="0.11811023622047245" footer="0.31496062992125984"/>
  <pageSetup paperSize="9" scale="53" firstPageNumber="101" fitToHeight="2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Приложение</vt:lpstr>
      <vt:lpstr>Приложение!bookmark52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Metod</cp:lastModifiedBy>
  <cp:lastPrinted>2024-05-14T23:44:50Z</cp:lastPrinted>
  <dcterms:created xsi:type="dcterms:W3CDTF">2013-11-22T11:49:29Z</dcterms:created>
  <dcterms:modified xsi:type="dcterms:W3CDTF">2024-06-20T06:51:23Z</dcterms:modified>
</cp:coreProperties>
</file>