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240" windowHeight="7575" tabRatio="653" firstSheet="3" activeTab="13"/>
  </bookViews>
  <sheets>
    <sheet name="прил 1" sheetId="4" r:id="rId1"/>
    <sheet name="прил 2" sheetId="5" r:id="rId2"/>
    <sheet name="прил 3" sheetId="6" r:id="rId3"/>
    <sheet name="прил 4" sheetId="7" r:id="rId4"/>
    <sheet name="прил 5" sheetId="8" r:id="rId5"/>
    <sheet name="прил 6" sheetId="9" r:id="rId6"/>
    <sheet name="прил 7" sheetId="10" r:id="rId7"/>
    <sheet name="прил 8" sheetId="11" r:id="rId8"/>
    <sheet name="прил 9" sheetId="12" r:id="rId9"/>
    <sheet name="прил 10" sheetId="13" r:id="rId10"/>
    <sheet name="прил 11" sheetId="14" r:id="rId11"/>
    <sheet name="прил 12" sheetId="15" r:id="rId12"/>
    <sheet name="прил 13" sheetId="16" r:id="rId13"/>
    <sheet name="доходы" sheetId="17" r:id="rId14"/>
  </sheets>
  <externalReferences>
    <externalReference r:id="rId15"/>
  </externalReferences>
  <definedNames>
    <definedName name="_xlnm.Print_Area" localSheetId="12">'прил 13'!$A$1:$K$390</definedName>
  </definedNames>
  <calcPr calcId="145621"/>
</workbook>
</file>

<file path=xl/calcChain.xml><?xml version="1.0" encoding="utf-8"?>
<calcChain xmlns="http://schemas.openxmlformats.org/spreadsheetml/2006/main">
  <c r="K128" i="14" l="1"/>
  <c r="K127" i="14" s="1"/>
  <c r="J128" i="14"/>
  <c r="J127" i="14" s="1"/>
  <c r="I128" i="14"/>
  <c r="I127" i="14" s="1"/>
  <c r="D18" i="8"/>
  <c r="J80" i="16" l="1"/>
  <c r="J81" i="16"/>
  <c r="I81" i="16"/>
  <c r="H60" i="13"/>
  <c r="I60" i="13"/>
  <c r="I122" i="16"/>
  <c r="J122" i="16"/>
  <c r="H71" i="13"/>
  <c r="H70" i="13" s="1"/>
  <c r="I71" i="13"/>
  <c r="I70" i="13" s="1"/>
  <c r="G71" i="13"/>
  <c r="K117" i="14"/>
  <c r="I36" i="13"/>
  <c r="H36" i="13"/>
  <c r="K91" i="14"/>
  <c r="J91" i="14"/>
  <c r="I91" i="14"/>
  <c r="L25" i="11" l="1"/>
  <c r="C17" i="9"/>
  <c r="C24" i="9"/>
  <c r="C22" i="9"/>
  <c r="C29" i="9"/>
  <c r="L22" i="11"/>
  <c r="M23" i="12"/>
  <c r="L23" i="12"/>
  <c r="M20" i="12"/>
  <c r="L20" i="12"/>
  <c r="I46" i="14"/>
  <c r="K51" i="14"/>
  <c r="J51" i="14"/>
  <c r="I51" i="14"/>
  <c r="H122" i="16"/>
  <c r="K82" i="14"/>
  <c r="K81" i="14" s="1"/>
  <c r="E31" i="10"/>
  <c r="D31" i="10"/>
  <c r="E19" i="10"/>
  <c r="D19" i="10"/>
  <c r="C16" i="9"/>
  <c r="E18" i="8"/>
  <c r="D17" i="8" l="1"/>
  <c r="G35" i="13"/>
  <c r="H12" i="16"/>
  <c r="D45" i="17"/>
  <c r="J143" i="16" l="1"/>
  <c r="I143" i="16"/>
  <c r="J141" i="16"/>
  <c r="I141" i="16"/>
  <c r="H101" i="16"/>
  <c r="J29" i="16"/>
  <c r="I29" i="16"/>
  <c r="H29" i="16"/>
  <c r="H154" i="16" l="1"/>
  <c r="J56" i="16" l="1"/>
  <c r="I56" i="16"/>
  <c r="H56" i="16"/>
  <c r="H37" i="16" l="1"/>
  <c r="H84" i="15" l="1"/>
  <c r="J84" i="15"/>
  <c r="I84" i="15"/>
  <c r="H75" i="15"/>
  <c r="J75" i="15"/>
  <c r="I75" i="15"/>
  <c r="J37" i="15"/>
  <c r="I37" i="15"/>
  <c r="H37" i="15"/>
  <c r="H73" i="15"/>
  <c r="H82" i="15"/>
  <c r="H68" i="15"/>
  <c r="H67" i="15" s="1"/>
  <c r="H66" i="15"/>
  <c r="H65" i="15" s="1"/>
  <c r="H52" i="15"/>
  <c r="H51" i="15"/>
  <c r="H39" i="15"/>
  <c r="H31" i="15"/>
  <c r="H28" i="15"/>
  <c r="H25" i="15" s="1"/>
  <c r="H30" i="15" l="1"/>
  <c r="H72" i="15"/>
  <c r="H15" i="15"/>
  <c r="J82" i="15"/>
  <c r="I82" i="15"/>
  <c r="I64" i="16"/>
  <c r="I145" i="16"/>
  <c r="I154" i="16"/>
  <c r="I70" i="15" s="1"/>
  <c r="I37" i="16"/>
  <c r="I42" i="15" s="1"/>
  <c r="J73" i="15"/>
  <c r="J72" i="15" s="1"/>
  <c r="I73" i="15"/>
  <c r="I72" i="15" s="1"/>
  <c r="J57" i="15"/>
  <c r="I57" i="15"/>
  <c r="I52" i="15"/>
  <c r="J52" i="15"/>
  <c r="J51" i="15"/>
  <c r="I51" i="15"/>
  <c r="J169" i="16" l="1"/>
  <c r="I169" i="16"/>
  <c r="H169" i="16"/>
  <c r="J158" i="16"/>
  <c r="I158" i="16"/>
  <c r="H158" i="16"/>
  <c r="J160" i="16"/>
  <c r="I160" i="16"/>
  <c r="H160" i="16"/>
  <c r="J154" i="16"/>
  <c r="J70" i="15" s="1"/>
  <c r="J149" i="16"/>
  <c r="I149" i="16"/>
  <c r="H149" i="16"/>
  <c r="J145" i="16"/>
  <c r="H145" i="16"/>
  <c r="H143" i="16"/>
  <c r="H22" i="15" s="1"/>
  <c r="H141" i="16"/>
  <c r="J137" i="16"/>
  <c r="I137" i="16"/>
  <c r="H137" i="16"/>
  <c r="J128" i="16"/>
  <c r="J121" i="16" s="1"/>
  <c r="I128" i="16"/>
  <c r="I121" i="16" s="1"/>
  <c r="H128" i="16"/>
  <c r="H121" i="16" s="1"/>
  <c r="J112" i="16"/>
  <c r="J111" i="16" s="1"/>
  <c r="I112" i="16"/>
  <c r="I111" i="16" s="1"/>
  <c r="H112" i="16"/>
  <c r="H111" i="16" s="1"/>
  <c r="H100" i="16"/>
  <c r="J98" i="16"/>
  <c r="I98" i="16"/>
  <c r="H98" i="16"/>
  <c r="J95" i="16"/>
  <c r="I95" i="16"/>
  <c r="H95" i="16"/>
  <c r="J88" i="16"/>
  <c r="I88" i="16"/>
  <c r="H88" i="16"/>
  <c r="I65" i="14" s="1"/>
  <c r="J83" i="16"/>
  <c r="I83" i="16"/>
  <c r="H83" i="16"/>
  <c r="H79" i="16"/>
  <c r="J79" i="16"/>
  <c r="I79" i="16"/>
  <c r="J76" i="16"/>
  <c r="J83" i="15" s="1"/>
  <c r="J79" i="15" s="1"/>
  <c r="I76" i="16"/>
  <c r="I83" i="15" s="1"/>
  <c r="I79" i="15" s="1"/>
  <c r="I71" i="15" s="1"/>
  <c r="H76" i="16"/>
  <c r="H83" i="15" s="1"/>
  <c r="H79" i="15" s="1"/>
  <c r="H71" i="15" s="1"/>
  <c r="J68" i="16"/>
  <c r="I68" i="16"/>
  <c r="H68" i="16"/>
  <c r="J64" i="16"/>
  <c r="H64" i="16"/>
  <c r="J37" i="16"/>
  <c r="J32" i="16"/>
  <c r="I32" i="16"/>
  <c r="H32" i="16"/>
  <c r="J25" i="16"/>
  <c r="I25" i="16"/>
  <c r="H25" i="16"/>
  <c r="H21" i="16"/>
  <c r="J21" i="16"/>
  <c r="I21" i="16"/>
  <c r="J12" i="16"/>
  <c r="J11" i="16" s="1"/>
  <c r="I12" i="16"/>
  <c r="I11" i="16" s="1"/>
  <c r="H11" i="16"/>
  <c r="I136" i="16" l="1"/>
  <c r="J136" i="16"/>
  <c r="J78" i="16"/>
  <c r="I78" i="16"/>
  <c r="H78" i="16"/>
  <c r="E26" i="17"/>
  <c r="D26" i="17"/>
  <c r="C26" i="17"/>
  <c r="E24" i="17"/>
  <c r="D24" i="17"/>
  <c r="C24" i="17"/>
  <c r="E22" i="17"/>
  <c r="D22" i="17"/>
  <c r="C22" i="17"/>
  <c r="E19" i="17"/>
  <c r="E18" i="17" s="1"/>
  <c r="D19" i="17"/>
  <c r="D18" i="17" s="1"/>
  <c r="C19" i="17"/>
  <c r="C18" i="17" s="1"/>
  <c r="E15" i="17"/>
  <c r="D15" i="17"/>
  <c r="C15" i="17"/>
  <c r="E13" i="17"/>
  <c r="E12" i="17" s="1"/>
  <c r="D13" i="17"/>
  <c r="D12" i="17" s="1"/>
  <c r="C13" i="17"/>
  <c r="C12" i="17" s="1"/>
  <c r="I101" i="16" l="1"/>
  <c r="I100" i="16" s="1"/>
  <c r="J39" i="15" l="1"/>
  <c r="J50" i="15"/>
  <c r="I39" i="15"/>
  <c r="I50" i="15"/>
  <c r="H50" i="15"/>
  <c r="J38" i="15"/>
  <c r="I38" i="15"/>
  <c r="J45" i="15"/>
  <c r="I45" i="15"/>
  <c r="J34" i="15"/>
  <c r="I34" i="15"/>
  <c r="J42" i="15" l="1"/>
  <c r="J28" i="15"/>
  <c r="I28" i="15"/>
  <c r="J26" i="15"/>
  <c r="I26" i="15"/>
  <c r="J23" i="15"/>
  <c r="I23" i="15"/>
  <c r="E37" i="17" l="1"/>
  <c r="D37" i="17"/>
  <c r="C37" i="17"/>
  <c r="E45" i="17"/>
  <c r="C45" i="17" l="1"/>
  <c r="C29" i="17"/>
  <c r="I98" i="14" l="1"/>
  <c r="I96" i="14"/>
  <c r="I43" i="14"/>
  <c r="J44" i="14"/>
  <c r="K44" i="14"/>
  <c r="I44" i="14"/>
  <c r="H44" i="16" l="1"/>
  <c r="H36" i="16" s="1"/>
  <c r="H20" i="16" s="1"/>
  <c r="H19" i="16" s="1"/>
  <c r="H18" i="16" s="1"/>
  <c r="J118" i="14"/>
  <c r="K118" i="14"/>
  <c r="I118" i="14"/>
  <c r="J120" i="14"/>
  <c r="K120" i="14"/>
  <c r="J117" i="14"/>
  <c r="I117" i="14"/>
  <c r="K116" i="14"/>
  <c r="I116" i="14"/>
  <c r="K114" i="14"/>
  <c r="I114" i="14"/>
  <c r="J104" i="14"/>
  <c r="K104" i="14"/>
  <c r="J102" i="14"/>
  <c r="K102" i="14"/>
  <c r="I104" i="14"/>
  <c r="I102" i="14"/>
  <c r="I53" i="15"/>
  <c r="I41" i="15" s="1"/>
  <c r="J53" i="15"/>
  <c r="J41" i="15" s="1"/>
  <c r="H53" i="15"/>
  <c r="H41" i="15" s="1"/>
  <c r="H19" i="15" s="1"/>
  <c r="H85" i="15" s="1"/>
  <c r="K113" i="14" l="1"/>
  <c r="J113" i="14"/>
  <c r="C34" i="9"/>
  <c r="C28" i="9"/>
  <c r="C27" i="9" s="1"/>
  <c r="E30" i="10"/>
  <c r="D30" i="10"/>
  <c r="E28" i="10"/>
  <c r="D28" i="10"/>
  <c r="E18" i="10"/>
  <c r="D18" i="10"/>
  <c r="L21" i="11"/>
  <c r="L19" i="11" s="1"/>
  <c r="L17" i="11" s="1"/>
  <c r="L15" i="11" s="1"/>
  <c r="H65" i="13" l="1"/>
  <c r="I65" i="13"/>
  <c r="G65" i="13"/>
  <c r="H62" i="13"/>
  <c r="I62" i="13"/>
  <c r="G62" i="13"/>
  <c r="H61" i="13"/>
  <c r="I61" i="13"/>
  <c r="G61" i="13"/>
  <c r="G60" i="13"/>
  <c r="H51" i="13"/>
  <c r="I51" i="13"/>
  <c r="G51" i="13"/>
  <c r="I49" i="13"/>
  <c r="G49" i="13"/>
  <c r="G33" i="13"/>
  <c r="H34" i="13"/>
  <c r="I34" i="13"/>
  <c r="G34" i="13"/>
  <c r="I32" i="13"/>
  <c r="H26" i="13"/>
  <c r="I26" i="13"/>
  <c r="G26" i="13"/>
  <c r="J132" i="14"/>
  <c r="K132" i="14"/>
  <c r="J126" i="14"/>
  <c r="J125" i="14" s="1"/>
  <c r="K126" i="14"/>
  <c r="K125" i="14" s="1"/>
  <c r="J97" i="14"/>
  <c r="K97" i="14"/>
  <c r="K95" i="14"/>
  <c r="J87" i="14"/>
  <c r="K87" i="14"/>
  <c r="J78" i="14"/>
  <c r="K78" i="14"/>
  <c r="J77" i="14"/>
  <c r="K77" i="14"/>
  <c r="J74" i="14"/>
  <c r="K74" i="14"/>
  <c r="J73" i="14"/>
  <c r="K73" i="14"/>
  <c r="J61" i="14"/>
  <c r="K61" i="14"/>
  <c r="K59" i="14"/>
  <c r="K40" i="14"/>
  <c r="J35" i="14"/>
  <c r="K35" i="14"/>
  <c r="K33" i="14"/>
  <c r="J28" i="14"/>
  <c r="K28" i="14"/>
  <c r="K26" i="14"/>
  <c r="I132" i="14"/>
  <c r="I126" i="14"/>
  <c r="I95" i="14"/>
  <c r="I87" i="14"/>
  <c r="I85" i="14"/>
  <c r="I97" i="14"/>
  <c r="I78" i="14"/>
  <c r="I77" i="14"/>
  <c r="I74" i="14"/>
  <c r="I73" i="14"/>
  <c r="I61" i="14"/>
  <c r="I59" i="14"/>
  <c r="I40" i="14"/>
  <c r="I45" i="14"/>
  <c r="I41" i="14"/>
  <c r="I34" i="14"/>
  <c r="I33" i="14"/>
  <c r="I28" i="14"/>
  <c r="I27" i="14"/>
  <c r="J36" i="15"/>
  <c r="I31" i="15"/>
  <c r="J31" i="15"/>
  <c r="I22" i="15"/>
  <c r="J22" i="15"/>
  <c r="I68" i="15"/>
  <c r="J68" i="15"/>
  <c r="I66" i="15"/>
  <c r="J66" i="15"/>
  <c r="J130" i="14" l="1"/>
  <c r="J131" i="14"/>
  <c r="K130" i="14"/>
  <c r="K131" i="14"/>
  <c r="I130" i="14"/>
  <c r="I131" i="14"/>
  <c r="H48" i="13"/>
  <c r="K32" i="14"/>
  <c r="K31" i="14" s="1"/>
  <c r="I94" i="14"/>
  <c r="I90" i="14" s="1"/>
  <c r="I32" i="14"/>
  <c r="I31" i="14" s="1"/>
  <c r="J25" i="15"/>
  <c r="G32" i="13"/>
  <c r="H27" i="13"/>
  <c r="I27" i="13"/>
  <c r="H25" i="13"/>
  <c r="J26" i="14" s="1"/>
  <c r="I25" i="13"/>
  <c r="G27" i="13"/>
  <c r="G25" i="13"/>
  <c r="I26" i="14" s="1"/>
  <c r="I25" i="14" s="1"/>
  <c r="I24" i="14" s="1"/>
  <c r="E42" i="17"/>
  <c r="D42" i="17"/>
  <c r="C42" i="17"/>
  <c r="C11" i="17" s="1"/>
  <c r="E40" i="17"/>
  <c r="E39" i="17" s="1"/>
  <c r="E32" i="17" s="1"/>
  <c r="D40" i="17"/>
  <c r="D39" i="17" s="1"/>
  <c r="C40" i="17"/>
  <c r="C39" i="17" s="1"/>
  <c r="C32" i="17" s="1"/>
  <c r="E33" i="17"/>
  <c r="D33" i="17"/>
  <c r="C33" i="17"/>
  <c r="E29" i="17"/>
  <c r="D29" i="17"/>
  <c r="J207" i="16"/>
  <c r="I207" i="16"/>
  <c r="H207" i="16"/>
  <c r="J204" i="16"/>
  <c r="I91" i="13" s="1"/>
  <c r="I204" i="16"/>
  <c r="H91" i="13" s="1"/>
  <c r="H204" i="16"/>
  <c r="G91" i="13" s="1"/>
  <c r="G90" i="13" s="1"/>
  <c r="J200" i="16"/>
  <c r="I200" i="16"/>
  <c r="H200" i="16"/>
  <c r="J193" i="16"/>
  <c r="K110" i="14" s="1"/>
  <c r="I193" i="16"/>
  <c r="J110" i="14" s="1"/>
  <c r="H193" i="16"/>
  <c r="I110" i="14" s="1"/>
  <c r="J191" i="16"/>
  <c r="K109" i="14" s="1"/>
  <c r="I191" i="16"/>
  <c r="J109" i="14" s="1"/>
  <c r="H191" i="16"/>
  <c r="I109" i="14" s="1"/>
  <c r="H186" i="16"/>
  <c r="J183" i="16"/>
  <c r="I183" i="16"/>
  <c r="H183" i="16"/>
  <c r="J179" i="16"/>
  <c r="I179" i="16"/>
  <c r="H179" i="16"/>
  <c r="J164" i="16"/>
  <c r="I164" i="16"/>
  <c r="H164" i="16"/>
  <c r="H147" i="16"/>
  <c r="I79" i="13"/>
  <c r="H79" i="13"/>
  <c r="G79" i="13"/>
  <c r="J118" i="16"/>
  <c r="J30" i="15" s="1"/>
  <c r="I118" i="16"/>
  <c r="I30" i="15" s="1"/>
  <c r="H118" i="16"/>
  <c r="H69" i="13"/>
  <c r="J101" i="16"/>
  <c r="J100" i="16" s="1"/>
  <c r="J44" i="16"/>
  <c r="J36" i="16" s="1"/>
  <c r="I44" i="16"/>
  <c r="I36" i="16" s="1"/>
  <c r="K41" i="14"/>
  <c r="J41" i="14"/>
  <c r="I39" i="14"/>
  <c r="J10" i="16"/>
  <c r="I10" i="16"/>
  <c r="H10" i="16"/>
  <c r="H9" i="16" s="1"/>
  <c r="J67" i="15"/>
  <c r="I67" i="15"/>
  <c r="J65" i="15"/>
  <c r="I65" i="15"/>
  <c r="J15" i="15"/>
  <c r="I15" i="15"/>
  <c r="K124" i="14"/>
  <c r="I125" i="14"/>
  <c r="I124" i="14" s="1"/>
  <c r="J124" i="14"/>
  <c r="I121" i="14"/>
  <c r="K94" i="14"/>
  <c r="K90" i="14" s="1"/>
  <c r="J94" i="14"/>
  <c r="J90" i="14" s="1"/>
  <c r="K88" i="14"/>
  <c r="J88" i="14"/>
  <c r="I88" i="14"/>
  <c r="J83" i="14"/>
  <c r="K76" i="14"/>
  <c r="K75" i="14" s="1"/>
  <c r="I76" i="14"/>
  <c r="I75" i="14" s="1"/>
  <c r="K72" i="14"/>
  <c r="K71" i="14" s="1"/>
  <c r="K70" i="14" s="1"/>
  <c r="K69" i="14" s="1"/>
  <c r="K68" i="14" s="1"/>
  <c r="I72" i="14"/>
  <c r="I71" i="14" s="1"/>
  <c r="I70" i="14" s="1"/>
  <c r="I69" i="14" s="1"/>
  <c r="I68" i="14" s="1"/>
  <c r="J63" i="14"/>
  <c r="K63" i="14"/>
  <c r="I63" i="14"/>
  <c r="J58" i="14"/>
  <c r="K55" i="14"/>
  <c r="K54" i="14" s="1"/>
  <c r="K53" i="14" s="1"/>
  <c r="J55" i="14"/>
  <c r="J54" i="14" s="1"/>
  <c r="J53" i="14" s="1"/>
  <c r="I55" i="14"/>
  <c r="I54" i="14" s="1"/>
  <c r="I53" i="14" s="1"/>
  <c r="K49" i="14"/>
  <c r="K48" i="14" s="1"/>
  <c r="J49" i="14"/>
  <c r="J48" i="14" s="1"/>
  <c r="I49" i="14"/>
  <c r="I48" i="14" s="1"/>
  <c r="J34" i="14"/>
  <c r="J32" i="14" s="1"/>
  <c r="J31" i="14" s="1"/>
  <c r="K25" i="14"/>
  <c r="K24" i="14" s="1"/>
  <c r="J27" i="14"/>
  <c r="D32" i="17" l="1"/>
  <c r="J25" i="14"/>
  <c r="J82" i="14"/>
  <c r="J81" i="14" s="1"/>
  <c r="J79" i="14" s="1"/>
  <c r="K106" i="14"/>
  <c r="J168" i="16"/>
  <c r="I82" i="13" s="1"/>
  <c r="I119" i="14"/>
  <c r="I113" i="14" s="1"/>
  <c r="I100" i="14" s="1"/>
  <c r="H136" i="16"/>
  <c r="I106" i="14"/>
  <c r="H168" i="16"/>
  <c r="G82" i="13" s="1"/>
  <c r="J106" i="14"/>
  <c r="I168" i="16"/>
  <c r="H82" i="13" s="1"/>
  <c r="E11" i="17"/>
  <c r="E9" i="17" s="1"/>
  <c r="C9" i="17"/>
  <c r="M26" i="12"/>
  <c r="D11" i="17"/>
  <c r="D9" i="17" s="1"/>
  <c r="K62" i="14"/>
  <c r="J108" i="14"/>
  <c r="K108" i="14"/>
  <c r="I20" i="16"/>
  <c r="I19" i="16" s="1"/>
  <c r="I18" i="16" s="1"/>
  <c r="I9" i="16" s="1"/>
  <c r="I108" i="14"/>
  <c r="I62" i="14"/>
  <c r="J62" i="14"/>
  <c r="K45" i="14"/>
  <c r="K38" i="14"/>
  <c r="J20" i="15"/>
  <c r="J42" i="14"/>
  <c r="K46" i="14"/>
  <c r="I56" i="13"/>
  <c r="I69" i="13"/>
  <c r="J46" i="14"/>
  <c r="J20" i="16"/>
  <c r="J19" i="16" s="1"/>
  <c r="J18" i="16" s="1"/>
  <c r="J9" i="16" s="1"/>
  <c r="K42" i="14"/>
  <c r="J45" i="14"/>
  <c r="J40" i="14"/>
  <c r="I25" i="15"/>
  <c r="G56" i="13"/>
  <c r="G69" i="13"/>
  <c r="J38" i="14"/>
  <c r="I20" i="15"/>
  <c r="I42" i="14"/>
  <c r="H56" i="13"/>
  <c r="J23" i="14"/>
  <c r="J22" i="14" s="1"/>
  <c r="J24" i="14"/>
  <c r="L26" i="12"/>
  <c r="K23" i="14"/>
  <c r="K22" i="14" s="1"/>
  <c r="I58" i="14"/>
  <c r="K58" i="14"/>
  <c r="J72" i="14"/>
  <c r="J71" i="14" s="1"/>
  <c r="J70" i="14" s="1"/>
  <c r="J69" i="14" s="1"/>
  <c r="J68" i="14" s="1"/>
  <c r="J76" i="14"/>
  <c r="J75" i="14" s="1"/>
  <c r="I83" i="14"/>
  <c r="I82" i="14" s="1"/>
  <c r="I81" i="14" s="1"/>
  <c r="I80" i="14" s="1"/>
  <c r="I79" i="14" s="1"/>
  <c r="K79" i="14"/>
  <c r="K100" i="14"/>
  <c r="J100" i="14"/>
  <c r="I23" i="14"/>
  <c r="I22" i="14" s="1"/>
  <c r="K101" i="14" l="1"/>
  <c r="K99" i="14" s="1"/>
  <c r="I101" i="14"/>
  <c r="I99" i="14" s="1"/>
  <c r="J101" i="14"/>
  <c r="J99" i="14" s="1"/>
  <c r="H135" i="16"/>
  <c r="H211" i="16" s="1"/>
  <c r="J71" i="15"/>
  <c r="J135" i="16"/>
  <c r="J61" i="15" s="1"/>
  <c r="J59" i="15" s="1"/>
  <c r="I135" i="16"/>
  <c r="I8" i="16" s="1"/>
  <c r="J57" i="14"/>
  <c r="J56" i="14" s="1"/>
  <c r="K57" i="14"/>
  <c r="K56" i="14" s="1"/>
  <c r="I35" i="13"/>
  <c r="J19" i="15"/>
  <c r="I19" i="15"/>
  <c r="I57" i="14"/>
  <c r="I56" i="14" s="1"/>
  <c r="I37" i="14"/>
  <c r="I30" i="14" s="1"/>
  <c r="K37" i="14"/>
  <c r="K30" i="14" s="1"/>
  <c r="J37" i="14"/>
  <c r="J30" i="14" s="1"/>
  <c r="H35" i="13"/>
  <c r="J8" i="16" l="1"/>
  <c r="J210" i="16" s="1"/>
  <c r="J211" i="16"/>
  <c r="H61" i="15"/>
  <c r="H59" i="15" s="1"/>
  <c r="H8" i="16"/>
  <c r="I211" i="16"/>
  <c r="J29" i="14"/>
  <c r="J21" i="14" s="1"/>
  <c r="K36" i="14"/>
  <c r="K29" i="14"/>
  <c r="K21" i="14" s="1"/>
  <c r="J36" i="14"/>
  <c r="I61" i="15"/>
  <c r="I59" i="15" s="1"/>
  <c r="I29" i="14"/>
  <c r="I21" i="14" s="1"/>
  <c r="I20" i="14" s="1"/>
  <c r="I36" i="14"/>
  <c r="I90" i="13"/>
  <c r="I89" i="13" s="1"/>
  <c r="H90" i="13"/>
  <c r="H89" i="13" s="1"/>
  <c r="G89" i="13"/>
  <c r="G87" i="13"/>
  <c r="G86" i="13" s="1"/>
  <c r="I87" i="13"/>
  <c r="I86" i="13" s="1"/>
  <c r="H87" i="13"/>
  <c r="H86" i="13" s="1"/>
  <c r="H84" i="13"/>
  <c r="I84" i="13"/>
  <c r="G84" i="13"/>
  <c r="H81" i="13"/>
  <c r="H80" i="13" s="1"/>
  <c r="I81" i="13"/>
  <c r="I80" i="13" s="1"/>
  <c r="G81" i="13"/>
  <c r="G80" i="13" s="1"/>
  <c r="I78" i="13"/>
  <c r="G78" i="13"/>
  <c r="I76" i="13"/>
  <c r="H76" i="13"/>
  <c r="I74" i="13"/>
  <c r="I73" i="13" s="1"/>
  <c r="I72" i="13" s="1"/>
  <c r="H74" i="13"/>
  <c r="H73" i="13" s="1"/>
  <c r="H72" i="13" s="1"/>
  <c r="G74" i="13"/>
  <c r="G73" i="13" s="1"/>
  <c r="G72" i="13" s="1"/>
  <c r="G70" i="13" s="1"/>
  <c r="I68" i="13"/>
  <c r="I67" i="13" s="1"/>
  <c r="I66" i="13" s="1"/>
  <c r="G68" i="13"/>
  <c r="G67" i="13" s="1"/>
  <c r="G66" i="13" s="1"/>
  <c r="H68" i="13"/>
  <c r="H67" i="13" s="1"/>
  <c r="H66" i="13" s="1"/>
  <c r="I64" i="13"/>
  <c r="I63" i="13" s="1"/>
  <c r="G64" i="13"/>
  <c r="G63" i="13" s="1"/>
  <c r="H64" i="13"/>
  <c r="H63" i="13" s="1"/>
  <c r="H59" i="13"/>
  <c r="I59" i="13"/>
  <c r="G59" i="13"/>
  <c r="H55" i="13"/>
  <c r="I55" i="13"/>
  <c r="G55" i="13"/>
  <c r="H53" i="13"/>
  <c r="H52" i="13" s="1"/>
  <c r="I53" i="13"/>
  <c r="I52" i="13" s="1"/>
  <c r="G53" i="13"/>
  <c r="G52" i="13" s="1"/>
  <c r="I48" i="13"/>
  <c r="I47" i="13" s="1"/>
  <c r="H47" i="13"/>
  <c r="G48" i="13"/>
  <c r="G47" i="13" s="1"/>
  <c r="I45" i="13"/>
  <c r="I44" i="13" s="1"/>
  <c r="I43" i="13" s="1"/>
  <c r="I42" i="13" s="1"/>
  <c r="H45" i="13"/>
  <c r="H44" i="13" s="1"/>
  <c r="H43" i="13" s="1"/>
  <c r="H42" i="13" s="1"/>
  <c r="G43" i="13"/>
  <c r="G42" i="13" s="1"/>
  <c r="I39" i="13"/>
  <c r="G39" i="13"/>
  <c r="G36" i="13"/>
  <c r="I31" i="13"/>
  <c r="I30" i="13" s="1"/>
  <c r="G31" i="13"/>
  <c r="G30" i="13" s="1"/>
  <c r="H31" i="13"/>
  <c r="H30" i="13" s="1"/>
  <c r="H29" i="13" s="1"/>
  <c r="I24" i="13"/>
  <c r="I23" i="13" s="1"/>
  <c r="I22" i="13" s="1"/>
  <c r="I21" i="13" s="1"/>
  <c r="G24" i="13"/>
  <c r="G23" i="13" s="1"/>
  <c r="G22" i="13" s="1"/>
  <c r="G21" i="13" s="1"/>
  <c r="H24" i="13"/>
  <c r="H23" i="13" s="1"/>
  <c r="H22" i="13" s="1"/>
  <c r="H21" i="13" s="1"/>
  <c r="J20" i="14" l="1"/>
  <c r="J133" i="14" s="1"/>
  <c r="K20" i="14"/>
  <c r="K133" i="14" s="1"/>
  <c r="K134" i="14" s="1"/>
  <c r="I133" i="14"/>
  <c r="H75" i="13"/>
  <c r="I75" i="13"/>
  <c r="G58" i="13"/>
  <c r="G57" i="13" s="1"/>
  <c r="I29" i="13"/>
  <c r="I28" i="13" s="1"/>
  <c r="G29" i="13"/>
  <c r="G28" i="13" s="1"/>
  <c r="H28" i="13"/>
  <c r="I210" i="16"/>
  <c r="G46" i="13"/>
  <c r="I46" i="13"/>
  <c r="H58" i="13"/>
  <c r="H57" i="13" s="1"/>
  <c r="H46" i="13"/>
  <c r="I58" i="13"/>
  <c r="I57" i="13" s="1"/>
  <c r="J134" i="14" l="1"/>
  <c r="H20" i="13"/>
  <c r="H19" i="13" s="1"/>
  <c r="H92" i="13" s="1"/>
  <c r="H93" i="13" s="1"/>
  <c r="I20" i="13"/>
  <c r="I19" i="13" s="1"/>
  <c r="I92" i="13" s="1"/>
  <c r="I93" i="13" s="1"/>
  <c r="G20" i="13"/>
  <c r="M18" i="12" l="1"/>
  <c r="M16" i="12" s="1"/>
  <c r="L18" i="12"/>
  <c r="L16" i="12" s="1"/>
  <c r="E35" i="10" l="1"/>
  <c r="D35" i="10"/>
  <c r="E29" i="10"/>
  <c r="D29" i="10"/>
  <c r="E26" i="10"/>
  <c r="E24" i="10" s="1"/>
  <c r="D26" i="10"/>
  <c r="D24" i="10" s="1"/>
  <c r="E16" i="10"/>
  <c r="D16" i="10"/>
  <c r="E15" i="10" l="1"/>
  <c r="D15" i="10"/>
  <c r="C33" i="9"/>
  <c r="C14" i="9"/>
  <c r="C13" i="9" l="1"/>
  <c r="E17" i="8"/>
  <c r="H210" i="16"/>
  <c r="G76" i="13"/>
  <c r="G75" i="13" s="1"/>
  <c r="G19" i="13" s="1"/>
  <c r="G92" i="13" s="1"/>
  <c r="G93" i="13" s="1"/>
  <c r="I134" i="14" l="1"/>
  <c r="D22" i="7"/>
  <c r="D18" i="7" s="1"/>
  <c r="D17" i="7" s="1"/>
  <c r="D16" i="7" s="1"/>
</calcChain>
</file>

<file path=xl/comments1.xml><?xml version="1.0" encoding="utf-8"?>
<comments xmlns="http://schemas.openxmlformats.org/spreadsheetml/2006/main">
  <authors>
    <author>пк</author>
  </authors>
  <commentList>
    <comment ref="E38" authorId="0">
      <text/>
    </comment>
  </commentList>
</comments>
</file>

<file path=xl/sharedStrings.xml><?xml version="1.0" encoding="utf-8"?>
<sst xmlns="http://schemas.openxmlformats.org/spreadsheetml/2006/main" count="2645" uniqueCount="680">
  <si>
    <t xml:space="preserve">Приложение № 1 </t>
  </si>
  <si>
    <t>Код классификации доходов бюджетов Россиской Федерации</t>
  </si>
  <si>
    <t>код главного администратора доходов</t>
  </si>
  <si>
    <t>код вида доходов, код подвида доходов, код классификации операций сектора государственного управления, относящихся к доходам бюджетов</t>
  </si>
  <si>
    <t>Закрепление источников доходов бюджета поселения за главными администраторами доходов бюджета поселения - исполнительными органами государственной власти Российской Федерации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</si>
  <si>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</si>
  <si>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</si>
  <si>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</si>
  <si>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</si>
  <si>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</si>
  <si>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</si>
  <si>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>Приложение № 2</t>
  </si>
  <si>
    <t>Код классификации доходов бюджетов Российской федерации</t>
  </si>
  <si>
    <t>Наименование главных администраторов доходов местных бюджетов-органов местного самоуправления</t>
  </si>
  <si>
    <t>код главного администратора доходов бюджета</t>
  </si>
  <si>
    <t xml:space="preserve">Код  классификации источников финансирования дефицита бюджета </t>
  </si>
  <si>
    <t>Наименование  кода группы статьи и вида источника финансирования дефицита бюджетов наименование кода классификации операций сектора государственного управления относящихся к источникам финансирования дефицитов бюджетов</t>
  </si>
  <si>
    <t>Код главного администратора источников финансирования дефицитов</t>
  </si>
  <si>
    <t>Код группы подгруппы статьи и вида источника финансирования дефицита бюджетов код классификации операций сектора государственного управления относящихся к источникам финансирования дефицитов бюджетов</t>
  </si>
  <si>
    <t>01 05 02 01 10 0000 510</t>
  </si>
  <si>
    <t>Увеличение прочих остатков денежных средств бюджета муниципального образования</t>
  </si>
  <si>
    <t>01 05 02 01 10 0000 610</t>
  </si>
  <si>
    <t>Уменьшение прочих остатков денежных средств бюджета муниципального образования</t>
  </si>
  <si>
    <t>Приложение № 3</t>
  </si>
  <si>
    <t>Приложение № 4</t>
  </si>
  <si>
    <t>Код классификации источников финансирования бюджета</t>
  </si>
  <si>
    <t>Сумма (тыс.рублей)</t>
  </si>
  <si>
    <t>Код главного администратора источников финнасирования дефицитов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</si>
  <si>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</si>
  <si>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</si>
  <si>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</si>
  <si>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</si>
  <si>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</si>
  <si>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</si>
  <si>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</si>
  <si>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</si>
  <si>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</si>
  <si>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01 05 00 00 00 0000 600</t>
  </si>
  <si>
    <t>Уменьшение остатков средств бюджетов</t>
  </si>
  <si>
    <t>Приложение № 5</t>
  </si>
  <si>
    <t>01 05 02 00 00 0000 600</t>
  </si>
  <si>
    <t>Уменьшение прочих остатков средств бюджетов</t>
  </si>
  <si>
    <t>Приложение № 6</t>
  </si>
  <si>
    <t>Код бюджетной классификации РФ</t>
  </si>
  <si>
    <t>Наименование доходов</t>
  </si>
  <si>
    <t>Сумма (тыс.руб.)</t>
  </si>
  <si>
    <t>1 00 00000 00 0000 000</t>
  </si>
  <si>
    <t>ДОХОДЫ, ВСЕГО</t>
  </si>
  <si>
    <t>1 01 00000 00 0000 000</t>
  </si>
  <si>
    <t>НАЛОГИ НА ПРИБЫЛЬ, ДОХОДЫ</t>
  </si>
  <si>
    <t>в том числе:</t>
  </si>
  <si>
    <t>1 01 02000 01 0000 110</t>
  </si>
  <si>
    <t>106 00000 00 0000 000</t>
  </si>
  <si>
    <t>Земельный налог с организаций</t>
  </si>
  <si>
    <t>Земельный налог с физических лиц</t>
  </si>
  <si>
    <t>1 08 00000 00 0000 000</t>
  </si>
  <si>
    <t>ГОСУДАРСТВЕННАЯ ПОШЛИНА</t>
  </si>
  <si>
    <t xml:space="preserve"> 1 08 04020 01 0000 110</t>
  </si>
  <si>
    <t>1 11 00000 00 0000 000</t>
  </si>
  <si>
    <t>ДОХОДЫ ОТ ИСПОЛЬЗОВАНИЯ ИМУЩЕСТВА, НАХОДЯЩЕГОСЯ В ГОСУДАРСТВЕННОЙ ИЛИ МУНИЦИПАЛЬНОЙ СОБСТВЕННОСТИ</t>
  </si>
  <si>
    <t>ПРОЧИЕ НЕНАЛОГОВЫЕ ДОХОДЫ</t>
  </si>
  <si>
    <t>Приложение № 7</t>
  </si>
  <si>
    <t>Приложение № 8</t>
  </si>
  <si>
    <t>Формы межбюджетных трансфертов, получаемых из других бюджетов</t>
  </si>
  <si>
    <t>№ п/п</t>
  </si>
  <si>
    <t>БЕЗВОЗМЕЗДНЫЕ ПОСТУПЛЕНИЯ - всего</t>
  </si>
  <si>
    <t>В том числе:</t>
  </si>
  <si>
    <t>БЕЗВОЗМЕЗДНЫЕ ПОСТУПЛЕНИЯ ОТ ДРУГИХ  БЮДЖЕТОВ БЮДЖЕТНОЙ СИСТЕМЫ РОССИЙСКОЙ ФЕДЕРАЦИИ</t>
  </si>
  <si>
    <t>Дотации от других бюджетов бюджетной системы Российской Федерации</t>
  </si>
  <si>
    <t>Субвенция от других бюджетов бюджетной системы Российской Федерации</t>
  </si>
  <si>
    <t>Субвенция на осуществление полномочий по первичному воинскому учету на территориях где отсутствуют военные комиссариаты</t>
  </si>
  <si>
    <t>Иные межбюджетные трансферты</t>
  </si>
  <si>
    <t>Приложение № 9</t>
  </si>
  <si>
    <t>ПРИЛОЖЕНИЕ 10</t>
  </si>
  <si>
    <t xml:space="preserve">Распределение  бюджетных ассигнований </t>
  </si>
  <si>
    <t xml:space="preserve"> по разделам, подразделам,  целевым статьям, группам и подгруппам видов расходов</t>
  </si>
  <si>
    <t>Наименование показателя</t>
  </si>
  <si>
    <t xml:space="preserve">Коды </t>
  </si>
  <si>
    <t xml:space="preserve">Рз 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</si>
  <si>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</si>
  <si>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</si>
  <si>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</si>
  <si>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</si>
  <si>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</si>
  <si>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</si>
  <si>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</si>
  <si>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</si>
  <si>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</si>
  <si>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</si>
  <si>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</si>
  <si>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</si>
  <si>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</si>
  <si>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</si>
  <si>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121</t>
  </si>
  <si>
    <t>Иные выплаты персоналу, за исключением фонда оплаты труда</t>
  </si>
  <si>
    <t>122</t>
  </si>
  <si>
    <t>Взносы по обязательному социальному страхованию на выплаты работникам учреждений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</si>
  <si>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</si>
  <si>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</si>
  <si>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</si>
  <si>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</si>
  <si>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</si>
  <si>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</si>
  <si>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</si>
  <si>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</si>
  <si>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</si>
  <si>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</si>
  <si>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</si>
  <si>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</si>
  <si>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242</t>
  </si>
  <si>
    <t>Прочая закупка товаров, работ и услуг для государственных нужд</t>
  </si>
  <si>
    <t>244</t>
  </si>
  <si>
    <t>Иные бюджетные ассигнования</t>
  </si>
  <si>
    <t>800</t>
  </si>
  <si>
    <t>Уплата прочих налогов, сборов и иных платежей</t>
  </si>
  <si>
    <t>852</t>
  </si>
  <si>
    <t>Иные закупки товаров, работ и услуг для государственных нужд</t>
  </si>
  <si>
    <t>Резервные фонды</t>
  </si>
  <si>
    <t>11</t>
  </si>
  <si>
    <t>Резервные фонды исполнительных органов местного самоуправления</t>
  </si>
  <si>
    <t>00 0 00 07005</t>
  </si>
  <si>
    <t>Другие общегосударственные вопросы</t>
  </si>
  <si>
    <t>13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</si>
  <si>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</si>
  <si>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</si>
  <si>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</si>
  <si>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</si>
  <si>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</si>
  <si>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</si>
  <si>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</si>
  <si>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119</t>
  </si>
  <si>
    <t>853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</si>
  <si>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</si>
  <si>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</si>
  <si>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</si>
  <si>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00 0 00 51180</t>
  </si>
  <si>
    <t>Оплата труда и начисления на выплаты по оплате труда</t>
  </si>
  <si>
    <t>222</t>
  </si>
  <si>
    <t>Защита населения и территории от  чрезвычайных ситуаций природного и техногенного характера, гражданская оборона</t>
  </si>
  <si>
    <t>10</t>
  </si>
  <si>
    <t>Дорожное хозяйство (дорожные фонды)</t>
  </si>
  <si>
    <t>09</t>
  </si>
  <si>
    <t>Строительство, модернизация, ремонт и содержание автомобильных дорог местного значения</t>
  </si>
  <si>
    <t>00 0 00 44315</t>
  </si>
  <si>
    <t xml:space="preserve">244 </t>
  </si>
  <si>
    <t>Жилищно-коммунальное хозяйство</t>
  </si>
  <si>
    <t>05</t>
  </si>
  <si>
    <t>Коммунальное хозяйство</t>
  </si>
  <si>
    <t>Уплата налогов, сборов и иных платежей</t>
  </si>
  <si>
    <t>00 0 00 35005</t>
  </si>
  <si>
    <t>Благоустройство</t>
  </si>
  <si>
    <t>00 0 00 60001</t>
  </si>
  <si>
    <t>Культура,  кинематография</t>
  </si>
  <si>
    <t>08</t>
  </si>
  <si>
    <t xml:space="preserve">Культура </t>
  </si>
  <si>
    <t>Библиотеки</t>
  </si>
  <si>
    <t>00 0 00 44299</t>
  </si>
  <si>
    <t>Культурно-досуговые учреждения</t>
  </si>
  <si>
    <t>00 0 00 44099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</si>
  <si>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</si>
  <si>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</si>
  <si>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</si>
  <si>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00 0 00 49101</t>
  </si>
  <si>
    <t>321</t>
  </si>
  <si>
    <t>Перечисление другим бюджетам (контрольный орган)</t>
  </si>
  <si>
    <t xml:space="preserve">14 </t>
  </si>
  <si>
    <t>00 0 00 42160</t>
  </si>
  <si>
    <t>14</t>
  </si>
  <si>
    <t>Итого расходов</t>
  </si>
  <si>
    <t>ПРИЛОЖЕНИЕ 11</t>
  </si>
  <si>
    <t xml:space="preserve"> по главным распорядителям бюджетных средств по ведомственной</t>
  </si>
  <si>
    <t>ЭКР</t>
  </si>
  <si>
    <t>Код ведомства</t>
  </si>
  <si>
    <t>ИТОГО РАСХОДОВ</t>
  </si>
  <si>
    <t>000</t>
  </si>
  <si>
    <t>211</t>
  </si>
  <si>
    <t>212</t>
  </si>
  <si>
    <t>213</t>
  </si>
  <si>
    <t>221</t>
  </si>
  <si>
    <t>Транспортные услуги</t>
  </si>
  <si>
    <t>225</t>
  </si>
  <si>
    <t>Прочие работы,услуги</t>
  </si>
  <si>
    <t>Поступление нефинасовых активов</t>
  </si>
  <si>
    <t>Увеличение стоимости материальных запасов</t>
  </si>
  <si>
    <t>850</t>
  </si>
  <si>
    <t>290</t>
  </si>
  <si>
    <t>340</t>
  </si>
  <si>
    <t>Коммунальные услуги</t>
  </si>
  <si>
    <t>223</t>
  </si>
  <si>
    <t>226</t>
  </si>
  <si>
    <t>Исполнительный сбор</t>
  </si>
  <si>
    <t>292</t>
  </si>
  <si>
    <t>Национальная оборона</t>
  </si>
  <si>
    <t>0 0 00 51180</t>
  </si>
  <si>
    <t>Национальная безопасность и правоохранительная деятельность</t>
  </si>
  <si>
    <t>00</t>
  </si>
  <si>
    <t>310</t>
  </si>
  <si>
    <t>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</si>
  <si>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 xml:space="preserve">04 </t>
  </si>
  <si>
    <t>Очиска несанкционированных свалок</t>
  </si>
  <si>
    <t>00 0 00 60005</t>
  </si>
  <si>
    <t>Строительство спортплощадки</t>
  </si>
  <si>
    <t>Увеличение стоимости основных средств</t>
  </si>
  <si>
    <t>611</t>
  </si>
  <si>
    <t>Работы,услуги по содержанию имущества</t>
  </si>
  <si>
    <t>Гос. Программа "Развитие культуры в Забайкальском крае"</t>
  </si>
  <si>
    <t>-Софинансирование в гос. Программе "Развитие культуры в Заб. Крае"</t>
  </si>
  <si>
    <t>000 00 42160</t>
  </si>
  <si>
    <t>ПРИЛОЖЕНИЕ 12</t>
  </si>
  <si>
    <t>Наименование</t>
  </si>
  <si>
    <t>Код</t>
  </si>
  <si>
    <t>экономической статьи</t>
  </si>
  <si>
    <t>Оплата труда и начисления на оплату</t>
  </si>
  <si>
    <t>Заработная плата</t>
  </si>
  <si>
    <t>Прочие выплаты</t>
  </si>
  <si>
    <t>Начисления на оплату труда</t>
  </si>
  <si>
    <t>Приобретение услуг</t>
  </si>
  <si>
    <t>Услуги связи</t>
  </si>
  <si>
    <t>Проезд к месту командировки</t>
  </si>
  <si>
    <t>Доставка угля</t>
  </si>
  <si>
    <t>дрова</t>
  </si>
  <si>
    <t>Аренда имущества</t>
  </si>
  <si>
    <t>Услуги по содержанию имуществом</t>
  </si>
  <si>
    <t>Обслуживание оргтехники</t>
  </si>
  <si>
    <t>Обслуживание охраны</t>
  </si>
  <si>
    <t xml:space="preserve">Заработная плата по договору </t>
  </si>
  <si>
    <t>Ремонт дорог</t>
  </si>
  <si>
    <t>Ремонт очистных</t>
  </si>
  <si>
    <t>Прочие услуги</t>
  </si>
  <si>
    <t>Сопровождение программных средств</t>
  </si>
  <si>
    <t>Услуги редакции</t>
  </si>
  <si>
    <t>З/плата по договору</t>
  </si>
  <si>
    <t>Аттестация рабочих мест</t>
  </si>
  <si>
    <t>Строительство спортивной площадки</t>
  </si>
  <si>
    <t>Подписка периодики</t>
  </si>
  <si>
    <t>Минерализация и отжиг</t>
  </si>
  <si>
    <t>услуги по ГО ЧС</t>
  </si>
  <si>
    <t>Содержание жилого фонда</t>
  </si>
  <si>
    <t>Освещение микрорайона</t>
  </si>
  <si>
    <t>Безвозмездные и безвозвратные перечисле-</t>
  </si>
  <si>
    <t>ния организации</t>
  </si>
  <si>
    <t>Безвозмездные перечисления государственным и муниципальным организациям</t>
  </si>
  <si>
    <t>Безвозмездные перечисления организациям, за иск-</t>
  </si>
  <si>
    <t>лючением государственных и муниципальных</t>
  </si>
  <si>
    <t>организаций</t>
  </si>
  <si>
    <t>Безвозмездные перечисления бюджетам</t>
  </si>
  <si>
    <t>Социальное обеспечение</t>
  </si>
  <si>
    <t xml:space="preserve">Муниципальная Пенсия </t>
  </si>
  <si>
    <t>Пособие по социальной помощи населению</t>
  </si>
  <si>
    <t>Прочие расходы</t>
  </si>
  <si>
    <t>Поступление нефинансовых активов</t>
  </si>
  <si>
    <t>Приобретение оргтехники, мебели</t>
  </si>
  <si>
    <t>Приобретение насосной станции</t>
  </si>
  <si>
    <t>Городская комфортная среда(софинансирование)</t>
  </si>
  <si>
    <t>приобретение квартир</t>
  </si>
  <si>
    <t>Приобретение спорт и музинвентаря</t>
  </si>
  <si>
    <t>Приобретение ГСМ, з/частей</t>
  </si>
  <si>
    <t>Приобретение канцелярия, хоз.расходов</t>
  </si>
  <si>
    <t>Приобретение РЛО</t>
  </si>
  <si>
    <t>ВСЕГО РАСХОДОВ</t>
  </si>
  <si>
    <t xml:space="preserve"> БЮДЖЕТ</t>
  </si>
  <si>
    <t>расходов  ведомственной классификации  расходов бюджетов Российской Федерации</t>
  </si>
  <si>
    <t>(в тыс. руб.)</t>
  </si>
  <si>
    <t>Р3</t>
  </si>
  <si>
    <t>Эк Ст</t>
  </si>
  <si>
    <t>ОБЩЕГОСУДАРСТВЕННЫЕ ВОПРОСЫ</t>
  </si>
  <si>
    <t>0000000000</t>
  </si>
  <si>
    <t>Функционирование высшего должностного лица субъекта Российской Федерации и органа местного самоуправления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</si>
  <si>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</si>
  <si>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</si>
  <si>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</si>
  <si>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</si>
  <si>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Суточные</t>
  </si>
  <si>
    <t>Начисления на выплаты по оплате труда</t>
  </si>
  <si>
    <t>Транспортные расходы</t>
  </si>
  <si>
    <t>802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</si>
  <si>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</si>
  <si>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Центральный аппарат</t>
  </si>
  <si>
    <t>0000020400</t>
  </si>
  <si>
    <t>РАСХОДЫ</t>
  </si>
  <si>
    <t>в том числе интернет</t>
  </si>
  <si>
    <t>- телефон</t>
  </si>
  <si>
    <t>- почтовые расходы</t>
  </si>
  <si>
    <t xml:space="preserve">Транспортные услуги </t>
  </si>
  <si>
    <t>-Проезд при командировке</t>
  </si>
  <si>
    <t>Услуги по содержанию имущества</t>
  </si>
  <si>
    <t xml:space="preserve"> - заправка катриджа </t>
  </si>
  <si>
    <t>услуги по содержанию имушества</t>
  </si>
  <si>
    <t>Прочие работы, услуги</t>
  </si>
  <si>
    <t>- программное обеспечение</t>
  </si>
  <si>
    <t>- СБИС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</si>
  <si>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</si>
  <si>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</si>
  <si>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</si>
  <si>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</si>
  <si>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</si>
  <si>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</si>
  <si>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</si>
  <si>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</si>
  <si>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</si>
  <si>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</si>
  <si>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</si>
  <si>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</si>
  <si>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</si>
  <si>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</si>
  <si>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</si>
  <si>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</si>
  <si>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</si>
  <si>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</si>
  <si>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</si>
  <si>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</si>
  <si>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- мебель</t>
  </si>
  <si>
    <t>414</t>
  </si>
  <si>
    <t xml:space="preserve"> - дрова </t>
  </si>
  <si>
    <t xml:space="preserve"> - приобретение материалов для ремонта</t>
  </si>
  <si>
    <t>- гсм</t>
  </si>
  <si>
    <t>- з/части</t>
  </si>
  <si>
    <t>- хоз.нужды</t>
  </si>
  <si>
    <t>Административная комиссия</t>
  </si>
  <si>
    <t>0000079207</t>
  </si>
  <si>
    <t>Резервные фонды местных администраций</t>
  </si>
  <si>
    <t>0000007005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</si>
  <si>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</si>
  <si>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</si>
  <si>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</si>
  <si>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 xml:space="preserve"> - электроэнергия</t>
  </si>
  <si>
    <t>-ТКО Олерон+</t>
  </si>
  <si>
    <t>Прочие работы и услуги</t>
  </si>
  <si>
    <t>-Прочие расходы</t>
  </si>
  <si>
    <t>НАЦИОНАЛЬНАЯ ОБОРОНА</t>
  </si>
  <si>
    <t>0000000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</si>
  <si>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</si>
  <si>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</si>
  <si>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</si>
  <si>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</si>
  <si>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</si>
  <si>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</si>
  <si>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0000024799</t>
  </si>
  <si>
    <t>- оплата по договорам за тушение пожаров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</si>
  <si>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</si>
  <si>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</si>
  <si>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</si>
  <si>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</si>
  <si>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</si>
  <si>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Жилищное хозяйство</t>
  </si>
  <si>
    <t>Уличное освещение</t>
  </si>
  <si>
    <t>0000060001</t>
  </si>
  <si>
    <t>эл.энергия гараж</t>
  </si>
  <si>
    <t>очистка несанкционированных свалок(по решению суда)</t>
  </si>
  <si>
    <t>0000060005</t>
  </si>
  <si>
    <t>Городская комфортная среда (софинансирование реконструкция памятника ВОВ)</t>
  </si>
  <si>
    <t>КУЛЬТУРА</t>
  </si>
  <si>
    <t>Дворцы и дома культуры, другие учреждения культуры и средств массовой информации</t>
  </si>
  <si>
    <t>0000044099</t>
  </si>
  <si>
    <t>241</t>
  </si>
  <si>
    <t>Расходы на выплаты персоналу в целях обеспечения выполнения функций органами местного самоуправления, бюджетными учреждениями</t>
  </si>
  <si>
    <t>- интернет</t>
  </si>
  <si>
    <t>Работы, услуги по содержанию имущества</t>
  </si>
  <si>
    <t>- заправка картриджа</t>
  </si>
  <si>
    <t>- оплата по договорам (распилка, расколка дров)</t>
  </si>
  <si>
    <t>-аттестация рабочих мест</t>
  </si>
  <si>
    <t>капитальный ремонт здания</t>
  </si>
  <si>
    <t xml:space="preserve"> - проведение мероприятий</t>
  </si>
  <si>
    <t>- налог на имущество</t>
  </si>
  <si>
    <t>-пени, штрафы</t>
  </si>
  <si>
    <t>0000044090</t>
  </si>
  <si>
    <t>- дрова, уголь</t>
  </si>
  <si>
    <t>- канцелярские, хозяйственные расходы</t>
  </si>
  <si>
    <t>00000L4670</t>
  </si>
  <si>
    <t>0000044299</t>
  </si>
  <si>
    <t>- отопление, водоснабжение</t>
  </si>
  <si>
    <t>-маркир.конверты</t>
  </si>
  <si>
    <t xml:space="preserve"> -заправка картриджа</t>
  </si>
  <si>
    <t>ремонт здания (электромонтажные работы)</t>
  </si>
  <si>
    <t>монтаж котельного оборудования</t>
  </si>
  <si>
    <t>- аттестация рабочих мест</t>
  </si>
  <si>
    <t xml:space="preserve">  - подписка на периодическую печать</t>
  </si>
  <si>
    <t>- проведение мероприятий</t>
  </si>
  <si>
    <t xml:space="preserve">  - налог на имущество</t>
  </si>
  <si>
    <t>- земельный налог</t>
  </si>
  <si>
    <t xml:space="preserve"> - приобретение книжного фонда</t>
  </si>
  <si>
    <t xml:space="preserve">    - дрова </t>
  </si>
  <si>
    <t xml:space="preserve">    - канцелярские</t>
  </si>
  <si>
    <t xml:space="preserve">    - приобретение материалов для ремонта</t>
  </si>
  <si>
    <t xml:space="preserve">    - хоз. нужды</t>
  </si>
  <si>
    <t>Социальное обеспечение и иные выплаты населению</t>
  </si>
  <si>
    <t>0000049101</t>
  </si>
  <si>
    <t>263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</si>
  <si>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</si>
  <si>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</si>
  <si>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</si>
  <si>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</si>
  <si>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</si>
  <si>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</si>
  <si>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</si>
  <si>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</si>
  <si>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0000052160</t>
  </si>
  <si>
    <t>540</t>
  </si>
  <si>
    <t>251</t>
  </si>
  <si>
    <t>- контрольный орган</t>
  </si>
  <si>
    <t>без переданных полномочий и ВУСа</t>
  </si>
  <si>
    <t xml:space="preserve"> Наименование показателя</t>
  </si>
  <si>
    <t>Код дохода по бюджетной классификации</t>
  </si>
  <si>
    <t>7</t>
  </si>
  <si>
    <t>8</t>
  </si>
  <si>
    <t>Доходы бюджета - всего</t>
  </si>
  <si>
    <t>x</t>
  </si>
  <si>
    <t xml:space="preserve">  НАЛОГОВЫЕ И НЕНАЛОГОВЫЕ ДОХОДЫ</t>
  </si>
  <si>
    <t>802 1 00 00000 00 0000 000</t>
  </si>
  <si>
    <t xml:space="preserve">  НАЛОГИ НА ПРИБЫЛЬ, ДОХОДЫ</t>
  </si>
  <si>
    <t>802 1 01 00000 00 0000 000</t>
  </si>
  <si>
    <t xml:space="preserve">  Налог на доходы физических лиц</t>
  </si>
  <si>
    <t>802 1 01 02000 01 0000 110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</si>
  <si>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</si>
  <si>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802 1 01 02010 01 0000 110</t>
  </si>
  <si>
    <t xml:space="preserve">  НАЛОГИ НА ИМУЩЕСТВО</t>
  </si>
  <si>
    <t>802 1 06 00000 00 0000 000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</si>
  <si>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</si>
  <si>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802 1 06 01030 10 0000 110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</si>
  <si>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</si>
  <si>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802 1 06 01030 13 0000 110</t>
  </si>
  <si>
    <t>ЗЕМЕЛЬНЫЙ НАЛОГ</t>
  </si>
  <si>
    <t>802 1 06 06000 00 0000 110</t>
  </si>
  <si>
    <t xml:space="preserve">  Земельный налог с организаций</t>
  </si>
  <si>
    <t>802 1 06 06030 00 0000 110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</si>
  <si>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</si>
  <si>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802 1 06 06033 10 0000 110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</si>
  <si>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</si>
  <si>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802 1 06 06033 13 0000 110</t>
  </si>
  <si>
    <t xml:space="preserve">  Земельный налог с физических лиц</t>
  </si>
  <si>
    <t>802 1 06 06040 00 0000 110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</si>
  <si>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</si>
  <si>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802 1 06 06043 10 0000 110</t>
  </si>
  <si>
    <t xml:space="preserve">  ГОСУДАРСТВЕННАЯ ПОШЛИНА</t>
  </si>
  <si>
    <t>802 1 08 00000 00 0000 000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</si>
  <si>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</si>
  <si>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</si>
  <si>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</si>
  <si>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802 1 11 00000 00 0000 000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</si>
  <si>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</si>
  <si>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802 1 11 09045 10 0000 120</t>
  </si>
  <si>
    <t xml:space="preserve">  БЕЗВОЗМЕЗДНЫЕ ПОСТУПЛЕНИЯ</t>
  </si>
  <si>
    <t>802 2 00 00000 00 0000 000</t>
  </si>
  <si>
    <t xml:space="preserve"> ПОСТУПЛЕНИЯ ДОТАЦИЙ</t>
  </si>
  <si>
    <t>802 2 02 00000 00 0000 000</t>
  </si>
  <si>
    <t xml:space="preserve">  Дотации бюджетам сельских поселений на поддержку мер по обеспечению сбалансированности бюджетов</t>
  </si>
  <si>
    <t>802 2 02 01003 10 0000 151</t>
  </si>
  <si>
    <t xml:space="preserve">  Субсидии бюджетам бюджетной системы Российской Федерации (межбюджетные субсидии)</t>
  </si>
  <si>
    <t>802 2 02 02000 00 0000 151</t>
  </si>
  <si>
    <t xml:space="preserve">  Субвенции бюджетам бюджетной системы Российской Федерации</t>
  </si>
  <si>
    <t>802 2 02 03000 00 0000 151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</si>
  <si>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</si>
  <si>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</si>
  <si>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>802 2 02 04000 00 0000 151</t>
  </si>
  <si>
    <t xml:space="preserve">  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</si>
  <si>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- 1С</t>
  </si>
  <si>
    <t>-Оплата по договорам ГПХ(замещ. Работников в отпуске)</t>
  </si>
  <si>
    <t xml:space="preserve">- минерализация </t>
  </si>
  <si>
    <t>Городская комфортная среда (софинанс. реконструкция памятника ВОВ)</t>
  </si>
  <si>
    <t xml:space="preserve"> на 2024 год</t>
  </si>
  <si>
    <t>-Членские взносы</t>
  </si>
  <si>
    <t>Членские взносы</t>
  </si>
  <si>
    <t>Строительство спортплощадки (нацпроект минист. Спорта и физкультуры) софинансирование</t>
  </si>
  <si>
    <t>Установка детской площадки на ул. Вокзальной (федер. программа минист. сельского хозяйства)</t>
  </si>
  <si>
    <t>Прохождение медосмотров</t>
  </si>
  <si>
    <t>Установка детской площадки</t>
  </si>
  <si>
    <t>-ремонт системы отопления здания администрации</t>
  </si>
  <si>
    <t xml:space="preserve"> на 2025 год</t>
  </si>
  <si>
    <t>2025 год</t>
  </si>
  <si>
    <t>-ООО"ВИР"</t>
  </si>
  <si>
    <t>-Антивирус</t>
  </si>
  <si>
    <t xml:space="preserve"> - приобретение оргтехники (принтеры,камеры вид.набл.)</t>
  </si>
  <si>
    <t>-Теплоэнергия</t>
  </si>
  <si>
    <t>247</t>
  </si>
  <si>
    <t>-Оплата по договорам ГПХ(за уборку помещений)</t>
  </si>
  <si>
    <t>Получение сертификатов и проведение иследований воды на радиологию</t>
  </si>
  <si>
    <t>-Оплата по договорам ГПХ(за охрану помещений и межжевание земли)</t>
  </si>
  <si>
    <t>-Автострахование транспорта</t>
  </si>
  <si>
    <t xml:space="preserve">-Приобретение ГСМ </t>
  </si>
  <si>
    <t>0000021801</t>
  </si>
  <si>
    <t>- Противопожарные полосы</t>
  </si>
  <si>
    <t>0000035002</t>
  </si>
  <si>
    <t>000F255550</t>
  </si>
  <si>
    <t>-Транспортные услуги</t>
  </si>
  <si>
    <t>0000035005</t>
  </si>
  <si>
    <t>Обслуживание водокачек ГПХ</t>
  </si>
  <si>
    <t>Ремонт водокачек</t>
  </si>
  <si>
    <t>0000042160</t>
  </si>
  <si>
    <t>000006065</t>
  </si>
  <si>
    <t>730</t>
  </si>
  <si>
    <t>231</t>
  </si>
  <si>
    <t>Обслуживание муниципального долга</t>
  </si>
  <si>
    <t>Обслуживание внутреннего долга (проценты по кредиту)</t>
  </si>
  <si>
    <t>291</t>
  </si>
  <si>
    <t>0000031522</t>
  </si>
  <si>
    <t>Оценка имущества, выкупная стоимость квартир.</t>
  </si>
  <si>
    <t>Строительство модульной котельной.</t>
  </si>
  <si>
    <t>Текущий ремонт жилого фонда,взносы на кап .ремонт.(Кредиторка)</t>
  </si>
  <si>
    <t>- приобретение процессор(системный блок)</t>
  </si>
  <si>
    <t xml:space="preserve">Арендная плата за земельные участки, государственная собственность на которые не разграничена, и поступления от продажи права на заключение договоров аренды указанных земельных участков </t>
  </si>
  <si>
    <t>ДОХОДЫ ОТ ПРОДАЖИ МАТЕРИАЛЬНЫХ И НЕМАТЕРИАЛЬНЫХ АКТИВОВ</t>
  </si>
  <si>
    <t>Доходы от продажи земельных учаастков, государственная собствееность на которые не разраничена и которые расположены в границах городских поселений</t>
  </si>
  <si>
    <t>НАЛОГИ НА ТОВАРЫ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</si>
  <si>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</si>
  <si>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</si>
  <si>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</si>
  <si>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</si>
  <si>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</si>
  <si>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100 1 03 0223 101 0000 110</t>
  </si>
  <si>
    <t>100 1 03 0224 101 0000 110</t>
  </si>
  <si>
    <t>100 1 03 0225 101 0000 110</t>
  </si>
  <si>
    <t>100 1 03 0226 101 0000 110</t>
  </si>
  <si>
    <t>Субвенции местным бюджетам на выполнение передаваемых полномочий субъектов Российской Федерации</t>
  </si>
  <si>
    <t>802 20 23 5118 13 0000 150</t>
  </si>
  <si>
    <t>802 20 2 3 5118 00 0000 150</t>
  </si>
  <si>
    <t>802 2 02 30024 00 0000 150</t>
  </si>
  <si>
    <t>802 2 02 35118 00 0000 150</t>
  </si>
  <si>
    <t xml:space="preserve">  Дотации бюджетам городских поселений на выравнивание бюджетной обеспеченности</t>
  </si>
  <si>
    <t xml:space="preserve">    802 114 06013 13 0000 430</t>
  </si>
  <si>
    <t xml:space="preserve">    802 1 14 00000 00 0000 000</t>
  </si>
  <si>
    <t xml:space="preserve">   100 1 03 00000 00 0000 000</t>
  </si>
  <si>
    <t>Э/энергия,теплоэнергия.</t>
  </si>
  <si>
    <t>Вывоз ТКО,водоснабжение.</t>
  </si>
  <si>
    <t xml:space="preserve"> - электроэнергия ,теплоэнергия,вывоз ТКО.</t>
  </si>
  <si>
    <t>(уборка ГПХ,обслуживание водокачек ГПХ)</t>
  </si>
  <si>
    <t>и межжевание земли</t>
  </si>
  <si>
    <t>Противопожарные полосы (отжиг)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</si>
  <si>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  </t>
  </si>
  <si>
    <t>802 1 11 05 02 5130000 120</t>
  </si>
  <si>
    <t>802 2 02 04 05 2000000 151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</si>
  <si>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</si>
  <si>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802 202 30024 13 0000 150</t>
  </si>
  <si>
    <t>Оценка имущества ,выкупная стоимость квартир.</t>
  </si>
  <si>
    <t>Автострахование</t>
  </si>
  <si>
    <t>Получение сертификатов и проведение исследований воды на радиологию.</t>
  </si>
  <si>
    <t>Перечисления другим бюджетам бюджетной системы РФ(контр.орган)</t>
  </si>
  <si>
    <t>Оплата по договорам (дорожный фонд)</t>
  </si>
  <si>
    <t>Текущий ремонт жилого фонда ,взносы на капитальный ремонт (кредиторка)</t>
  </si>
  <si>
    <t>Строительство модульной котельной</t>
  </si>
  <si>
    <t>Резервный фонд (мосты,</t>
  </si>
  <si>
    <t>Ремонт водокачек.</t>
  </si>
  <si>
    <t>Интернет</t>
  </si>
  <si>
    <t xml:space="preserve">    8021 11 05013 13 0000 120</t>
  </si>
  <si>
    <t>Городского поселения "Могзонское"</t>
  </si>
  <si>
    <t>ПРОГНОЗ ДОХОДОВ на 2024 год и плановый период 2025-2026 гг.</t>
  </si>
  <si>
    <t>очередной       2024</t>
  </si>
  <si>
    <t>1 год планового периода            2025</t>
  </si>
  <si>
    <t>2 год планового периода            2026</t>
  </si>
  <si>
    <t xml:space="preserve">Бюджетная роспись городского поселения"Могзонское" на 2024  год </t>
  </si>
  <si>
    <t xml:space="preserve">и плановый период 2025 г., 2026г. по разделам, подразделам, целевым статьям и видам </t>
  </si>
  <si>
    <t>Очередной год         2024</t>
  </si>
  <si>
    <t>1 год планового периода 2025</t>
  </si>
  <si>
    <t>2 год планового периода 2026</t>
  </si>
  <si>
    <t>-Асгор</t>
  </si>
  <si>
    <t>-Водоснабжение(водоконал чита)</t>
  </si>
  <si>
    <t>-Членский взнос( штрафы+прочие расходы)</t>
  </si>
  <si>
    <t>Благоустройство общественной территории центральной площади по адресу; пгт .Могзон,ул.Советская 1-ая.</t>
  </si>
  <si>
    <t>-Однократная покупка (запчасти на машину)</t>
  </si>
  <si>
    <t xml:space="preserve"> - проведение мероприятий (приобретение сувениров,фейрверки)</t>
  </si>
  <si>
    <t>- хоз.нужды,канцеляркие товары</t>
  </si>
  <si>
    <t>и плановый период 2025и 2026 годов"</t>
  </si>
  <si>
    <t>и плановый период 2025 и 2026 годов"</t>
  </si>
  <si>
    <t>и плановый период 2025  и 2026 годов"</t>
  </si>
  <si>
    <t>бюджетной системы, в 2024 году</t>
  </si>
  <si>
    <t>классификации расходов бюджета поселения на 2024 год и плановый период 2025- 2026 гг.</t>
  </si>
  <si>
    <t>и плановый период 2025 и 2026 годов</t>
  </si>
  <si>
    <t xml:space="preserve">городского поселения "Могзонское" </t>
  </si>
  <si>
    <t xml:space="preserve"> городского поселения "_Могзонское"" </t>
  </si>
  <si>
    <t>"О бюджете городского поселения</t>
  </si>
  <si>
    <t>«О бюджете городского  поселения</t>
  </si>
  <si>
    <t xml:space="preserve">поселения "Могзонское" </t>
  </si>
  <si>
    <t>"Могзонское" на 2024 год</t>
  </si>
  <si>
    <t>«Могзонское» на 2024 год</t>
  </si>
  <si>
    <t xml:space="preserve">Перечень главных администраторов источников финансирования дефицита бюджета городского поселения «Могзонское» на 2024 год и плановый период 2025 и 2026 годов </t>
  </si>
  <si>
    <t>Перечень главных администраторов доходов бюджета поселения - исполнительных органов местного самоуправления городского поселения "Могзонское"</t>
  </si>
  <si>
    <t>Источники финансирования дефицита городского поселения  "Могзонское" на 2024 год</t>
  </si>
  <si>
    <t>поселения "Могзонское"</t>
  </si>
  <si>
    <t xml:space="preserve">"О бюджете городского поселения </t>
  </si>
  <si>
    <t>Источники финансирования дефицита городского поселения</t>
  </si>
  <si>
    <t xml:space="preserve">"О бюджете городского  поселения </t>
  </si>
  <si>
    <t xml:space="preserve">"Могзонское" на 2024 год </t>
  </si>
  <si>
    <t>Объемы поступления доходов бюджета поселения на 2024 год</t>
  </si>
  <si>
    <t>"Могзонскон" на 2024 год</t>
  </si>
  <si>
    <t xml:space="preserve">"Могзонское"на 2024 год </t>
  </si>
  <si>
    <t>структуре расходов бюджета городского поселения  на 2024 и плановый 2025-2026 годы</t>
  </si>
  <si>
    <t xml:space="preserve">Экономическая структура расходов бюджета городского  поселения </t>
  </si>
  <si>
    <t>"Могзонское" на плановый период 2025 и 2026 годов</t>
  </si>
  <si>
    <t>Налоги на товары</t>
  </si>
  <si>
    <t>Объемы поступления доходов  бюджета поселения на плановый период 2025 и 2025 годо6</t>
  </si>
  <si>
    <t>2026год</t>
  </si>
  <si>
    <t>бюджетной системы, на плановый период 2025 и 2026 годов</t>
  </si>
  <si>
    <t xml:space="preserve"> на 2026 год</t>
  </si>
  <si>
    <t xml:space="preserve">Обслуживание </t>
  </si>
  <si>
    <t>Перечень источников доходов бюджета поселения, закрепляемых за главными администраторами доходов бюджета городского поселения -  исполнительными органами государственной власти Российской Федерации на 2024 год и плановый период 2025 и 2026 годов</t>
  </si>
  <si>
    <t>Доходы от уплаты акцизов на дизельное топливо</t>
  </si>
  <si>
    <t>103 02241 01 0000 110</t>
  </si>
  <si>
    <t>Доходы от уплаты акцизов на моторные масла для дизельных двигателей</t>
  </si>
  <si>
    <t>103 02251 01 0000 110</t>
  </si>
  <si>
    <t>Доходы от уплаты акцизов на автомобильный бензин</t>
  </si>
  <si>
    <t>103 02261 0 10000 110</t>
  </si>
  <si>
    <t>Доходы от уплаты акцизов на прямогонный бензин</t>
  </si>
  <si>
    <t>Прочие субсидии бюджетам городских поселений</t>
  </si>
  <si>
    <t>202 16001 13 0000 150</t>
  </si>
  <si>
    <t>202 49999 13 0000 150</t>
  </si>
  <si>
    <t>01 05 02 01 13 0000 510</t>
  </si>
  <si>
    <t>01 05 02 01 00 0000 610</t>
  </si>
  <si>
    <t>01 05 02 01 13 0000 610</t>
  </si>
  <si>
    <t>Уменьшение прочих остатков денежных средств бюджетов</t>
  </si>
  <si>
    <t>Увеличение прочих остатков денежных средств бюджетов городских поселений</t>
  </si>
  <si>
    <t>Уменьшение прочих остатковденежных  средств бюджетов городских поселений</t>
  </si>
  <si>
    <t>111 05013 13 0000 120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</si>
  <si>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</si>
  <si>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</si>
  <si>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114 06013 13 0000 400</t>
  </si>
  <si>
    <t xml:space="preserve"> ИФНС России  поЗабайкальскому краю</t>
  </si>
  <si>
    <t>Городское поселение  «Могзонское»</t>
  </si>
  <si>
    <t>Ремонт</t>
  </si>
  <si>
    <t>000F25550</t>
  </si>
  <si>
    <t>700</t>
  </si>
  <si>
    <t>на 2026 год</t>
  </si>
  <si>
    <t>Обслуживание внутреннего долга</t>
  </si>
  <si>
    <t>"Могзонское" на 2024 год и плановый период 2025 и 2026 годов</t>
  </si>
  <si>
    <t>Дотация бюджетам городских поселений на выравнивание бюджетной обеспеченности</t>
  </si>
  <si>
    <t>1 11 05013 13 0000 120</t>
  </si>
  <si>
    <t xml:space="preserve">Доходы, получаемые в виде арендной платы за земельные
участки, государственная собственность на которые не разграничена
и которые расположены в границах городских поселений, а также средства от
продажи права на заключение договоров аренды указанных земельных участков
</t>
  </si>
  <si>
    <t>114 06013 13 0000 430</t>
  </si>
  <si>
    <t>108 04020 01 0000 110</t>
  </si>
  <si>
    <t xml:space="preserve">Государственная пошлина за совершение нотариальных действий
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</si>
  <si>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1 11 05025 13 0000 120</t>
  </si>
  <si>
    <t>Доходы, получаемые в виде арендной платы, а также средства от продажи права на заключение договоров аренды за земли,  находящиеся в собственности городских поселений (за исключением земельных участков муниципальных бюджетных и автономных учреждений</t>
  </si>
  <si>
    <t>111 09045 13 0000 120</t>
  </si>
  <si>
    <t>114 02053 13 0000 410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</si>
  <si>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</si>
  <si>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117 05050 13 0000 180</t>
  </si>
  <si>
    <t>Прочие неналоговые доходы бюджетов городских поселений</t>
  </si>
  <si>
    <t>116 33050 13 0000 140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</si>
  <si>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</si>
  <si>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Дотации бюджетам городских поселений на выравнивание бюджетной обеспеченности</t>
  </si>
  <si>
    <t>202 19999 13 0000 150</t>
  </si>
  <si>
    <t>Прочие дотации бюджетам городских поселений</t>
  </si>
  <si>
    <t>202 29999 13 0000 150</t>
  </si>
  <si>
    <t>Прочие межбюджетные трансферты, передаваемые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</si>
  <si>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</si>
  <si>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202 90054 13 0000 151</t>
  </si>
  <si>
    <t>Прочие безвозмездные поступления в бюджеты городских поступлений от бюджетов муниципальных районов</t>
  </si>
  <si>
    <t>208 05000 13 0000 180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</si>
  <si>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</si>
  <si>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202 35118 13 0000 150</t>
  </si>
  <si>
    <t>103 02231 01 0000 110</t>
  </si>
  <si>
    <t xml:space="preserve">Доходы от продажи земельных участков, государственная 
собственность на которые не разграничена и которые расположены
в границах городских поселений
</t>
  </si>
  <si>
    <t>103 00000 00 0000 000</t>
  </si>
  <si>
    <t> 106 01030 13 0000 110</t>
  </si>
  <si>
    <t>106 06043 13 0000 110</t>
  </si>
  <si>
    <t>106 06033 13 0000 110</t>
  </si>
  <si>
    <t>Государственная пошлина за совершение нотариальных действий (за исключением действий, совершаемых консульскими учреждениями РФ)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</si>
  <si>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</si>
  <si>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</si>
  <si>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111 05025 13 0000 120</t>
  </si>
  <si>
    <t>Налоги на имущество и земельный налог</t>
  </si>
  <si>
    <t xml:space="preserve">Итого расходов </t>
  </si>
  <si>
    <t>Обслуживание водокачек</t>
  </si>
  <si>
    <t xml:space="preserve">Коммунальное хозяйсто </t>
  </si>
  <si>
    <t>2244</t>
  </si>
  <si>
    <t>00000 21801</t>
  </si>
  <si>
    <t>00000 49101</t>
  </si>
  <si>
    <t>00000 06065</t>
  </si>
  <si>
    <t>Обслуживание государственного (муниципального долга)</t>
  </si>
  <si>
    <t>Обслуживание государственного (муниципального) внутреннего долга</t>
  </si>
  <si>
    <t xml:space="preserve">к  решению Совета </t>
  </si>
  <si>
    <t>от 22.12.2023г. №35</t>
  </si>
  <si>
    <t xml:space="preserve">к решению Совета  </t>
  </si>
  <si>
    <t>к решению Совета городского</t>
  </si>
  <si>
    <t xml:space="preserve">к решению Совета городского </t>
  </si>
  <si>
    <t xml:space="preserve">к  решению Совета городского </t>
  </si>
  <si>
    <t>к  решению Совета  городского</t>
  </si>
  <si>
    <t xml:space="preserve">к  решению Совета  городского </t>
  </si>
  <si>
    <t>к  решению Совета городского</t>
  </si>
  <si>
    <t>2026 год</t>
  </si>
  <si>
    <t>2025 год (тыс.руб.)</t>
  </si>
  <si>
    <t>2026 год 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</si>
</sst>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2"/>
      <name val="Arial Cyr"/>
      <family val="2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indexed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 Cy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rgb="FF000000"/>
      <name val="Arial Cy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2">
    <xf numFmtId="0" fontId="0" fillId="0" borderId="0"/>
    <xf numFmtId="0" fontId="1" fillId="0" borderId="0"/>
    <xf numFmtId="0" fontId="1" fillId="0" borderId="0" applyFont="0" applyFill="0" applyBorder="0" applyAlignment="0" applyProtection="0"/>
    <xf numFmtId="49" fontId="18" fillId="0" borderId="15">
      <alignment horizontal="center"/>
    </xf>
    <xf numFmtId="0" fontId="18" fillId="0" borderId="16">
      <alignment horizontal="left" wrapText="1" indent="2"/>
    </xf>
    <xf numFmtId="0" fontId="26" fillId="0" borderId="0"/>
    <xf numFmtId="0" fontId="1" fillId="0" borderId="0"/>
    <xf numFmtId="164" fontId="27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>
      <alignment wrapText="1"/>
    </xf>
    <xf numFmtId="0" fontId="1" fillId="0" borderId="0"/>
    <xf numFmtId="164" fontId="2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8" fillId="0" borderId="0"/>
    <xf numFmtId="0" fontId="36" fillId="0" borderId="0"/>
    <xf numFmtId="0" fontId="18" fillId="0" borderId="0"/>
    <xf numFmtId="0" fontId="18" fillId="0" borderId="34">
      <alignment horizontal="left"/>
    </xf>
    <xf numFmtId="49" fontId="19" fillId="0" borderId="0"/>
    <xf numFmtId="0" fontId="18" fillId="0" borderId="0">
      <alignment horizontal="left"/>
    </xf>
    <xf numFmtId="0" fontId="38" fillId="0" borderId="0">
      <alignment horizontal="center"/>
    </xf>
    <xf numFmtId="0" fontId="18" fillId="0" borderId="35">
      <alignment horizontal="center" vertical="center"/>
    </xf>
    <xf numFmtId="0" fontId="18" fillId="0" borderId="36">
      <alignment horizontal="center" vertical="center"/>
    </xf>
    <xf numFmtId="49" fontId="18" fillId="0" borderId="36">
      <alignment horizontal="center" vertical="center"/>
    </xf>
    <xf numFmtId="0" fontId="18" fillId="0" borderId="37">
      <alignment horizontal="left" wrapText="1"/>
    </xf>
    <xf numFmtId="49" fontId="18" fillId="0" borderId="38">
      <alignment horizontal="center"/>
    </xf>
    <xf numFmtId="4" fontId="18" fillId="0" borderId="38">
      <alignment horizontal="right" shrinkToFit="1"/>
    </xf>
    <xf numFmtId="0" fontId="18" fillId="0" borderId="39">
      <alignment horizontal="left" wrapText="1"/>
    </xf>
    <xf numFmtId="49" fontId="18" fillId="0" borderId="40">
      <alignment horizontal="center"/>
    </xf>
    <xf numFmtId="4" fontId="18" fillId="0" borderId="15">
      <alignment horizontal="right" shrinkToFit="1"/>
    </xf>
  </cellStyleXfs>
  <cellXfs count="740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right"/>
    </xf>
    <xf numFmtId="0" fontId="3" fillId="0" borderId="0" xfId="1" applyFont="1" applyFill="1" applyBorder="1" applyAlignment="1"/>
    <xf numFmtId="0" fontId="4" fillId="0" borderId="0" xfId="1" applyFont="1" applyFill="1"/>
    <xf numFmtId="49" fontId="2" fillId="0" borderId="0" xfId="1" applyNumberFormat="1" applyFont="1" applyFill="1"/>
    <xf numFmtId="0" fontId="6" fillId="0" borderId="0" xfId="1" applyFont="1" applyFill="1"/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" fillId="0" borderId="0" xfId="1" applyFill="1"/>
    <xf numFmtId="0" fontId="6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0" fontId="1" fillId="0" borderId="0" xfId="1" applyFill="1" applyBorder="1"/>
    <xf numFmtId="0" fontId="7" fillId="0" borderId="0" xfId="1" applyFont="1" applyFill="1" applyBorder="1"/>
    <xf numFmtId="0" fontId="6" fillId="0" borderId="0" xfId="1" applyFont="1" applyFill="1" applyAlignment="1"/>
    <xf numFmtId="0" fontId="5" fillId="0" borderId="1" xfId="1" applyFont="1" applyFill="1" applyBorder="1" applyAlignment="1">
      <alignment horizontal="center" wrapText="1"/>
    </xf>
    <xf numFmtId="0" fontId="1" fillId="0" borderId="0" xfId="1" applyFill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/>
    <xf numFmtId="0" fontId="11" fillId="0" borderId="0" xfId="0" applyFont="1"/>
    <xf numFmtId="0" fontId="9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 applyAlignment="1"/>
    <xf numFmtId="0" fontId="11" fillId="0" borderId="0" xfId="0" applyFont="1" applyBorder="1"/>
    <xf numFmtId="0" fontId="15" fillId="0" borderId="0" xfId="0" applyFont="1"/>
    <xf numFmtId="0" fontId="14" fillId="0" borderId="0" xfId="1" applyFont="1" applyFill="1" applyBorder="1"/>
    <xf numFmtId="0" fontId="15" fillId="0" borderId="0" xfId="0" applyFont="1" applyAlignment="1"/>
    <xf numFmtId="0" fontId="15" fillId="0" borderId="0" xfId="0" applyFont="1" applyBorder="1"/>
    <xf numFmtId="0" fontId="10" fillId="0" borderId="0" xfId="1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165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0" fontId="19" fillId="0" borderId="1" xfId="4" applyNumberFormat="1" applyFont="1" applyBorder="1" applyAlignment="1" applyProtection="1">
      <alignment wrapText="1"/>
      <protection locked="0"/>
    </xf>
    <xf numFmtId="0" fontId="5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0" xfId="1" applyFont="1" applyFill="1"/>
    <xf numFmtId="0" fontId="9" fillId="0" borderId="0" xfId="0" applyFont="1" applyAlignment="1"/>
    <xf numFmtId="0" fontId="21" fillId="0" borderId="0" xfId="0" applyFont="1"/>
    <xf numFmtId="0" fontId="2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22" fillId="0" borderId="1" xfId="1" applyFont="1" applyFill="1" applyBorder="1"/>
    <xf numFmtId="0" fontId="23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4" fontId="5" fillId="0" borderId="1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left"/>
    </xf>
    <xf numFmtId="4" fontId="6" fillId="0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/>
    </xf>
    <xf numFmtId="4" fontId="6" fillId="2" borderId="1" xfId="1" applyNumberFormat="1" applyFont="1" applyFill="1" applyBorder="1" applyAlignment="1">
      <alignment horizontal="center" vertical="center"/>
    </xf>
    <xf numFmtId="0" fontId="24" fillId="0" borderId="0" xfId="1" applyFont="1" applyFill="1"/>
    <xf numFmtId="0" fontId="15" fillId="0" borderId="0" xfId="0" applyFont="1" applyFill="1"/>
    <xf numFmtId="0" fontId="14" fillId="0" borderId="0" xfId="1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165" fontId="12" fillId="0" borderId="1" xfId="0" applyNumberFormat="1" applyFont="1" applyFill="1" applyBorder="1"/>
    <xf numFmtId="165" fontId="9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13" fillId="0" borderId="1" xfId="0" applyNumberFormat="1" applyFont="1" applyFill="1" applyBorder="1"/>
    <xf numFmtId="165" fontId="11" fillId="0" borderId="1" xfId="0" applyNumberFormat="1" applyFont="1" applyFill="1" applyBorder="1"/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5" fillId="0" borderId="0" xfId="0" applyFont="1"/>
    <xf numFmtId="0" fontId="6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horizontal="right" vertical="center" wrapText="1"/>
    </xf>
    <xf numFmtId="0" fontId="6" fillId="0" borderId="0" xfId="5" applyFont="1" applyFill="1" applyBorder="1" applyAlignment="1">
      <alignment horizontal="right" vertical="justify" wrapText="1"/>
    </xf>
    <xf numFmtId="0" fontId="10" fillId="0" borderId="0" xfId="6" applyFont="1" applyAlignment="1">
      <alignment horizontal="right"/>
    </xf>
    <xf numFmtId="0" fontId="5" fillId="0" borderId="0" xfId="5" applyFont="1" applyFill="1" applyBorder="1" applyAlignment="1">
      <alignment horizontal="center" vertical="justify" wrapText="1"/>
    </xf>
    <xf numFmtId="0" fontId="5" fillId="0" borderId="0" xfId="5" applyFont="1" applyFill="1" applyBorder="1" applyAlignment="1">
      <alignment horizontal="center" vertical="center" wrapText="1"/>
    </xf>
    <xf numFmtId="0" fontId="10" fillId="0" borderId="0" xfId="6" applyFont="1"/>
    <xf numFmtId="0" fontId="6" fillId="0" borderId="1" xfId="5" applyFont="1" applyFill="1" applyBorder="1" applyAlignment="1">
      <alignment horizontal="center" vertical="justify" wrapText="1"/>
    </xf>
    <xf numFmtId="0" fontId="6" fillId="0" borderId="1" xfId="5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4" fontId="5" fillId="0" borderId="1" xfId="5" applyNumberFormat="1" applyFont="1" applyFill="1" applyBorder="1" applyAlignment="1">
      <alignment horizontal="right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>
      <alignment horizontal="right" vertical="center" wrapText="1"/>
    </xf>
    <xf numFmtId="49" fontId="6" fillId="2" borderId="1" xfId="5" applyNumberFormat="1" applyFont="1" applyFill="1" applyBorder="1" applyAlignment="1">
      <alignment horizontal="left" vertical="center" wrapText="1"/>
    </xf>
    <xf numFmtId="4" fontId="6" fillId="2" borderId="1" xfId="5" applyNumberFormat="1" applyFont="1" applyFill="1" applyBorder="1" applyAlignment="1">
      <alignment horizontal="right" vertical="center" wrapText="1"/>
    </xf>
    <xf numFmtId="165" fontId="6" fillId="0" borderId="0" xfId="5" applyNumberFormat="1" applyFont="1" applyFill="1" applyBorder="1"/>
    <xf numFmtId="0" fontId="5" fillId="0" borderId="0" xfId="5" applyFont="1" applyFill="1" applyBorder="1"/>
    <xf numFmtId="49" fontId="6" fillId="2" borderId="1" xfId="5" applyNumberFormat="1" applyFont="1" applyFill="1" applyBorder="1" applyAlignment="1">
      <alignment vertical="center" wrapText="1"/>
    </xf>
    <xf numFmtId="4" fontId="6" fillId="2" borderId="1" xfId="5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>
      <alignment horizontal="right" wrapText="1"/>
    </xf>
    <xf numFmtId="49" fontId="6" fillId="2" borderId="1" xfId="8" applyNumberFormat="1" applyFont="1" applyFill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horizontal="left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165" fontId="6" fillId="2" borderId="1" xfId="5" applyNumberFormat="1" applyFont="1" applyFill="1" applyBorder="1" applyAlignment="1">
      <alignment horizontal="left" vertical="center" wrapText="1"/>
    </xf>
    <xf numFmtId="49" fontId="6" fillId="2" borderId="1" xfId="6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justify" wrapText="1"/>
    </xf>
    <xf numFmtId="165" fontId="5" fillId="0" borderId="0" xfId="5" applyNumberFormat="1" applyFont="1" applyFill="1" applyBorder="1" applyAlignment="1">
      <alignment horizontal="center" vertical="justify" wrapText="1"/>
    </xf>
    <xf numFmtId="165" fontId="5" fillId="0" borderId="0" xfId="5" applyNumberFormat="1" applyFont="1" applyFill="1" applyBorder="1" applyAlignment="1">
      <alignment horizontal="right" vertical="justify" wrapText="1"/>
    </xf>
    <xf numFmtId="0" fontId="5" fillId="0" borderId="0" xfId="5" applyFont="1" applyFill="1" applyBorder="1" applyAlignment="1">
      <alignment horizontal="left" vertical="justify" wrapText="1"/>
    </xf>
    <xf numFmtId="49" fontId="5" fillId="0" borderId="0" xfId="5" applyNumberFormat="1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vertical="justify" wrapText="1"/>
    </xf>
    <xf numFmtId="0" fontId="6" fillId="2" borderId="0" xfId="5" applyFont="1" applyFill="1" applyBorder="1" applyAlignment="1">
      <alignment horizontal="center" vertical="justify" wrapText="1"/>
    </xf>
    <xf numFmtId="0" fontId="6" fillId="2" borderId="0" xfId="5" applyFont="1" applyFill="1" applyBorder="1" applyAlignment="1">
      <alignment horizontal="center" vertical="center" wrapText="1"/>
    </xf>
    <xf numFmtId="0" fontId="10" fillId="0" borderId="0" xfId="11" applyFont="1"/>
    <xf numFmtId="0" fontId="5" fillId="2" borderId="0" xfId="5" applyFont="1" applyFill="1" applyBorder="1" applyAlignment="1">
      <alignment horizontal="center" vertical="justify" wrapText="1"/>
    </xf>
    <xf numFmtId="0" fontId="5" fillId="2" borderId="0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justify" wrapText="1"/>
    </xf>
    <xf numFmtId="0" fontId="6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justify" wrapText="1"/>
    </xf>
    <xf numFmtId="0" fontId="5" fillId="2" borderId="1" xfId="5" applyFont="1" applyFill="1" applyBorder="1" applyAlignment="1">
      <alignment horizontal="center" vertical="center" wrapText="1"/>
    </xf>
    <xf numFmtId="165" fontId="6" fillId="2" borderId="1" xfId="5" applyNumberFormat="1" applyFont="1" applyFill="1" applyBorder="1" applyAlignment="1">
      <alignment horizontal="center" vertical="center" wrapText="1"/>
    </xf>
    <xf numFmtId="4" fontId="25" fillId="0" borderId="0" xfId="0" applyNumberFormat="1" applyFont="1"/>
    <xf numFmtId="49" fontId="6" fillId="2" borderId="6" xfId="11" applyNumberFormat="1" applyFont="1" applyFill="1" applyBorder="1" applyAlignment="1">
      <alignment horizontal="center"/>
    </xf>
    <xf numFmtId="0" fontId="6" fillId="2" borderId="6" xfId="11" applyFont="1" applyFill="1" applyBorder="1" applyAlignment="1">
      <alignment horizontal="center"/>
    </xf>
    <xf numFmtId="0" fontId="6" fillId="2" borderId="1" xfId="11" applyFont="1" applyFill="1" applyBorder="1" applyAlignment="1">
      <alignment horizontal="center"/>
    </xf>
    <xf numFmtId="49" fontId="6" fillId="2" borderId="1" xfId="11" applyNumberFormat="1" applyFont="1" applyFill="1" applyBorder="1" applyAlignment="1">
      <alignment horizontal="center"/>
    </xf>
    <xf numFmtId="49" fontId="5" fillId="2" borderId="1" xfId="11" applyNumberFormat="1" applyFont="1" applyFill="1" applyBorder="1" applyAlignment="1">
      <alignment horizontal="center" vertical="center" wrapText="1"/>
    </xf>
    <xf numFmtId="49" fontId="5" fillId="2" borderId="1" xfId="13" applyNumberFormat="1" applyFont="1" applyFill="1" applyBorder="1" applyAlignment="1">
      <alignment horizontal="center" vertical="center" wrapText="1"/>
    </xf>
    <xf numFmtId="49" fontId="6" fillId="2" borderId="1" xfId="13" applyNumberFormat="1" applyFont="1" applyFill="1" applyBorder="1" applyAlignment="1">
      <alignment horizontal="center" vertical="center" wrapText="1"/>
    </xf>
    <xf numFmtId="0" fontId="19" fillId="2" borderId="1" xfId="11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 wrapText="1"/>
    </xf>
    <xf numFmtId="49" fontId="6" fillId="2" borderId="1" xfId="11" applyNumberFormat="1" applyFont="1" applyFill="1" applyBorder="1" applyAlignment="1">
      <alignment horizontal="center" vertical="center" wrapText="1"/>
    </xf>
    <xf numFmtId="165" fontId="5" fillId="2" borderId="0" xfId="5" applyNumberFormat="1" applyFont="1" applyFill="1" applyBorder="1" applyAlignment="1">
      <alignment horizontal="center" vertical="justify" wrapText="1"/>
    </xf>
    <xf numFmtId="0" fontId="10" fillId="2" borderId="0" xfId="11" applyFont="1" applyFill="1"/>
    <xf numFmtId="0" fontId="5" fillId="2" borderId="0" xfId="5" applyFont="1" applyFill="1" applyBorder="1" applyAlignment="1">
      <alignment horizontal="left" vertical="justify" wrapText="1"/>
    </xf>
    <xf numFmtId="49" fontId="5" fillId="2" borderId="0" xfId="5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6" fillId="0" borderId="0" xfId="14" applyFont="1"/>
    <xf numFmtId="0" fontId="6" fillId="0" borderId="0" xfId="14" applyFont="1" applyAlignment="1">
      <alignment horizontal="right"/>
    </xf>
    <xf numFmtId="0" fontId="6" fillId="0" borderId="5" xfId="14" applyFont="1" applyBorder="1" applyAlignment="1">
      <alignment horizontal="center"/>
    </xf>
    <xf numFmtId="0" fontId="6" fillId="0" borderId="23" xfId="14" applyFont="1" applyBorder="1" applyAlignment="1">
      <alignment horizontal="center"/>
    </xf>
    <xf numFmtId="0" fontId="5" fillId="3" borderId="4" xfId="14" applyFont="1" applyFill="1" applyBorder="1" applyAlignment="1">
      <alignment horizontal="center"/>
    </xf>
    <xf numFmtId="2" fontId="5" fillId="3" borderId="1" xfId="5" applyNumberFormat="1" applyFont="1" applyFill="1" applyBorder="1" applyAlignment="1">
      <alignment vertical="center" wrapText="1"/>
    </xf>
    <xf numFmtId="0" fontId="6" fillId="0" borderId="4" xfId="14" applyFont="1" applyBorder="1" applyAlignment="1">
      <alignment horizontal="center"/>
    </xf>
    <xf numFmtId="2" fontId="6" fillId="2" borderId="1" xfId="14" applyNumberFormat="1" applyFont="1" applyFill="1" applyBorder="1"/>
    <xf numFmtId="0" fontId="5" fillId="4" borderId="4" xfId="14" applyFont="1" applyFill="1" applyBorder="1" applyAlignment="1">
      <alignment horizontal="center"/>
    </xf>
    <xf numFmtId="2" fontId="5" fillId="4" borderId="1" xfId="14" applyNumberFormat="1" applyFont="1" applyFill="1" applyBorder="1"/>
    <xf numFmtId="2" fontId="5" fillId="3" borderId="1" xfId="14" applyNumberFormat="1" applyFont="1" applyFill="1" applyBorder="1"/>
    <xf numFmtId="0" fontId="5" fillId="0" borderId="4" xfId="14" applyFont="1" applyBorder="1" applyAlignment="1">
      <alignment horizontal="center"/>
    </xf>
    <xf numFmtId="2" fontId="5" fillId="2" borderId="1" xfId="14" applyNumberFormat="1" applyFont="1" applyFill="1" applyBorder="1"/>
    <xf numFmtId="0" fontId="6" fillId="0" borderId="3" xfId="14" applyFont="1" applyBorder="1" applyAlignment="1"/>
    <xf numFmtId="0" fontId="6" fillId="0" borderId="17" xfId="14" applyFont="1" applyBorder="1" applyAlignment="1"/>
    <xf numFmtId="0" fontId="6" fillId="0" borderId="4" xfId="14" applyFont="1" applyBorder="1" applyAlignment="1"/>
    <xf numFmtId="2" fontId="6" fillId="0" borderId="1" xfId="14" applyNumberFormat="1" applyFont="1" applyBorder="1"/>
    <xf numFmtId="0" fontId="6" fillId="0" borderId="24" xfId="14" applyFont="1" applyBorder="1"/>
    <xf numFmtId="0" fontId="6" fillId="0" borderId="0" xfId="14" applyFont="1" applyBorder="1"/>
    <xf numFmtId="0" fontId="5" fillId="0" borderId="3" xfId="14" applyFont="1" applyBorder="1" applyAlignment="1"/>
    <xf numFmtId="0" fontId="5" fillId="0" borderId="17" xfId="14" applyFont="1" applyBorder="1" applyAlignment="1"/>
    <xf numFmtId="0" fontId="5" fillId="0" borderId="4" xfId="14" applyFont="1" applyBorder="1" applyAlignment="1"/>
    <xf numFmtId="2" fontId="5" fillId="0" borderId="1" xfId="14" applyNumberFormat="1" applyFont="1" applyBorder="1"/>
    <xf numFmtId="0" fontId="5" fillId="0" borderId="0" xfId="14" applyFont="1" applyBorder="1"/>
    <xf numFmtId="166" fontId="6" fillId="0" borderId="0" xfId="14" applyNumberFormat="1" applyFont="1"/>
    <xf numFmtId="2" fontId="6" fillId="5" borderId="1" xfId="14" applyNumberFormat="1" applyFont="1" applyFill="1" applyBorder="1"/>
    <xf numFmtId="0" fontId="6" fillId="0" borderId="19" xfId="14" applyFont="1" applyBorder="1" applyAlignment="1"/>
    <xf numFmtId="0" fontId="5" fillId="0" borderId="20" xfId="14" applyFont="1" applyBorder="1" applyAlignment="1"/>
    <xf numFmtId="0" fontId="5" fillId="0" borderId="21" xfId="14" applyFont="1" applyBorder="1" applyAlignment="1"/>
    <xf numFmtId="0" fontId="6" fillId="0" borderId="21" xfId="14" applyFont="1" applyBorder="1" applyAlignment="1">
      <alignment horizontal="center"/>
    </xf>
    <xf numFmtId="2" fontId="6" fillId="2" borderId="21" xfId="14" applyNumberFormat="1" applyFont="1" applyFill="1" applyBorder="1"/>
    <xf numFmtId="2" fontId="6" fillId="0" borderId="21" xfId="14" applyNumberFormat="1" applyFont="1" applyBorder="1"/>
    <xf numFmtId="0" fontId="5" fillId="0" borderId="5" xfId="14" applyFont="1" applyBorder="1" applyAlignment="1">
      <alignment horizontal="center"/>
    </xf>
    <xf numFmtId="0" fontId="5" fillId="0" borderId="23" xfId="14" applyFont="1" applyBorder="1" applyAlignment="1">
      <alignment horizontal="center"/>
    </xf>
    <xf numFmtId="2" fontId="6" fillId="0" borderId="23" xfId="14" applyNumberFormat="1" applyFont="1" applyBorder="1"/>
    <xf numFmtId="0" fontId="6" fillId="0" borderId="24" xfId="14" applyFont="1" applyBorder="1" applyAlignment="1">
      <alignment horizontal="center"/>
    </xf>
    <xf numFmtId="2" fontId="6" fillId="0" borderId="24" xfId="14" applyNumberFormat="1" applyFont="1" applyBorder="1"/>
    <xf numFmtId="2" fontId="5" fillId="0" borderId="4" xfId="14" applyNumberFormat="1" applyFont="1" applyBorder="1"/>
    <xf numFmtId="2" fontId="6" fillId="0" borderId="5" xfId="14" applyNumberFormat="1" applyFont="1" applyBorder="1" applyAlignment="1"/>
    <xf numFmtId="2" fontId="6" fillId="0" borderId="4" xfId="14" applyNumberFormat="1" applyFont="1" applyBorder="1"/>
    <xf numFmtId="2" fontId="5" fillId="0" borderId="23" xfId="14" applyNumberFormat="1" applyFont="1" applyBorder="1"/>
    <xf numFmtId="166" fontId="5" fillId="0" borderId="0" xfId="14" applyNumberFormat="1" applyFont="1" applyBorder="1"/>
    <xf numFmtId="2" fontId="30" fillId="0" borderId="0" xfId="9" applyNumberFormat="1" applyFont="1" applyAlignment="1"/>
    <xf numFmtId="0" fontId="1" fillId="0" borderId="0" xfId="15"/>
    <xf numFmtId="49" fontId="29" fillId="0" borderId="0" xfId="9" applyNumberFormat="1" applyFont="1" applyBorder="1" applyAlignment="1">
      <alignment horizontal="center" vertical="top" wrapText="1"/>
    </xf>
    <xf numFmtId="49" fontId="29" fillId="0" borderId="0" xfId="9" applyNumberFormat="1" applyFont="1" applyBorder="1" applyAlignment="1">
      <alignment horizontal="center" vertical="center" wrapText="1"/>
    </xf>
    <xf numFmtId="2" fontId="29" fillId="0" borderId="0" xfId="9" applyNumberFormat="1" applyFont="1" applyBorder="1" applyAlignment="1">
      <alignment vertical="top" wrapText="1"/>
    </xf>
    <xf numFmtId="49" fontId="29" fillId="0" borderId="1" xfId="9" applyNumberFormat="1" applyFont="1" applyBorder="1" applyAlignment="1">
      <alignment horizontal="center" vertical="center" wrapText="1"/>
    </xf>
    <xf numFmtId="49" fontId="29" fillId="0" borderId="3" xfId="9" applyNumberFormat="1" applyFont="1" applyBorder="1" applyAlignment="1">
      <alignment horizontal="center" vertical="center" wrapText="1"/>
    </xf>
    <xf numFmtId="2" fontId="29" fillId="0" borderId="1" xfId="9" applyNumberFormat="1" applyFont="1" applyBorder="1" applyAlignment="1">
      <alignment horizontal="center" vertical="center" wrapText="1"/>
    </xf>
    <xf numFmtId="2" fontId="29" fillId="0" borderId="1" xfId="15" applyNumberFormat="1" applyFont="1" applyBorder="1" applyAlignment="1" applyProtection="1">
      <alignment horizontal="center" vertical="center" wrapText="1"/>
      <protection locked="0"/>
    </xf>
    <xf numFmtId="0" fontId="30" fillId="0" borderId="0" xfId="15" applyFont="1" applyProtection="1">
      <protection locked="0"/>
    </xf>
    <xf numFmtId="49" fontId="29" fillId="6" borderId="4" xfId="9" applyNumberFormat="1" applyFont="1" applyFill="1" applyBorder="1" applyAlignment="1">
      <alignment horizontal="center" vertical="center" wrapText="1"/>
    </xf>
    <xf numFmtId="49" fontId="29" fillId="6" borderId="3" xfId="9" applyNumberFormat="1" applyFont="1" applyFill="1" applyBorder="1" applyAlignment="1">
      <alignment horizontal="center" vertical="center" wrapText="1"/>
    </xf>
    <xf numFmtId="49" fontId="29" fillId="6" borderId="1" xfId="9" applyNumberFormat="1" applyFont="1" applyFill="1" applyBorder="1" applyAlignment="1">
      <alignment horizontal="center" vertical="center" wrapText="1"/>
    </xf>
    <xf numFmtId="2" fontId="29" fillId="6" borderId="1" xfId="9" applyNumberFormat="1" applyFont="1" applyFill="1" applyBorder="1" applyAlignment="1">
      <alignment horizontal="center" vertical="center" wrapText="1"/>
    </xf>
    <xf numFmtId="49" fontId="29" fillId="4" borderId="4" xfId="9" applyNumberFormat="1" applyFont="1" applyFill="1" applyBorder="1" applyAlignment="1">
      <alignment horizontal="left" wrapText="1"/>
    </xf>
    <xf numFmtId="49" fontId="29" fillId="4" borderId="3" xfId="9" applyNumberFormat="1" applyFont="1" applyFill="1" applyBorder="1" applyAlignment="1">
      <alignment horizontal="center" vertical="center" wrapText="1"/>
    </xf>
    <xf numFmtId="49" fontId="29" fillId="4" borderId="1" xfId="9" applyNumberFormat="1" applyFont="1" applyFill="1" applyBorder="1" applyAlignment="1">
      <alignment horizontal="center" vertical="center"/>
    </xf>
    <xf numFmtId="2" fontId="29" fillId="4" borderId="1" xfId="9" applyNumberFormat="1" applyFont="1" applyFill="1" applyBorder="1" applyAlignment="1"/>
    <xf numFmtId="49" fontId="29" fillId="4" borderId="26" xfId="9" applyNumberFormat="1" applyFont="1" applyFill="1" applyBorder="1" applyAlignment="1">
      <alignment wrapText="1"/>
    </xf>
    <xf numFmtId="49" fontId="29" fillId="4" borderId="27" xfId="9" applyNumberFormat="1" applyFont="1" applyFill="1" applyBorder="1" applyAlignment="1">
      <alignment wrapText="1"/>
    </xf>
    <xf numFmtId="49" fontId="30" fillId="4" borderId="27" xfId="9" applyNumberFormat="1" applyFont="1" applyFill="1" applyBorder="1" applyAlignment="1">
      <alignment horizontal="left" wrapText="1"/>
    </xf>
    <xf numFmtId="2" fontId="0" fillId="0" borderId="0" xfId="0" applyNumberFormat="1"/>
    <xf numFmtId="49" fontId="30" fillId="0" borderId="27" xfId="9" applyNumberFormat="1" applyFont="1" applyBorder="1" applyAlignment="1">
      <alignment horizontal="left" wrapText="1"/>
    </xf>
    <xf numFmtId="49" fontId="29" fillId="0" borderId="3" xfId="9" applyNumberFormat="1" applyFont="1" applyFill="1" applyBorder="1" applyAlignment="1">
      <alignment horizontal="center" vertical="center" wrapText="1"/>
    </xf>
    <xf numFmtId="49" fontId="29" fillId="0" borderId="1" xfId="9" applyNumberFormat="1" applyFont="1" applyBorder="1" applyAlignment="1">
      <alignment horizontal="center" vertical="center"/>
    </xf>
    <xf numFmtId="2" fontId="30" fillId="0" borderId="1" xfId="9" applyNumberFormat="1" applyFont="1" applyBorder="1" applyAlignment="1"/>
    <xf numFmtId="2" fontId="30" fillId="0" borderId="1" xfId="15" applyNumberFormat="1" applyFont="1" applyBorder="1" applyAlignment="1" applyProtection="1">
      <protection locked="0"/>
    </xf>
    <xf numFmtId="49" fontId="30" fillId="0" borderId="28" xfId="9" applyNumberFormat="1" applyFont="1" applyBorder="1" applyAlignment="1">
      <alignment horizontal="left" wrapText="1"/>
    </xf>
    <xf numFmtId="49" fontId="30" fillId="0" borderId="1" xfId="9" applyNumberFormat="1" applyFont="1" applyBorder="1" applyAlignment="1">
      <alignment wrapText="1"/>
    </xf>
    <xf numFmtId="49" fontId="30" fillId="0" borderId="26" xfId="9" applyNumberFormat="1" applyFont="1" applyBorder="1" applyAlignment="1">
      <alignment horizontal="left" wrapText="1"/>
    </xf>
    <xf numFmtId="49" fontId="30" fillId="3" borderId="27" xfId="9" applyNumberFormat="1" applyFont="1" applyFill="1" applyBorder="1" applyAlignment="1">
      <alignment horizontal="left" wrapText="1"/>
    </xf>
    <xf numFmtId="49" fontId="29" fillId="3" borderId="3" xfId="9" applyNumberFormat="1" applyFont="1" applyFill="1" applyBorder="1" applyAlignment="1">
      <alignment horizontal="center" vertical="center" wrapText="1"/>
    </xf>
    <xf numFmtId="49" fontId="29" fillId="3" borderId="1" xfId="9" applyNumberFormat="1" applyFont="1" applyFill="1" applyBorder="1" applyAlignment="1">
      <alignment horizontal="center" vertical="center"/>
    </xf>
    <xf numFmtId="2" fontId="30" fillId="3" borderId="1" xfId="9" applyNumberFormat="1" applyFont="1" applyFill="1" applyBorder="1" applyAlignment="1"/>
    <xf numFmtId="49" fontId="31" fillId="0" borderId="27" xfId="9" applyNumberFormat="1" applyFont="1" applyBorder="1" applyAlignment="1">
      <alignment horizontal="left" wrapText="1"/>
    </xf>
    <xf numFmtId="49" fontId="30" fillId="0" borderId="3" xfId="9" applyNumberFormat="1" applyFont="1" applyFill="1" applyBorder="1" applyAlignment="1">
      <alignment horizontal="center" vertical="center" wrapText="1"/>
    </xf>
    <xf numFmtId="49" fontId="30" fillId="0" borderId="1" xfId="9" applyNumberFormat="1" applyFont="1" applyBorder="1" applyAlignment="1">
      <alignment horizontal="center" vertical="center"/>
    </xf>
    <xf numFmtId="49" fontId="30" fillId="7" borderId="27" xfId="9" applyNumberFormat="1" applyFont="1" applyFill="1" applyBorder="1" applyAlignment="1">
      <alignment horizontal="left" wrapText="1"/>
    </xf>
    <xf numFmtId="49" fontId="29" fillId="7" borderId="3" xfId="9" applyNumberFormat="1" applyFont="1" applyFill="1" applyBorder="1" applyAlignment="1">
      <alignment horizontal="center" vertical="center" wrapText="1"/>
    </xf>
    <xf numFmtId="49" fontId="29" fillId="7" borderId="1" xfId="9" applyNumberFormat="1" applyFont="1" applyFill="1" applyBorder="1" applyAlignment="1">
      <alignment horizontal="center" vertical="center"/>
    </xf>
    <xf numFmtId="2" fontId="30" fillId="7" borderId="1" xfId="9" applyNumberFormat="1" applyFont="1" applyFill="1" applyBorder="1" applyAlignment="1"/>
    <xf numFmtId="49" fontId="31" fillId="2" borderId="27" xfId="9" applyNumberFormat="1" applyFont="1" applyFill="1" applyBorder="1" applyAlignment="1">
      <alignment horizontal="left" wrapText="1"/>
    </xf>
    <xf numFmtId="49" fontId="30" fillId="2" borderId="3" xfId="9" applyNumberFormat="1" applyFont="1" applyFill="1" applyBorder="1" applyAlignment="1">
      <alignment horizontal="center" vertical="center" wrapText="1"/>
    </xf>
    <xf numFmtId="49" fontId="30" fillId="2" borderId="1" xfId="9" applyNumberFormat="1" applyFont="1" applyFill="1" applyBorder="1" applyAlignment="1">
      <alignment horizontal="center" vertical="center"/>
    </xf>
    <xf numFmtId="2" fontId="30" fillId="2" borderId="1" xfId="9" applyNumberFormat="1" applyFont="1" applyFill="1" applyBorder="1" applyAlignment="1"/>
    <xf numFmtId="2" fontId="30" fillId="2" borderId="1" xfId="15" applyNumberFormat="1" applyFont="1" applyFill="1" applyBorder="1" applyAlignment="1" applyProtection="1">
      <protection locked="0"/>
    </xf>
    <xf numFmtId="49" fontId="30" fillId="2" borderId="27" xfId="9" applyNumberFormat="1" applyFont="1" applyFill="1" applyBorder="1" applyAlignment="1">
      <alignment horizontal="left" wrapText="1"/>
    </xf>
    <xf numFmtId="49" fontId="29" fillId="2" borderId="3" xfId="9" applyNumberFormat="1" applyFont="1" applyFill="1" applyBorder="1" applyAlignment="1">
      <alignment horizontal="center" vertical="center" wrapText="1"/>
    </xf>
    <xf numFmtId="49" fontId="29" fillId="2" borderId="1" xfId="9" applyNumberFormat="1" applyFont="1" applyFill="1" applyBorder="1" applyAlignment="1">
      <alignment horizontal="center" vertical="center"/>
    </xf>
    <xf numFmtId="0" fontId="30" fillId="2" borderId="0" xfId="15" applyFont="1" applyFill="1" applyProtection="1">
      <protection locked="0"/>
    </xf>
    <xf numFmtId="49" fontId="31" fillId="3" borderId="27" xfId="9" applyNumberFormat="1" applyFont="1" applyFill="1" applyBorder="1" applyAlignment="1">
      <alignment horizontal="left" wrapText="1"/>
    </xf>
    <xf numFmtId="49" fontId="32" fillId="3" borderId="27" xfId="9" applyNumberFormat="1" applyFont="1" applyFill="1" applyBorder="1" applyAlignment="1">
      <alignment wrapText="1"/>
    </xf>
    <xf numFmtId="49" fontId="31" fillId="0" borderId="28" xfId="9" applyNumberFormat="1" applyFont="1" applyBorder="1" applyAlignment="1">
      <alignment horizontal="left" wrapText="1"/>
    </xf>
    <xf numFmtId="49" fontId="31" fillId="0" borderId="1" xfId="9" applyNumberFormat="1" applyFont="1" applyBorder="1" applyAlignment="1">
      <alignment horizontal="left" wrapText="1"/>
    </xf>
    <xf numFmtId="49" fontId="30" fillId="0" borderId="1" xfId="9" applyNumberFormat="1" applyFont="1" applyBorder="1" applyAlignment="1">
      <alignment horizontal="left" wrapText="1"/>
    </xf>
    <xf numFmtId="2" fontId="29" fillId="3" borderId="1" xfId="9" applyNumberFormat="1" applyFont="1" applyFill="1" applyBorder="1" applyAlignment="1"/>
    <xf numFmtId="49" fontId="31" fillId="0" borderId="0" xfId="9" applyNumberFormat="1" applyFont="1" applyBorder="1"/>
    <xf numFmtId="49" fontId="29" fillId="4" borderId="1" xfId="9" applyNumberFormat="1" applyFont="1" applyFill="1" applyBorder="1"/>
    <xf numFmtId="2" fontId="30" fillId="3" borderId="1" xfId="15" applyNumberFormat="1" applyFont="1" applyFill="1" applyBorder="1" applyAlignment="1" applyProtection="1">
      <protection locked="0"/>
    </xf>
    <xf numFmtId="49" fontId="31" fillId="0" borderId="1" xfId="9" applyNumberFormat="1" applyFont="1" applyBorder="1" applyAlignment="1">
      <alignment wrapText="1"/>
    </xf>
    <xf numFmtId="49" fontId="31" fillId="0" borderId="1" xfId="9" applyNumberFormat="1" applyFont="1" applyBorder="1"/>
    <xf numFmtId="49" fontId="30" fillId="0" borderId="27" xfId="9" applyNumberFormat="1" applyFont="1" applyBorder="1" applyAlignment="1">
      <alignment wrapText="1"/>
    </xf>
    <xf numFmtId="49" fontId="29" fillId="4" borderId="6" xfId="9" applyNumberFormat="1" applyFont="1" applyFill="1" applyBorder="1"/>
    <xf numFmtId="49" fontId="30" fillId="0" borderId="6" xfId="9" applyNumberFormat="1" applyFont="1" applyBorder="1"/>
    <xf numFmtId="49" fontId="32" fillId="5" borderId="1" xfId="9" applyNumberFormat="1" applyFont="1" applyFill="1" applyBorder="1" applyAlignment="1" applyProtection="1">
      <alignment horizontal="left" vertical="center" wrapText="1"/>
    </xf>
    <xf numFmtId="2" fontId="29" fillId="0" borderId="1" xfId="9" applyNumberFormat="1" applyFont="1" applyBorder="1" applyAlignment="1"/>
    <xf numFmtId="49" fontId="31" fillId="0" borderId="0" xfId="9" applyNumberFormat="1" applyFont="1" applyBorder="1" applyAlignment="1">
      <alignment horizontal="left" wrapText="1"/>
    </xf>
    <xf numFmtId="49" fontId="30" fillId="2" borderId="0" xfId="9" applyNumberFormat="1" applyFont="1" applyFill="1" applyBorder="1" applyAlignment="1">
      <alignment horizontal="left" wrapText="1"/>
    </xf>
    <xf numFmtId="2" fontId="29" fillId="2" borderId="1" xfId="9" applyNumberFormat="1" applyFont="1" applyFill="1" applyBorder="1" applyAlignment="1"/>
    <xf numFmtId="49" fontId="31" fillId="0" borderId="1" xfId="9" applyNumberFormat="1" applyFont="1" applyBorder="1" applyAlignment="1">
      <alignment horizontal="left"/>
    </xf>
    <xf numFmtId="49" fontId="30" fillId="3" borderId="1" xfId="9" applyNumberFormat="1" applyFont="1" applyFill="1" applyBorder="1" applyAlignment="1">
      <alignment horizontal="left" wrapText="1"/>
    </xf>
    <xf numFmtId="0" fontId="30" fillId="0" borderId="0" xfId="9" applyFont="1"/>
    <xf numFmtId="49" fontId="31" fillId="7" borderId="27" xfId="9" applyNumberFormat="1" applyFont="1" applyFill="1" applyBorder="1" applyAlignment="1">
      <alignment horizontal="left" wrapText="1"/>
    </xf>
    <xf numFmtId="2" fontId="30" fillId="7" borderId="1" xfId="15" applyNumberFormat="1" applyFont="1" applyFill="1" applyBorder="1" applyAlignment="1" applyProtection="1">
      <protection locked="0"/>
    </xf>
    <xf numFmtId="49" fontId="33" fillId="4" borderId="26" xfId="9" applyNumberFormat="1" applyFont="1" applyFill="1" applyBorder="1" applyAlignment="1">
      <alignment wrapText="1"/>
    </xf>
    <xf numFmtId="49" fontId="33" fillId="3" borderId="27" xfId="9" applyNumberFormat="1" applyFont="1" applyFill="1" applyBorder="1" applyAlignment="1">
      <alignment wrapText="1"/>
    </xf>
    <xf numFmtId="49" fontId="31" fillId="0" borderId="27" xfId="9" applyNumberFormat="1" applyFont="1" applyBorder="1" applyAlignment="1">
      <alignment wrapText="1"/>
    </xf>
    <xf numFmtId="49" fontId="34" fillId="0" borderId="27" xfId="9" applyNumberFormat="1" applyFont="1" applyBorder="1" applyAlignment="1">
      <alignment wrapText="1"/>
    </xf>
    <xf numFmtId="49" fontId="34" fillId="5" borderId="1" xfId="9" applyNumberFormat="1" applyFont="1" applyFill="1" applyBorder="1" applyAlignment="1" applyProtection="1">
      <alignment horizontal="left" vertical="center" wrapText="1"/>
    </xf>
    <xf numFmtId="49" fontId="33" fillId="4" borderId="20" xfId="9" applyNumberFormat="1" applyFont="1" applyFill="1" applyBorder="1" applyAlignment="1" applyProtection="1">
      <alignment horizontal="left" vertical="center" wrapText="1"/>
    </xf>
    <xf numFmtId="49" fontId="34" fillId="5" borderId="20" xfId="9" applyNumberFormat="1" applyFont="1" applyFill="1" applyBorder="1" applyAlignment="1" applyProtection="1">
      <alignment horizontal="left" vertical="center" wrapText="1"/>
    </xf>
    <xf numFmtId="49" fontId="33" fillId="4" borderId="29" xfId="9" applyNumberFormat="1" applyFont="1" applyFill="1" applyBorder="1" applyAlignment="1">
      <alignment horizontal="left" wrapText="1"/>
    </xf>
    <xf numFmtId="49" fontId="33" fillId="3" borderId="11" xfId="9" applyNumberFormat="1" applyFont="1" applyFill="1" applyBorder="1" applyAlignment="1">
      <alignment horizontal="left" wrapText="1"/>
    </xf>
    <xf numFmtId="49" fontId="32" fillId="0" borderId="26" xfId="9" applyNumberFormat="1" applyFont="1" applyBorder="1" applyAlignment="1">
      <alignment horizontal="left" wrapText="1"/>
    </xf>
    <xf numFmtId="49" fontId="32" fillId="2" borderId="27" xfId="9" applyNumberFormat="1" applyFont="1" applyFill="1" applyBorder="1" applyAlignment="1">
      <alignment wrapText="1"/>
    </xf>
    <xf numFmtId="49" fontId="32" fillId="0" borderId="30" xfId="9" applyNumberFormat="1" applyFont="1" applyBorder="1" applyAlignment="1">
      <alignment wrapText="1"/>
    </xf>
    <xf numFmtId="2" fontId="30" fillId="0" borderId="1" xfId="9" applyNumberFormat="1" applyFont="1" applyFill="1" applyBorder="1" applyAlignment="1"/>
    <xf numFmtId="49" fontId="29" fillId="4" borderId="1" xfId="9" applyNumberFormat="1" applyFont="1" applyFill="1" applyBorder="1" applyAlignment="1">
      <alignment wrapText="1"/>
    </xf>
    <xf numFmtId="49" fontId="33" fillId="6" borderId="0" xfId="9" applyNumberFormat="1" applyFont="1" applyFill="1" applyBorder="1" applyAlignment="1">
      <alignment wrapText="1"/>
    </xf>
    <xf numFmtId="49" fontId="29" fillId="6" borderId="1" xfId="9" applyNumberFormat="1" applyFont="1" applyFill="1" applyBorder="1" applyAlignment="1">
      <alignment horizontal="center" vertical="center"/>
    </xf>
    <xf numFmtId="2" fontId="29" fillId="6" borderId="1" xfId="9" applyNumberFormat="1" applyFont="1" applyFill="1" applyBorder="1" applyAlignment="1"/>
    <xf numFmtId="49" fontId="32" fillId="3" borderId="1" xfId="9" applyNumberFormat="1" applyFont="1" applyFill="1" applyBorder="1" applyAlignment="1" applyProtection="1">
      <alignment horizontal="left" vertical="center" wrapText="1"/>
    </xf>
    <xf numFmtId="49" fontId="30" fillId="0" borderId="31" xfId="9" applyNumberFormat="1" applyFont="1" applyBorder="1" applyAlignment="1">
      <alignment wrapText="1"/>
    </xf>
    <xf numFmtId="0" fontId="30" fillId="2" borderId="0" xfId="9" applyFont="1" applyFill="1"/>
    <xf numFmtId="49" fontId="30" fillId="3" borderId="31" xfId="9" applyNumberFormat="1" applyFont="1" applyFill="1" applyBorder="1" applyAlignment="1">
      <alignment wrapText="1"/>
    </xf>
    <xf numFmtId="49" fontId="31" fillId="0" borderId="31" xfId="9" applyNumberFormat="1" applyFont="1" applyBorder="1" applyAlignment="1">
      <alignment wrapText="1"/>
    </xf>
    <xf numFmtId="49" fontId="32" fillId="3" borderId="31" xfId="9" applyNumberFormat="1" applyFont="1" applyFill="1" applyBorder="1" applyAlignment="1">
      <alignment wrapText="1"/>
    </xf>
    <xf numFmtId="49" fontId="34" fillId="0" borderId="31" xfId="9" applyNumberFormat="1" applyFont="1" applyBorder="1" applyAlignment="1">
      <alignment wrapText="1"/>
    </xf>
    <xf numFmtId="49" fontId="31" fillId="8" borderId="31" xfId="9" applyNumberFormat="1" applyFont="1" applyFill="1" applyBorder="1" applyAlignment="1">
      <alignment wrapText="1"/>
    </xf>
    <xf numFmtId="49" fontId="30" fillId="8" borderId="1" xfId="9" applyNumberFormat="1" applyFont="1" applyFill="1" applyBorder="1" applyAlignment="1">
      <alignment horizontal="center" vertical="center"/>
    </xf>
    <xf numFmtId="2" fontId="30" fillId="8" borderId="1" xfId="15" applyNumberFormat="1" applyFont="1" applyFill="1" applyBorder="1" applyAlignment="1" applyProtection="1">
      <protection locked="0"/>
    </xf>
    <xf numFmtId="49" fontId="31" fillId="0" borderId="0" xfId="9" applyNumberFormat="1" applyFont="1" applyBorder="1" applyAlignment="1">
      <alignment wrapText="1"/>
    </xf>
    <xf numFmtId="2" fontId="29" fillId="4" borderId="1" xfId="9" applyNumberFormat="1" applyFont="1" applyFill="1" applyBorder="1" applyAlignment="1">
      <alignment horizontal="right" vertical="center"/>
    </xf>
    <xf numFmtId="49" fontId="31" fillId="0" borderId="32" xfId="9" applyNumberFormat="1" applyFont="1" applyBorder="1"/>
    <xf numFmtId="49" fontId="30" fillId="0" borderId="1" xfId="9" applyNumberFormat="1" applyFont="1" applyFill="1" applyBorder="1" applyAlignment="1">
      <alignment horizontal="center" vertical="center" wrapText="1"/>
    </xf>
    <xf numFmtId="49" fontId="29" fillId="6" borderId="27" xfId="9" applyNumberFormat="1" applyFont="1" applyFill="1" applyBorder="1" applyAlignment="1">
      <alignment wrapText="1"/>
    </xf>
    <xf numFmtId="49" fontId="31" fillId="0" borderId="31" xfId="9" applyNumberFormat="1" applyFont="1" applyBorder="1" applyAlignment="1">
      <alignment horizontal="left" wrapText="1"/>
    </xf>
    <xf numFmtId="49" fontId="30" fillId="2" borderId="31" xfId="9" applyNumberFormat="1" applyFont="1" applyFill="1" applyBorder="1" applyAlignment="1">
      <alignment wrapText="1"/>
    </xf>
    <xf numFmtId="49" fontId="31" fillId="0" borderId="33" xfId="9" applyNumberFormat="1" applyFont="1" applyBorder="1" applyAlignment="1">
      <alignment wrapText="1"/>
    </xf>
    <xf numFmtId="49" fontId="30" fillId="3" borderId="33" xfId="9" applyNumberFormat="1" applyFont="1" applyFill="1" applyBorder="1" applyAlignment="1">
      <alignment wrapText="1"/>
    </xf>
    <xf numFmtId="49" fontId="29" fillId="6" borderId="1" xfId="9" applyNumberFormat="1" applyFont="1" applyFill="1" applyBorder="1" applyAlignment="1">
      <alignment wrapText="1"/>
    </xf>
    <xf numFmtId="49" fontId="29" fillId="6" borderId="1" xfId="9" applyNumberFormat="1" applyFont="1" applyFill="1" applyBorder="1" applyAlignment="1">
      <alignment horizontal="center"/>
    </xf>
    <xf numFmtId="49" fontId="30" fillId="0" borderId="1" xfId="9" applyNumberFormat="1" applyFont="1" applyBorder="1"/>
    <xf numFmtId="49" fontId="29" fillId="0" borderId="1" xfId="9" applyNumberFormat="1" applyFont="1" applyBorder="1" applyAlignment="1">
      <alignment horizontal="center"/>
    </xf>
    <xf numFmtId="49" fontId="30" fillId="0" borderId="1" xfId="9" applyNumberFormat="1" applyFont="1" applyFill="1" applyBorder="1" applyAlignment="1"/>
    <xf numFmtId="49" fontId="29" fillId="0" borderId="1" xfId="9" applyNumberFormat="1" applyFont="1" applyFill="1" applyBorder="1" applyAlignment="1">
      <alignment horizontal="center"/>
    </xf>
    <xf numFmtId="49" fontId="29" fillId="0" borderId="1" xfId="9" applyNumberFormat="1" applyFont="1" applyFill="1" applyBorder="1" applyAlignment="1">
      <alignment horizontal="center" vertical="center"/>
    </xf>
    <xf numFmtId="49" fontId="30" fillId="6" borderId="1" xfId="9" applyNumberFormat="1" applyFont="1" applyFill="1" applyBorder="1" applyAlignment="1">
      <alignment horizontal="left"/>
    </xf>
    <xf numFmtId="2" fontId="29" fillId="6" borderId="1" xfId="15" applyNumberFormat="1" applyFont="1" applyFill="1" applyBorder="1" applyAlignment="1" applyProtection="1">
      <protection locked="0"/>
    </xf>
    <xf numFmtId="49" fontId="31" fillId="0" borderId="1" xfId="9" applyNumberFormat="1" applyFont="1" applyFill="1" applyBorder="1" applyAlignment="1">
      <alignment horizontal="left"/>
    </xf>
    <xf numFmtId="49" fontId="29" fillId="2" borderId="1" xfId="9" applyNumberFormat="1" applyFont="1" applyFill="1" applyBorder="1" applyAlignment="1">
      <alignment horizontal="center"/>
    </xf>
    <xf numFmtId="49" fontId="29" fillId="0" borderId="1" xfId="15" applyNumberFormat="1" applyFont="1" applyBorder="1" applyAlignment="1" applyProtection="1">
      <alignment horizontal="center" vertical="center"/>
      <protection locked="0"/>
    </xf>
    <xf numFmtId="49" fontId="29" fillId="0" borderId="1" xfId="15" applyNumberFormat="1" applyFont="1" applyBorder="1" applyAlignment="1" applyProtection="1">
      <alignment horizontal="center"/>
      <protection locked="0"/>
    </xf>
    <xf numFmtId="49" fontId="29" fillId="2" borderId="1" xfId="15" applyNumberFormat="1" applyFont="1" applyFill="1" applyBorder="1" applyAlignment="1" applyProtection="1">
      <alignment horizontal="center" vertical="center"/>
      <protection locked="0"/>
    </xf>
    <xf numFmtId="49" fontId="31" fillId="0" borderId="1" xfId="15" applyNumberFormat="1" applyFont="1" applyBorder="1" applyProtection="1">
      <protection locked="0"/>
    </xf>
    <xf numFmtId="49" fontId="37" fillId="6" borderId="1" xfId="15" applyNumberFormat="1" applyFont="1" applyFill="1" applyBorder="1" applyProtection="1">
      <protection locked="0"/>
    </xf>
    <xf numFmtId="49" fontId="37" fillId="6" borderId="1" xfId="15" applyNumberFormat="1" applyFont="1" applyFill="1" applyBorder="1" applyAlignment="1" applyProtection="1">
      <alignment horizontal="center"/>
      <protection locked="0"/>
    </xf>
    <xf numFmtId="49" fontId="37" fillId="6" borderId="1" xfId="15" applyNumberFormat="1" applyFont="1" applyFill="1" applyBorder="1" applyAlignment="1" applyProtection="1">
      <alignment horizontal="center" vertical="center"/>
      <protection locked="0"/>
    </xf>
    <xf numFmtId="2" fontId="37" fillId="6" borderId="1" xfId="15" applyNumberFormat="1" applyFont="1" applyFill="1" applyBorder="1" applyAlignment="1" applyProtection="1">
      <protection locked="0"/>
    </xf>
    <xf numFmtId="49" fontId="30" fillId="0" borderId="0" xfId="15" applyNumberFormat="1" applyFont="1" applyBorder="1" applyProtection="1">
      <protection locked="0"/>
    </xf>
    <xf numFmtId="49" fontId="29" fillId="0" borderId="0" xfId="15" applyNumberFormat="1" applyFont="1" applyBorder="1" applyAlignment="1" applyProtection="1">
      <alignment horizontal="center"/>
      <protection locked="0"/>
    </xf>
    <xf numFmtId="49" fontId="29" fillId="0" borderId="0" xfId="15" applyNumberFormat="1" applyFont="1" applyBorder="1" applyAlignment="1" applyProtection="1">
      <alignment horizontal="center" vertical="center"/>
      <protection locked="0"/>
    </xf>
    <xf numFmtId="2" fontId="30" fillId="0" borderId="0" xfId="15" applyNumberFormat="1" applyFont="1" applyBorder="1" applyAlignment="1" applyProtection="1">
      <protection locked="0"/>
    </xf>
    <xf numFmtId="166" fontId="31" fillId="0" borderId="0" xfId="9" applyNumberFormat="1" applyFont="1" applyFill="1" applyBorder="1" applyAlignment="1">
      <alignment horizontal="right"/>
    </xf>
    <xf numFmtId="166" fontId="30" fillId="0" borderId="0" xfId="9" applyNumberFormat="1" applyFont="1" applyFill="1"/>
    <xf numFmtId="166" fontId="30" fillId="0" borderId="0" xfId="9" applyNumberFormat="1" applyFont="1" applyFill="1" applyAlignment="1"/>
    <xf numFmtId="49" fontId="30" fillId="0" borderId="0" xfId="15" applyNumberFormat="1" applyFont="1" applyProtection="1">
      <protection locked="0"/>
    </xf>
    <xf numFmtId="49" fontId="29" fillId="0" borderId="0" xfId="15" applyNumberFormat="1" applyFont="1" applyAlignment="1" applyProtection="1">
      <alignment horizontal="center"/>
      <protection locked="0"/>
    </xf>
    <xf numFmtId="49" fontId="29" fillId="0" borderId="0" xfId="15" applyNumberFormat="1" applyFont="1" applyAlignment="1" applyProtection="1">
      <alignment horizontal="center" vertical="center"/>
      <protection locked="0"/>
    </xf>
    <xf numFmtId="2" fontId="30" fillId="0" borderId="0" xfId="15" applyNumberFormat="1" applyFont="1" applyAlignment="1" applyProtection="1">
      <protection locked="0"/>
    </xf>
    <xf numFmtId="49" fontId="35" fillId="2" borderId="0" xfId="10" applyNumberFormat="1" applyFont="1" applyFill="1" applyBorder="1" applyAlignment="1" applyProtection="1">
      <alignment wrapText="1"/>
      <protection locked="0"/>
    </xf>
    <xf numFmtId="0" fontId="30" fillId="0" borderId="0" xfId="15" applyFont="1" applyBorder="1" applyProtection="1">
      <protection locked="0"/>
    </xf>
    <xf numFmtId="0" fontId="19" fillId="0" borderId="0" xfId="18" applyNumberFormat="1" applyFont="1" applyBorder="1" applyProtection="1">
      <protection locked="0"/>
    </xf>
    <xf numFmtId="0" fontId="19" fillId="0" borderId="0" xfId="19" applyNumberFormat="1" applyFont="1" applyBorder="1" applyProtection="1">
      <alignment horizontal="left"/>
      <protection locked="0"/>
    </xf>
    <xf numFmtId="49" fontId="19" fillId="0" borderId="0" xfId="20" applyNumberFormat="1" applyFont="1" applyProtection="1">
      <protection locked="0"/>
    </xf>
    <xf numFmtId="0" fontId="6" fillId="0" borderId="0" xfId="1" applyFont="1"/>
    <xf numFmtId="2" fontId="6" fillId="0" borderId="0" xfId="1" applyNumberFormat="1" applyFont="1"/>
    <xf numFmtId="0" fontId="6" fillId="0" borderId="0" xfId="1" applyFont="1" applyProtection="1"/>
    <xf numFmtId="0" fontId="6" fillId="0" borderId="0" xfId="1" applyFont="1" applyFill="1" applyProtection="1"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165" fontId="12" fillId="0" borderId="1" xfId="0" applyNumberFormat="1" applyFont="1" applyBorder="1" applyAlignment="1"/>
    <xf numFmtId="0" fontId="12" fillId="0" borderId="3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5" fontId="9" fillId="0" borderId="1" xfId="0" applyNumberFormat="1" applyFont="1" applyBorder="1" applyAlignment="1"/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49" fontId="6" fillId="2" borderId="1" xfId="5" applyNumberFormat="1" applyFont="1" applyFill="1" applyBorder="1" applyAlignment="1">
      <alignment horizontal="center" vertical="center" wrapText="1"/>
    </xf>
    <xf numFmtId="0" fontId="6" fillId="0" borderId="19" xfId="14" applyFont="1" applyBorder="1" applyAlignment="1"/>
    <xf numFmtId="0" fontId="6" fillId="0" borderId="3" xfId="14" applyFont="1" applyBorder="1" applyAlignment="1"/>
    <xf numFmtId="0" fontId="6" fillId="0" borderId="19" xfId="14" applyFont="1" applyBorder="1" applyAlignment="1"/>
    <xf numFmtId="49" fontId="6" fillId="2" borderId="1" xfId="5" applyNumberFormat="1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0" fontId="6" fillId="0" borderId="3" xfId="14" applyFont="1" applyBorder="1" applyAlignment="1"/>
    <xf numFmtId="0" fontId="6" fillId="0" borderId="19" xfId="14" applyFont="1" applyBorder="1" applyAlignment="1"/>
    <xf numFmtId="49" fontId="31" fillId="2" borderId="1" xfId="9" applyNumberFormat="1" applyFont="1" applyFill="1" applyBorder="1" applyAlignment="1">
      <alignment horizontal="left" wrapText="1"/>
    </xf>
    <xf numFmtId="49" fontId="22" fillId="2" borderId="27" xfId="9" applyNumberFormat="1" applyFont="1" applyFill="1" applyBorder="1" applyAlignment="1">
      <alignment horizontal="left" wrapText="1"/>
    </xf>
    <xf numFmtId="49" fontId="40" fillId="0" borderId="1" xfId="9" applyNumberFormat="1" applyFont="1" applyBorder="1" applyAlignment="1">
      <alignment wrapText="1"/>
    </xf>
    <xf numFmtId="49" fontId="33" fillId="2" borderId="11" xfId="9" applyNumberFormat="1" applyFont="1" applyFill="1" applyBorder="1" applyAlignment="1">
      <alignment horizontal="left" wrapText="1"/>
    </xf>
    <xf numFmtId="49" fontId="34" fillId="3" borderId="0" xfId="9" applyNumberFormat="1" applyFont="1" applyFill="1" applyBorder="1" applyAlignment="1" applyProtection="1">
      <alignment horizontal="left" vertical="center" wrapText="1"/>
    </xf>
    <xf numFmtId="49" fontId="30" fillId="3" borderId="3" xfId="9" applyNumberFormat="1" applyFont="1" applyFill="1" applyBorder="1" applyAlignment="1">
      <alignment horizontal="center" vertical="center" wrapText="1"/>
    </xf>
    <xf numFmtId="49" fontId="30" fillId="3" borderId="1" xfId="9" applyNumberFormat="1" applyFont="1" applyFill="1" applyBorder="1" applyAlignment="1">
      <alignment horizontal="center" vertical="center"/>
    </xf>
    <xf numFmtId="49" fontId="41" fillId="0" borderId="1" xfId="1" applyNumberFormat="1" applyFont="1" applyBorder="1" applyAlignment="1">
      <alignment horizontal="left" wrapText="1"/>
    </xf>
    <xf numFmtId="0" fontId="6" fillId="0" borderId="17" xfId="14" applyFont="1" applyBorder="1" applyAlignment="1"/>
    <xf numFmtId="0" fontId="6" fillId="0" borderId="4" xfId="14" applyFont="1" applyBorder="1" applyAlignment="1"/>
    <xf numFmtId="0" fontId="6" fillId="0" borderId="20" xfId="14" applyFont="1" applyBorder="1" applyAlignment="1"/>
    <xf numFmtId="2" fontId="6" fillId="11" borderId="1" xfId="14" applyNumberFormat="1" applyFont="1" applyFill="1" applyBorder="1"/>
    <xf numFmtId="2" fontId="6" fillId="11" borderId="21" xfId="14" applyNumberFormat="1" applyFont="1" applyFill="1" applyBorder="1"/>
    <xf numFmtId="2" fontId="6" fillId="11" borderId="1" xfId="14" quotePrefix="1" applyNumberFormat="1" applyFont="1" applyFill="1" applyBorder="1"/>
    <xf numFmtId="2" fontId="5" fillId="11" borderId="21" xfId="14" applyNumberFormat="1" applyFont="1" applyFill="1" applyBorder="1"/>
    <xf numFmtId="2" fontId="5" fillId="11" borderId="4" xfId="14" applyNumberFormat="1" applyFont="1" applyFill="1" applyBorder="1"/>
    <xf numFmtId="2" fontId="5" fillId="11" borderId="1" xfId="14" applyNumberFormat="1" applyFont="1" applyFill="1" applyBorder="1"/>
    <xf numFmtId="2" fontId="5" fillId="11" borderId="23" xfId="14" applyNumberFormat="1" applyFont="1" applyFill="1" applyBorder="1"/>
    <xf numFmtId="2" fontId="6" fillId="11" borderId="23" xfId="14" applyNumberFormat="1" applyFont="1" applyFill="1" applyBorder="1"/>
    <xf numFmtId="0" fontId="42" fillId="0" borderId="0" xfId="21" applyNumberFormat="1" applyFont="1" applyBorder="1" applyProtection="1">
      <alignment horizontal="left"/>
      <protection locked="0"/>
    </xf>
    <xf numFmtId="0" fontId="43" fillId="0" borderId="0" xfId="21" applyNumberFormat="1" applyFont="1" applyBorder="1" applyAlignment="1" applyProtection="1">
      <protection locked="0"/>
    </xf>
    <xf numFmtId="49" fontId="42" fillId="0" borderId="0" xfId="20" applyNumberFormat="1" applyFont="1" applyProtection="1">
      <protection locked="0"/>
    </xf>
    <xf numFmtId="0" fontId="2" fillId="0" borderId="0" xfId="1" applyFont="1"/>
    <xf numFmtId="0" fontId="43" fillId="0" borderId="0" xfId="22" applyNumberFormat="1" applyFont="1" applyProtection="1">
      <alignment horizontal="center"/>
      <protection locked="0"/>
    </xf>
    <xf numFmtId="0" fontId="2" fillId="0" borderId="0" xfId="1" applyFont="1" applyProtection="1">
      <protection locked="0"/>
    </xf>
    <xf numFmtId="0" fontId="43" fillId="0" borderId="0" xfId="1" applyNumberFormat="1" applyFont="1" applyFill="1" applyBorder="1" applyAlignment="1" applyProtection="1">
      <alignment horizontal="center"/>
    </xf>
    <xf numFmtId="0" fontId="42" fillId="9" borderId="1" xfId="23" applyNumberFormat="1" applyFont="1" applyFill="1" applyBorder="1" applyProtection="1">
      <alignment horizontal="center" vertical="center"/>
      <protection locked="0"/>
    </xf>
    <xf numFmtId="0" fontId="42" fillId="9" borderId="1" xfId="24" applyNumberFormat="1" applyFont="1" applyFill="1" applyBorder="1" applyProtection="1">
      <alignment horizontal="center" vertical="center"/>
      <protection locked="0"/>
    </xf>
    <xf numFmtId="49" fontId="42" fillId="9" borderId="1" xfId="25" applyNumberFormat="1" applyFont="1" applyFill="1" applyBorder="1" applyProtection="1">
      <alignment horizontal="center" vertical="center"/>
      <protection locked="0"/>
    </xf>
    <xf numFmtId="0" fontId="43" fillId="9" borderId="1" xfId="26" applyNumberFormat="1" applyFont="1" applyFill="1" applyBorder="1" applyProtection="1">
      <alignment horizontal="left" wrapText="1"/>
      <protection locked="0"/>
    </xf>
    <xf numFmtId="49" fontId="43" fillId="9" borderId="1" xfId="27" applyNumberFormat="1" applyFont="1" applyFill="1" applyBorder="1" applyProtection="1">
      <alignment horizontal="center"/>
      <protection locked="0"/>
    </xf>
    <xf numFmtId="4" fontId="43" fillId="9" borderId="1" xfId="28" applyNumberFormat="1" applyFont="1" applyFill="1" applyBorder="1" applyProtection="1">
      <alignment horizontal="right" shrinkToFit="1"/>
    </xf>
    <xf numFmtId="0" fontId="42" fillId="9" borderId="1" xfId="29" applyNumberFormat="1" applyFont="1" applyFill="1" applyBorder="1" applyProtection="1">
      <alignment horizontal="left" wrapText="1"/>
      <protection locked="0"/>
    </xf>
    <xf numFmtId="49" fontId="42" fillId="9" borderId="1" xfId="30" applyNumberFormat="1" applyFont="1" applyFill="1" applyBorder="1" applyProtection="1">
      <alignment horizontal="center"/>
      <protection locked="0"/>
    </xf>
    <xf numFmtId="0" fontId="42" fillId="9" borderId="1" xfId="16" applyNumberFormat="1" applyFont="1" applyFill="1" applyBorder="1" applyProtection="1"/>
    <xf numFmtId="0" fontId="2" fillId="9" borderId="1" xfId="1" applyFont="1" applyFill="1" applyBorder="1" applyProtection="1"/>
    <xf numFmtId="0" fontId="44" fillId="9" borderId="1" xfId="4" applyNumberFormat="1" applyFont="1" applyFill="1" applyBorder="1" applyProtection="1">
      <alignment horizontal="left" wrapText="1" indent="2"/>
      <protection locked="0"/>
    </xf>
    <xf numFmtId="49" fontId="43" fillId="9" borderId="1" xfId="3" applyNumberFormat="1" applyFont="1" applyFill="1" applyBorder="1" applyProtection="1">
      <alignment horizontal="center"/>
      <protection locked="0"/>
    </xf>
    <xf numFmtId="4" fontId="43" fillId="9" borderId="1" xfId="31" applyNumberFormat="1" applyFont="1" applyFill="1" applyBorder="1" applyProtection="1">
      <alignment horizontal="right" shrinkToFit="1"/>
    </xf>
    <xf numFmtId="0" fontId="42" fillId="9" borderId="1" xfId="4" applyNumberFormat="1" applyFont="1" applyFill="1" applyBorder="1" applyProtection="1">
      <alignment horizontal="left" wrapText="1" indent="2"/>
      <protection locked="0"/>
    </xf>
    <xf numFmtId="49" fontId="42" fillId="9" borderId="1" xfId="3" applyNumberFormat="1" applyFont="1" applyFill="1" applyBorder="1" applyProtection="1">
      <alignment horizontal="center"/>
      <protection locked="0"/>
    </xf>
    <xf numFmtId="4" fontId="42" fillId="9" borderId="1" xfId="31" applyNumberFormat="1" applyFont="1" applyFill="1" applyBorder="1" applyProtection="1">
      <alignment horizontal="right" shrinkToFit="1"/>
    </xf>
    <xf numFmtId="0" fontId="43" fillId="9" borderId="1" xfId="4" applyNumberFormat="1" applyFont="1" applyFill="1" applyBorder="1" applyProtection="1">
      <alignment horizontal="left" wrapText="1" indent="2"/>
      <protection locked="0"/>
    </xf>
    <xf numFmtId="0" fontId="42" fillId="0" borderId="1" xfId="4" applyNumberFormat="1" applyFont="1" applyBorder="1" applyProtection="1">
      <alignment horizontal="left" wrapText="1" indent="2"/>
      <protection locked="0"/>
    </xf>
    <xf numFmtId="49" fontId="42" fillId="0" borderId="1" xfId="3" applyNumberFormat="1" applyFont="1" applyBorder="1" applyProtection="1">
      <alignment horizontal="center"/>
      <protection locked="0"/>
    </xf>
    <xf numFmtId="2" fontId="42" fillId="11" borderId="1" xfId="16" applyNumberFormat="1" applyFont="1" applyFill="1" applyBorder="1" applyProtection="1">
      <protection locked="0"/>
    </xf>
    <xf numFmtId="2" fontId="2" fillId="0" borderId="1" xfId="1" applyNumberFormat="1" applyFont="1" applyBorder="1" applyProtection="1">
      <protection locked="0"/>
    </xf>
    <xf numFmtId="0" fontId="42" fillId="0" borderId="1" xfId="4" applyNumberFormat="1" applyFont="1" applyBorder="1" applyAlignment="1" applyProtection="1">
      <alignment horizontal="left" wrapText="1" indent="2"/>
      <protection locked="0"/>
    </xf>
    <xf numFmtId="2" fontId="42" fillId="0" borderId="1" xfId="16" applyNumberFormat="1" applyFont="1" applyBorder="1" applyProtection="1">
      <protection locked="0"/>
    </xf>
    <xf numFmtId="0" fontId="45" fillId="9" borderId="1" xfId="4" applyNumberFormat="1" applyFont="1" applyFill="1" applyBorder="1" applyProtection="1">
      <alignment horizontal="left" wrapText="1" indent="2"/>
      <protection locked="0"/>
    </xf>
    <xf numFmtId="0" fontId="2" fillId="0" borderId="1" xfId="1" applyFont="1" applyBorder="1" applyProtection="1">
      <protection locked="0"/>
    </xf>
    <xf numFmtId="2" fontId="42" fillId="9" borderId="1" xfId="31" applyNumberFormat="1" applyFont="1" applyFill="1" applyBorder="1" applyProtection="1">
      <alignment horizontal="right" shrinkToFit="1"/>
    </xf>
    <xf numFmtId="0" fontId="2" fillId="12" borderId="1" xfId="1" applyFont="1" applyFill="1" applyBorder="1" applyAlignment="1">
      <alignment vertical="center"/>
    </xf>
    <xf numFmtId="0" fontId="23" fillId="12" borderId="1" xfId="1" applyFont="1" applyFill="1" applyBorder="1" applyAlignment="1">
      <alignment horizontal="left" vertical="center" wrapText="1"/>
    </xf>
    <xf numFmtId="0" fontId="23" fillId="12" borderId="1" xfId="1" applyFont="1" applyFill="1" applyBorder="1" applyAlignment="1">
      <alignment vertical="center"/>
    </xf>
    <xf numFmtId="4" fontId="43" fillId="12" borderId="1" xfId="31" applyNumberFormat="1" applyFont="1" applyFill="1" applyBorder="1" applyProtection="1">
      <alignment horizontal="right" shrinkToFi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/>
    </xf>
    <xf numFmtId="0" fontId="43" fillId="9" borderId="1" xfId="4" applyNumberFormat="1" applyFont="1" applyFill="1" applyBorder="1" applyProtection="1">
      <alignment horizontal="left" wrapText="1" indent="2"/>
    </xf>
    <xf numFmtId="49" fontId="43" fillId="9" borderId="1" xfId="3" applyNumberFormat="1" applyFont="1" applyFill="1" applyBorder="1" applyProtection="1">
      <alignment horizontal="center"/>
    </xf>
    <xf numFmtId="4" fontId="43" fillId="10" borderId="1" xfId="16" applyNumberFormat="1" applyFont="1" applyFill="1" applyBorder="1" applyProtection="1">
      <protection locked="0"/>
    </xf>
    <xf numFmtId="2" fontId="42" fillId="2" borderId="1" xfId="16" applyNumberFormat="1" applyFont="1" applyFill="1" applyBorder="1" applyProtection="1">
      <protection locked="0"/>
    </xf>
    <xf numFmtId="0" fontId="42" fillId="2" borderId="1" xfId="16" applyNumberFormat="1" applyFont="1" applyFill="1" applyBorder="1" applyProtection="1">
      <protection locked="0"/>
    </xf>
    <xf numFmtId="0" fontId="42" fillId="0" borderId="1" xfId="16" applyNumberFormat="1" applyFont="1" applyBorder="1" applyProtection="1">
      <protection locked="0"/>
    </xf>
    <xf numFmtId="0" fontId="45" fillId="9" borderId="1" xfId="4" applyNumberFormat="1" applyFont="1" applyFill="1" applyBorder="1" applyProtection="1">
      <alignment horizontal="left" wrapText="1" indent="2"/>
    </xf>
    <xf numFmtId="49" fontId="42" fillId="9" borderId="1" xfId="3" applyNumberFormat="1" applyFont="1" applyFill="1" applyBorder="1" applyProtection="1">
      <alignment horizontal="center"/>
    </xf>
    <xf numFmtId="0" fontId="42" fillId="9" borderId="1" xfId="4" applyNumberFormat="1" applyFont="1" applyFill="1" applyBorder="1" applyProtection="1">
      <alignment horizontal="left" wrapText="1" indent="2"/>
    </xf>
    <xf numFmtId="0" fontId="23" fillId="12" borderId="1" xfId="1" applyFont="1" applyFill="1" applyBorder="1" applyAlignment="1">
      <alignment horizontal="left" vertical="center"/>
    </xf>
    <xf numFmtId="0" fontId="42" fillId="11" borderId="1" xfId="17" applyNumberFormat="1" applyFont="1" applyFill="1" applyBorder="1" applyProtection="1">
      <protection locked="0"/>
    </xf>
    <xf numFmtId="0" fontId="46" fillId="0" borderId="1" xfId="0" applyFont="1" applyBorder="1" applyAlignment="1">
      <alignment wrapText="1"/>
    </xf>
    <xf numFmtId="49" fontId="46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2" fontId="2" fillId="11" borderId="1" xfId="1" applyNumberFormat="1" applyFont="1" applyFill="1" applyBorder="1" applyProtection="1">
      <protection locked="0"/>
    </xf>
    <xf numFmtId="0" fontId="2" fillId="11" borderId="1" xfId="1" applyFont="1" applyFill="1" applyBorder="1" applyProtection="1">
      <protection locked="0"/>
    </xf>
    <xf numFmtId="0" fontId="2" fillId="11" borderId="1" xfId="1" applyFont="1" applyFill="1" applyBorder="1"/>
    <xf numFmtId="0" fontId="46" fillId="11" borderId="1" xfId="0" applyFont="1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4" fontId="42" fillId="11" borderId="1" xfId="31" applyNumberFormat="1" applyFont="1" applyFill="1" applyBorder="1" applyProtection="1">
      <alignment horizontal="right" shrinkToFit="1"/>
    </xf>
    <xf numFmtId="0" fontId="0" fillId="2" borderId="0" xfId="0" applyFill="1"/>
    <xf numFmtId="0" fontId="42" fillId="11" borderId="1" xfId="16" applyNumberFormat="1" applyFont="1" applyFill="1" applyBorder="1" applyProtection="1">
      <protection locked="0"/>
    </xf>
    <xf numFmtId="166" fontId="30" fillId="2" borderId="1" xfId="15" applyNumberFormat="1" applyFont="1" applyFill="1" applyBorder="1" applyAlignment="1" applyProtection="1">
      <protection locked="0"/>
    </xf>
    <xf numFmtId="166" fontId="30" fillId="2" borderId="1" xfId="9" applyNumberFormat="1" applyFont="1" applyFill="1" applyBorder="1" applyAlignment="1"/>
    <xf numFmtId="2" fontId="29" fillId="2" borderId="1" xfId="15" applyNumberFormat="1" applyFont="1" applyFill="1" applyBorder="1" applyAlignment="1" applyProtection="1">
      <protection locked="0"/>
    </xf>
    <xf numFmtId="0" fontId="9" fillId="0" borderId="0" xfId="0" applyFont="1" applyAlignment="1">
      <alignment horizontal="right"/>
    </xf>
    <xf numFmtId="49" fontId="30" fillId="6" borderId="27" xfId="9" applyNumberFormat="1" applyFont="1" applyFill="1" applyBorder="1" applyAlignment="1">
      <alignment horizontal="left" wrapText="1"/>
    </xf>
    <xf numFmtId="2" fontId="30" fillId="6" borderId="1" xfId="9" applyNumberFormat="1" applyFont="1" applyFill="1" applyBorder="1" applyAlignment="1"/>
    <xf numFmtId="49" fontId="32" fillId="6" borderId="27" xfId="9" applyNumberFormat="1" applyFont="1" applyFill="1" applyBorder="1" applyAlignment="1">
      <alignment wrapText="1"/>
    </xf>
    <xf numFmtId="49" fontId="30" fillId="6" borderId="6" xfId="9" applyNumberFormat="1" applyFont="1" applyFill="1" applyBorder="1"/>
    <xf numFmtId="2" fontId="30" fillId="6" borderId="1" xfId="15" applyNumberFormat="1" applyFont="1" applyFill="1" applyBorder="1" applyAlignment="1" applyProtection="1">
      <protection locked="0"/>
    </xf>
    <xf numFmtId="49" fontId="31" fillId="6" borderId="1" xfId="9" applyNumberFormat="1" applyFont="1" applyFill="1" applyBorder="1" applyAlignment="1">
      <alignment horizontal="left" wrapText="1"/>
    </xf>
    <xf numFmtId="49" fontId="30" fillId="6" borderId="30" xfId="9" applyNumberFormat="1" applyFont="1" applyFill="1" applyBorder="1" applyAlignment="1">
      <alignment wrapText="1"/>
    </xf>
    <xf numFmtId="49" fontId="29" fillId="6" borderId="1" xfId="15" applyNumberFormat="1" applyFont="1" applyFill="1" applyBorder="1" applyAlignment="1" applyProtection="1">
      <alignment wrapText="1"/>
      <protection locked="0"/>
    </xf>
    <xf numFmtId="49" fontId="29" fillId="6" borderId="1" xfId="15" applyNumberFormat="1" applyFont="1" applyFill="1" applyBorder="1" applyAlignment="1" applyProtection="1">
      <alignment horizontal="center"/>
      <protection locked="0"/>
    </xf>
    <xf numFmtId="49" fontId="29" fillId="6" borderId="1" xfId="15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49" fontId="6" fillId="2" borderId="1" xfId="5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0" fontId="9" fillId="0" borderId="23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 applyAlignment="1">
      <alignment horizontal="left" vertical="center" wrapText="1"/>
    </xf>
    <xf numFmtId="0" fontId="37" fillId="0" borderId="4" xfId="1" applyFont="1" applyFill="1" applyBorder="1" applyAlignment="1">
      <alignment vertical="center"/>
    </xf>
    <xf numFmtId="4" fontId="6" fillId="2" borderId="4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4" xfId="1" applyFont="1" applyFill="1" applyBorder="1" applyAlignment="1">
      <alignment horizontal="left" vertical="center"/>
    </xf>
    <xf numFmtId="0" fontId="25" fillId="0" borderId="4" xfId="0" applyFont="1" applyBorder="1" applyAlignment="1">
      <alignment horizontal="left"/>
    </xf>
    <xf numFmtId="0" fontId="6" fillId="0" borderId="4" xfId="1" applyFont="1" applyFill="1" applyBorder="1" applyAlignment="1">
      <alignment horizontal="left"/>
    </xf>
    <xf numFmtId="0" fontId="2" fillId="2" borderId="0" xfId="1" applyFont="1" applyFill="1"/>
    <xf numFmtId="49" fontId="33" fillId="4" borderId="27" xfId="9" applyNumberFormat="1" applyFont="1" applyFill="1" applyBorder="1" applyAlignment="1">
      <alignment wrapText="1"/>
    </xf>
    <xf numFmtId="49" fontId="29" fillId="6" borderId="26" xfId="9" applyNumberFormat="1" applyFont="1" applyFill="1" applyBorder="1" applyAlignment="1">
      <alignment wrapText="1"/>
    </xf>
    <xf numFmtId="0" fontId="5" fillId="4" borderId="20" xfId="14" applyFont="1" applyFill="1" applyBorder="1" applyAlignment="1"/>
    <xf numFmtId="0" fontId="5" fillId="4" borderId="21" xfId="14" applyFont="1" applyFill="1" applyBorder="1" applyAlignment="1"/>
    <xf numFmtId="0" fontId="6" fillId="4" borderId="21" xfId="14" applyFont="1" applyFill="1" applyBorder="1" applyAlignment="1">
      <alignment horizontal="center"/>
    </xf>
    <xf numFmtId="2" fontId="6" fillId="4" borderId="21" xfId="14" applyNumberFormat="1" applyFont="1" applyFill="1" applyBorder="1"/>
    <xf numFmtId="0" fontId="5" fillId="4" borderId="19" xfId="14" applyFont="1" applyFill="1" applyBorder="1" applyAlignment="1"/>
    <xf numFmtId="0" fontId="13" fillId="0" borderId="5" xfId="0" applyFont="1" applyFill="1" applyBorder="1" applyAlignment="1">
      <alignment horizontal="center" vertical="center"/>
    </xf>
    <xf numFmtId="165" fontId="13" fillId="0" borderId="5" xfId="0" applyNumberFormat="1" applyFont="1" applyFill="1" applyBorder="1"/>
    <xf numFmtId="165" fontId="11" fillId="0" borderId="6" xfId="0" applyNumberFormat="1" applyFont="1" applyFill="1" applyBorder="1"/>
    <xf numFmtId="165" fontId="13" fillId="0" borderId="21" xfId="0" applyNumberFormat="1" applyFont="1" applyFill="1" applyBorder="1"/>
    <xf numFmtId="0" fontId="12" fillId="0" borderId="5" xfId="0" applyFont="1" applyFill="1" applyBorder="1" applyAlignment="1">
      <alignment horizontal="center" vertical="center"/>
    </xf>
    <xf numFmtId="165" fontId="9" fillId="0" borderId="6" xfId="0" applyNumberFormat="1" applyFont="1" applyFill="1" applyBorder="1"/>
    <xf numFmtId="165" fontId="12" fillId="0" borderId="21" xfId="0" applyNumberFormat="1" applyFont="1" applyFill="1" applyBorder="1"/>
    <xf numFmtId="0" fontId="9" fillId="0" borderId="1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49" fontId="19" fillId="0" borderId="1" xfId="3" applyNumberFormat="1" applyFont="1" applyBorder="1" applyAlignment="1" applyProtection="1">
      <alignment horizontal="center" vertical="center"/>
      <protection locked="0"/>
    </xf>
    <xf numFmtId="2" fontId="12" fillId="0" borderId="1" xfId="0" applyNumberFormat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wrapText="1"/>
    </xf>
    <xf numFmtId="4" fontId="48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4" fontId="14" fillId="0" borderId="18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/>
    </xf>
    <xf numFmtId="165" fontId="9" fillId="0" borderId="4" xfId="0" applyNumberFormat="1" applyFont="1" applyFill="1" applyBorder="1"/>
    <xf numFmtId="165" fontId="11" fillId="0" borderId="4" xfId="0" applyNumberFormat="1" applyFont="1" applyFill="1" applyBorder="1"/>
    <xf numFmtId="0" fontId="6" fillId="2" borderId="1" xfId="5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0" fontId="14" fillId="6" borderId="1" xfId="5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center" vertical="center" wrapText="1"/>
    </xf>
    <xf numFmtId="4" fontId="6" fillId="6" borderId="1" xfId="5" applyNumberFormat="1" applyFont="1" applyFill="1" applyBorder="1" applyAlignment="1">
      <alignment horizontal="center" vertical="center" wrapText="1"/>
    </xf>
    <xf numFmtId="0" fontId="5" fillId="6" borderId="1" xfId="5" applyFont="1" applyFill="1" applyBorder="1" applyAlignment="1">
      <alignment horizontal="center" vertical="justify" wrapText="1"/>
    </xf>
    <xf numFmtId="4" fontId="5" fillId="6" borderId="1" xfId="5" applyNumberFormat="1" applyFont="1" applyFill="1" applyBorder="1" applyAlignment="1">
      <alignment horizontal="center" vertical="center" wrapText="1"/>
    </xf>
    <xf numFmtId="0" fontId="25" fillId="4" borderId="0" xfId="0" applyFont="1" applyFill="1"/>
    <xf numFmtId="49" fontId="5" fillId="4" borderId="1" xfId="5" applyNumberFormat="1" applyFont="1" applyFill="1" applyBorder="1" applyAlignment="1">
      <alignment horizontal="center" vertical="center" wrapText="1"/>
    </xf>
    <xf numFmtId="4" fontId="6" fillId="4" borderId="1" xfId="5" applyNumberFormat="1" applyFont="1" applyFill="1" applyBorder="1" applyAlignment="1">
      <alignment horizontal="right" vertical="center" wrapText="1"/>
    </xf>
    <xf numFmtId="49" fontId="6" fillId="4" borderId="1" xfId="5" applyNumberFormat="1" applyFont="1" applyFill="1" applyBorder="1" applyAlignment="1">
      <alignment horizontal="center" vertical="center" wrapText="1"/>
    </xf>
    <xf numFmtId="4" fontId="5" fillId="4" borderId="1" xfId="5" applyNumberFormat="1" applyFont="1" applyFill="1" applyBorder="1" applyAlignment="1">
      <alignment horizontal="right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49" fontId="5" fillId="4" borderId="1" xfId="8" applyNumberFormat="1" applyFont="1" applyFill="1" applyBorder="1" applyAlignment="1">
      <alignment horizontal="center" vertical="center" wrapText="1"/>
    </xf>
    <xf numFmtId="49" fontId="5" fillId="4" borderId="1" xfId="6" applyNumberFormat="1" applyFont="1" applyFill="1" applyBorder="1" applyAlignment="1">
      <alignment horizontal="center" vertical="center" wrapText="1"/>
    </xf>
    <xf numFmtId="49" fontId="5" fillId="4" borderId="1" xfId="5" applyNumberFormat="1" applyFont="1" applyFill="1" applyBorder="1" applyAlignment="1">
      <alignment horizontal="left" vertical="center" wrapText="1"/>
    </xf>
    <xf numFmtId="4" fontId="5" fillId="2" borderId="0" xfId="5" applyNumberFormat="1" applyFont="1" applyFill="1" applyBorder="1" applyAlignment="1">
      <alignment horizontal="center" vertical="justify" wrapText="1"/>
    </xf>
    <xf numFmtId="4" fontId="6" fillId="2" borderId="1" xfId="11" applyNumberFormat="1" applyFont="1" applyFill="1" applyBorder="1" applyAlignment="1">
      <alignment horizontal="right"/>
    </xf>
    <xf numFmtId="4" fontId="6" fillId="2" borderId="4" xfId="5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right"/>
    </xf>
    <xf numFmtId="0" fontId="23" fillId="0" borderId="1" xfId="5" applyFont="1" applyFill="1" applyBorder="1" applyAlignment="1">
      <alignment vertical="center" wrapText="1"/>
    </xf>
    <xf numFmtId="0" fontId="23" fillId="4" borderId="1" xfId="5" applyFont="1" applyFill="1" applyBorder="1" applyAlignment="1">
      <alignment vertical="center" wrapText="1"/>
    </xf>
    <xf numFmtId="0" fontId="2" fillId="2" borderId="1" xfId="6" applyFont="1" applyFill="1" applyBorder="1"/>
    <xf numFmtId="0" fontId="42" fillId="2" borderId="1" xfId="6" applyFont="1" applyFill="1" applyBorder="1" applyAlignment="1">
      <alignment wrapText="1"/>
    </xf>
    <xf numFmtId="0" fontId="2" fillId="2" borderId="1" xfId="5" applyFont="1" applyFill="1" applyBorder="1" applyAlignment="1">
      <alignment vertical="center" wrapText="1"/>
    </xf>
    <xf numFmtId="0" fontId="2" fillId="2" borderId="1" xfId="7" applyNumberFormat="1" applyFont="1" applyFill="1" applyBorder="1" applyAlignment="1">
      <alignment vertical="center" wrapText="1"/>
    </xf>
    <xf numFmtId="0" fontId="43" fillId="4" borderId="1" xfId="6" applyFont="1" applyFill="1" applyBorder="1" applyAlignment="1">
      <alignment horizontal="justify" vertical="center" wrapText="1"/>
    </xf>
    <xf numFmtId="49" fontId="2" fillId="2" borderId="1" xfId="6" applyNumberFormat="1" applyFont="1" applyFill="1" applyBorder="1" applyAlignment="1">
      <alignment horizontal="left" vertical="center" wrapText="1"/>
    </xf>
    <xf numFmtId="0" fontId="42" fillId="2" borderId="1" xfId="6" applyFont="1" applyFill="1" applyBorder="1" applyAlignment="1">
      <alignment horizontal="justify" vertical="center" wrapText="1"/>
    </xf>
    <xf numFmtId="0" fontId="42" fillId="2" borderId="1" xfId="6" applyFont="1" applyFill="1" applyBorder="1" applyAlignment="1">
      <alignment vertical="center"/>
    </xf>
    <xf numFmtId="49" fontId="42" fillId="2" borderId="1" xfId="6" applyNumberFormat="1" applyFont="1" applyFill="1" applyBorder="1" applyAlignment="1">
      <alignment wrapText="1"/>
    </xf>
    <xf numFmtId="0" fontId="42" fillId="4" borderId="1" xfId="6" applyFont="1" applyFill="1" applyBorder="1" applyAlignment="1">
      <alignment horizontal="justify" vertical="center" wrapText="1"/>
    </xf>
    <xf numFmtId="49" fontId="2" fillId="2" borderId="1" xfId="9" applyNumberFormat="1" applyFont="1" applyFill="1" applyBorder="1" applyAlignment="1">
      <alignment horizontal="left" wrapText="1"/>
    </xf>
    <xf numFmtId="0" fontId="2" fillId="4" borderId="1" xfId="5" applyFont="1" applyFill="1" applyBorder="1" applyAlignment="1">
      <alignment vertical="center" wrapText="1"/>
    </xf>
    <xf numFmtId="0" fontId="43" fillId="2" borderId="1" xfId="6" applyFont="1" applyFill="1" applyBorder="1"/>
    <xf numFmtId="0" fontId="23" fillId="2" borderId="1" xfId="7" applyNumberFormat="1" applyFont="1" applyFill="1" applyBorder="1" applyAlignment="1">
      <alignment vertical="center" wrapText="1"/>
    </xf>
    <xf numFmtId="0" fontId="23" fillId="2" borderId="1" xfId="5" applyFont="1" applyFill="1" applyBorder="1" applyAlignment="1">
      <alignment vertical="center" wrapText="1"/>
    </xf>
    <xf numFmtId="0" fontId="23" fillId="4" borderId="1" xfId="6" applyFont="1" applyFill="1" applyBorder="1" applyAlignment="1">
      <alignment wrapText="1"/>
    </xf>
    <xf numFmtId="0" fontId="2" fillId="4" borderId="1" xfId="7" applyNumberFormat="1" applyFont="1" applyFill="1" applyBorder="1" applyAlignment="1">
      <alignment vertical="center" wrapText="1"/>
    </xf>
    <xf numFmtId="49" fontId="8" fillId="6" borderId="1" xfId="9" applyNumberFormat="1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vertical="center" wrapText="1"/>
    </xf>
    <xf numFmtId="0" fontId="22" fillId="2" borderId="1" xfId="11" applyFont="1" applyFill="1" applyBorder="1"/>
    <xf numFmtId="0" fontId="49" fillId="2" borderId="1" xfId="11" applyFont="1" applyFill="1" applyBorder="1" applyAlignment="1">
      <alignment wrapText="1"/>
    </xf>
    <xf numFmtId="0" fontId="22" fillId="2" borderId="1" xfId="5" applyFont="1" applyFill="1" applyBorder="1" applyAlignment="1">
      <alignment vertical="center" wrapText="1"/>
    </xf>
    <xf numFmtId="0" fontId="22" fillId="2" borderId="1" xfId="12" applyNumberFormat="1" applyFont="1" applyFill="1" applyBorder="1" applyAlignment="1">
      <alignment vertical="center" wrapText="1"/>
    </xf>
    <xf numFmtId="0" fontId="50" fillId="2" borderId="1" xfId="11" applyFont="1" applyFill="1" applyBorder="1" applyAlignment="1">
      <alignment horizontal="justify" vertical="center" wrapText="1"/>
    </xf>
    <xf numFmtId="49" fontId="22" fillId="2" borderId="1" xfId="11" applyNumberFormat="1" applyFont="1" applyFill="1" applyBorder="1" applyAlignment="1">
      <alignment horizontal="left" vertical="center" wrapText="1"/>
    </xf>
    <xf numFmtId="0" fontId="49" fillId="2" borderId="1" xfId="11" applyFont="1" applyFill="1" applyBorder="1" applyAlignment="1">
      <alignment horizontal="justify" vertical="center" wrapText="1"/>
    </xf>
    <xf numFmtId="0" fontId="8" fillId="2" borderId="1" xfId="11" applyFont="1" applyFill="1" applyBorder="1"/>
    <xf numFmtId="49" fontId="22" fillId="2" borderId="1" xfId="11" applyNumberFormat="1" applyFont="1" applyFill="1" applyBorder="1" applyAlignment="1">
      <alignment wrapText="1"/>
    </xf>
    <xf numFmtId="0" fontId="49" fillId="2" borderId="1" xfId="11" applyFont="1" applyFill="1" applyBorder="1" applyAlignment="1">
      <alignment vertical="center"/>
    </xf>
    <xf numFmtId="49" fontId="49" fillId="2" borderId="1" xfId="11" applyNumberFormat="1" applyFont="1" applyFill="1" applyBorder="1" applyAlignment="1">
      <alignment wrapText="1"/>
    </xf>
    <xf numFmtId="167" fontId="49" fillId="2" borderId="1" xfId="11" applyNumberFormat="1" applyFont="1" applyFill="1" applyBorder="1" applyAlignment="1">
      <alignment wrapText="1"/>
    </xf>
    <xf numFmtId="0" fontId="50" fillId="2" borderId="1" xfId="11" applyFont="1" applyFill="1" applyBorder="1"/>
    <xf numFmtId="0" fontId="49" fillId="2" borderId="1" xfId="11" applyFont="1" applyFill="1" applyBorder="1"/>
    <xf numFmtId="0" fontId="8" fillId="2" borderId="1" xfId="12" applyNumberFormat="1" applyFont="1" applyFill="1" applyBorder="1" applyAlignment="1">
      <alignment vertical="center" wrapText="1"/>
    </xf>
    <xf numFmtId="0" fontId="22" fillId="2" borderId="1" xfId="11" applyFont="1" applyFill="1" applyBorder="1" applyAlignment="1">
      <alignment wrapText="1"/>
    </xf>
    <xf numFmtId="49" fontId="6" fillId="2" borderId="1" xfId="5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/>
    <xf numFmtId="4" fontId="9" fillId="0" borderId="5" xfId="0" applyNumberFormat="1" applyFont="1" applyBorder="1"/>
    <xf numFmtId="4" fontId="9" fillId="0" borderId="1" xfId="0" applyNumberFormat="1" applyFont="1" applyBorder="1"/>
    <xf numFmtId="4" fontId="9" fillId="0" borderId="6" xfId="0" applyNumberFormat="1" applyFont="1" applyBorder="1"/>
    <xf numFmtId="4" fontId="12" fillId="0" borderId="1" xfId="0" applyNumberFormat="1" applyFont="1" applyBorder="1" applyAlignment="1"/>
    <xf numFmtId="4" fontId="25" fillId="0" borderId="1" xfId="0" applyNumberFormat="1" applyFont="1" applyBorder="1"/>
    <xf numFmtId="0" fontId="51" fillId="2" borderId="1" xfId="7" applyNumberFormat="1" applyFont="1" applyFill="1" applyBorder="1" applyAlignment="1">
      <alignment vertical="center" wrapText="1"/>
    </xf>
    <xf numFmtId="0" fontId="5" fillId="0" borderId="1" xfId="7" applyNumberFormat="1" applyFont="1" applyFill="1" applyBorder="1" applyAlignment="1">
      <alignment vertical="center" wrapText="1"/>
    </xf>
    <xf numFmtId="0" fontId="52" fillId="2" borderId="0" xfId="14" applyFont="1" applyFill="1"/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right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8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0" fillId="0" borderId="12" xfId="0" applyBorder="1"/>
    <xf numFmtId="0" fontId="13" fillId="0" borderId="2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5" fillId="0" borderId="0" xfId="1" applyFont="1" applyFill="1" applyAlignment="1">
      <alignment horizontal="right"/>
    </xf>
    <xf numFmtId="0" fontId="1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1" applyFont="1" applyFill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5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/>
    </xf>
    <xf numFmtId="0" fontId="9" fillId="0" borderId="17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23" xfId="0" applyFont="1" applyFill="1" applyBorder="1" applyAlignment="1">
      <alignment horizontal="left" wrapText="1"/>
    </xf>
    <xf numFmtId="0" fontId="11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4" fillId="0" borderId="0" xfId="1" applyFont="1" applyFill="1" applyAlignment="1">
      <alignment horizontal="right"/>
    </xf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/>
    </xf>
    <xf numFmtId="49" fontId="6" fillId="0" borderId="1" xfId="5" applyNumberFormat="1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right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5" fillId="0" borderId="0" xfId="6" applyFont="1" applyFill="1" applyAlignment="1">
      <alignment horizontal="center" vertical="justify"/>
    </xf>
    <xf numFmtId="0" fontId="6" fillId="0" borderId="1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justify" wrapText="1"/>
    </xf>
    <xf numFmtId="0" fontId="6" fillId="0" borderId="1" xfId="5" applyFont="1" applyFill="1" applyBorder="1" applyAlignment="1">
      <alignment horizontal="center" vertical="center"/>
    </xf>
    <xf numFmtId="0" fontId="5" fillId="0" borderId="0" xfId="11" applyFont="1" applyFill="1" applyAlignment="1">
      <alignment horizontal="center" vertical="justify"/>
    </xf>
    <xf numFmtId="0" fontId="6" fillId="2" borderId="0" xfId="5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2" borderId="18" xfId="5" applyFont="1" applyFill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49" fontId="6" fillId="2" borderId="1" xfId="5" applyNumberFormat="1" applyFont="1" applyFill="1" applyBorder="1" applyAlignment="1">
      <alignment horizontal="center" vertical="center" wrapText="1"/>
    </xf>
    <xf numFmtId="0" fontId="5" fillId="3" borderId="3" xfId="14" applyFont="1" applyFill="1" applyBorder="1" applyAlignment="1"/>
    <xf numFmtId="0" fontId="5" fillId="3" borderId="17" xfId="14" applyFont="1" applyFill="1" applyBorder="1" applyAlignment="1"/>
    <xf numFmtId="0" fontId="5" fillId="3" borderId="4" xfId="14" applyFont="1" applyFill="1" applyBorder="1" applyAlignment="1"/>
    <xf numFmtId="0" fontId="6" fillId="0" borderId="0" xfId="5" applyFont="1" applyFill="1" applyBorder="1" applyAlignment="1">
      <alignment horizontal="right" vertical="justify" wrapText="1"/>
    </xf>
    <xf numFmtId="0" fontId="6" fillId="0" borderId="0" xfId="14" applyFont="1" applyAlignment="1">
      <alignment horizontal="center"/>
    </xf>
    <xf numFmtId="0" fontId="5" fillId="0" borderId="0" xfId="14" applyFont="1" applyAlignment="1">
      <alignment horizontal="center"/>
    </xf>
    <xf numFmtId="0" fontId="6" fillId="0" borderId="19" xfId="14" applyFont="1" applyBorder="1" applyAlignment="1">
      <alignment horizontal="center"/>
    </xf>
    <xf numFmtId="0" fontId="6" fillId="0" borderId="20" xfId="14" applyFont="1" applyBorder="1" applyAlignment="1">
      <alignment horizontal="center"/>
    </xf>
    <xf numFmtId="0" fontId="6" fillId="0" borderId="21" xfId="14" applyFont="1" applyBorder="1" applyAlignment="1">
      <alignment horizontal="center"/>
    </xf>
    <xf numFmtId="49" fontId="6" fillId="2" borderId="5" xfId="5" applyNumberFormat="1" applyFont="1" applyFill="1" applyBorder="1" applyAlignment="1">
      <alignment horizontal="center" vertical="center" wrapText="1"/>
    </xf>
    <xf numFmtId="49" fontId="6" fillId="2" borderId="6" xfId="5" applyNumberFormat="1" applyFont="1" applyFill="1" applyBorder="1" applyAlignment="1">
      <alignment horizontal="center" vertical="center" wrapText="1"/>
    </xf>
    <xf numFmtId="0" fontId="6" fillId="0" borderId="22" xfId="14" applyFont="1" applyBorder="1" applyAlignment="1">
      <alignment horizontal="center"/>
    </xf>
    <xf numFmtId="0" fontId="6" fillId="0" borderId="2" xfId="14" applyFont="1" applyBorder="1" applyAlignment="1">
      <alignment horizontal="center"/>
    </xf>
    <xf numFmtId="0" fontId="6" fillId="0" borderId="23" xfId="14" applyFont="1" applyBorder="1" applyAlignment="1">
      <alignment horizontal="center"/>
    </xf>
    <xf numFmtId="0" fontId="6" fillId="0" borderId="3" xfId="14" applyFont="1" applyBorder="1" applyAlignment="1"/>
    <xf numFmtId="0" fontId="6" fillId="0" borderId="17" xfId="14" applyFont="1" applyBorder="1" applyAlignment="1"/>
    <xf numFmtId="0" fontId="6" fillId="0" borderId="4" xfId="14" applyFont="1" applyBorder="1" applyAlignment="1"/>
    <xf numFmtId="0" fontId="5" fillId="4" borderId="3" xfId="14" applyFont="1" applyFill="1" applyBorder="1" applyAlignment="1"/>
    <xf numFmtId="0" fontId="5" fillId="4" borderId="17" xfId="14" applyFont="1" applyFill="1" applyBorder="1" applyAlignment="1"/>
    <xf numFmtId="0" fontId="5" fillId="4" borderId="4" xfId="14" applyFont="1" applyFill="1" applyBorder="1" applyAlignment="1"/>
    <xf numFmtId="0" fontId="6" fillId="0" borderId="25" xfId="14" applyFont="1" applyBorder="1" applyAlignment="1"/>
    <xf numFmtId="0" fontId="6" fillId="0" borderId="0" xfId="14" applyFont="1" applyBorder="1" applyAlignment="1"/>
    <xf numFmtId="0" fontId="6" fillId="0" borderId="24" xfId="14" applyFont="1" applyBorder="1" applyAlignment="1"/>
    <xf numFmtId="0" fontId="6" fillId="0" borderId="22" xfId="14" applyFont="1" applyBorder="1" applyAlignment="1"/>
    <xf numFmtId="0" fontId="6" fillId="0" borderId="2" xfId="14" applyFont="1" applyBorder="1" applyAlignment="1"/>
    <xf numFmtId="0" fontId="6" fillId="0" borderId="23" xfId="14" applyFont="1" applyBorder="1" applyAlignment="1"/>
    <xf numFmtId="0" fontId="5" fillId="0" borderId="3" xfId="14" applyFont="1" applyBorder="1" applyAlignment="1"/>
    <xf numFmtId="0" fontId="5" fillId="0" borderId="17" xfId="14" applyFont="1" applyBorder="1" applyAlignment="1"/>
    <xf numFmtId="0" fontId="5" fillId="0" borderId="4" xfId="14" applyFont="1" applyBorder="1" applyAlignment="1"/>
    <xf numFmtId="0" fontId="6" fillId="0" borderId="3" xfId="14" applyFont="1" applyBorder="1" applyAlignment="1">
      <alignment wrapText="1"/>
    </xf>
    <xf numFmtId="0" fontId="6" fillId="0" borderId="17" xfId="14" applyFont="1" applyBorder="1" applyAlignment="1">
      <alignment wrapText="1"/>
    </xf>
    <xf numFmtId="0" fontId="6" fillId="0" borderId="4" xfId="14" applyFont="1" applyBorder="1" applyAlignment="1">
      <alignment wrapText="1"/>
    </xf>
    <xf numFmtId="0" fontId="6" fillId="0" borderId="5" xfId="14" applyFont="1" applyBorder="1" applyAlignment="1">
      <alignment horizontal="center" vertical="center"/>
    </xf>
    <xf numFmtId="0" fontId="6" fillId="0" borderId="18" xfId="14" applyFont="1" applyBorder="1" applyAlignment="1">
      <alignment horizontal="center" vertical="center"/>
    </xf>
    <xf numFmtId="0" fontId="6" fillId="0" borderId="6" xfId="14" applyFont="1" applyBorder="1" applyAlignment="1">
      <alignment horizontal="center" vertical="center"/>
    </xf>
    <xf numFmtId="49" fontId="39" fillId="0" borderId="3" xfId="9" applyNumberFormat="1" applyFont="1" applyBorder="1" applyAlignment="1">
      <alignment horizontal="left" wrapText="1"/>
    </xf>
    <xf numFmtId="49" fontId="39" fillId="0" borderId="17" xfId="9" applyNumberFormat="1" applyFont="1" applyBorder="1" applyAlignment="1">
      <alignment horizontal="left" wrapText="1"/>
    </xf>
    <xf numFmtId="49" fontId="39" fillId="0" borderId="4" xfId="9" applyNumberFormat="1" applyFont="1" applyBorder="1" applyAlignment="1">
      <alignment horizontal="left" wrapText="1"/>
    </xf>
    <xf numFmtId="0" fontId="6" fillId="0" borderId="19" xfId="14" applyFont="1" applyBorder="1" applyAlignment="1"/>
    <xf numFmtId="0" fontId="6" fillId="0" borderId="20" xfId="14" applyFont="1" applyBorder="1"/>
    <xf numFmtId="0" fontId="6" fillId="0" borderId="21" xfId="14" applyFont="1" applyBorder="1"/>
    <xf numFmtId="0" fontId="5" fillId="0" borderId="19" xfId="14" applyFont="1" applyBorder="1" applyAlignment="1"/>
    <xf numFmtId="0" fontId="5" fillId="0" borderId="20" xfId="14" applyFont="1" applyBorder="1" applyAlignment="1"/>
    <xf numFmtId="0" fontId="5" fillId="0" borderId="21" xfId="14" applyFont="1" applyBorder="1" applyAlignment="1"/>
    <xf numFmtId="0" fontId="5" fillId="0" borderId="22" xfId="14" applyFont="1" applyBorder="1" applyAlignment="1"/>
    <xf numFmtId="0" fontId="5" fillId="0" borderId="2" xfId="14" applyFont="1" applyBorder="1" applyAlignment="1"/>
    <xf numFmtId="0" fontId="5" fillId="0" borderId="23" xfId="14" applyFont="1" applyBorder="1" applyAlignment="1"/>
    <xf numFmtId="49" fontId="6" fillId="0" borderId="3" xfId="14" applyNumberFormat="1" applyFont="1" applyBorder="1" applyAlignment="1">
      <alignment wrapText="1"/>
    </xf>
    <xf numFmtId="49" fontId="6" fillId="0" borderId="17" xfId="14" applyNumberFormat="1" applyFont="1" applyBorder="1" applyAlignment="1">
      <alignment wrapText="1"/>
    </xf>
    <xf numFmtId="49" fontId="6" fillId="0" borderId="4" xfId="14" applyNumberFormat="1" applyFont="1" applyBorder="1" applyAlignment="1">
      <alignment wrapText="1"/>
    </xf>
    <xf numFmtId="0" fontId="6" fillId="0" borderId="20" xfId="14" applyFont="1" applyBorder="1" applyAlignment="1"/>
    <xf numFmtId="0" fontId="6" fillId="0" borderId="21" xfId="14" applyFont="1" applyBorder="1" applyAlignment="1"/>
    <xf numFmtId="0" fontId="6" fillId="0" borderId="3" xfId="14" applyFont="1" applyBorder="1" applyAlignment="1">
      <alignment horizontal="left" wrapText="1"/>
    </xf>
    <xf numFmtId="0" fontId="6" fillId="0" borderId="17" xfId="14" applyFont="1" applyBorder="1" applyAlignment="1">
      <alignment horizontal="left" wrapText="1"/>
    </xf>
    <xf numFmtId="0" fontId="6" fillId="0" borderId="4" xfId="14" applyFont="1" applyBorder="1" applyAlignment="1">
      <alignment horizontal="left" wrapText="1"/>
    </xf>
    <xf numFmtId="0" fontId="29" fillId="0" borderId="0" xfId="9" applyFont="1" applyAlignment="1">
      <alignment horizontal="center" vertical="top" wrapText="1"/>
    </xf>
    <xf numFmtId="0" fontId="29" fillId="2" borderId="0" xfId="9" applyFont="1" applyFill="1" applyAlignment="1">
      <alignment horizontal="center"/>
    </xf>
    <xf numFmtId="49" fontId="29" fillId="0" borderId="0" xfId="9" applyNumberFormat="1" applyFont="1" applyBorder="1" applyAlignment="1">
      <alignment horizontal="center" vertical="top" wrapText="1"/>
    </xf>
    <xf numFmtId="0" fontId="42" fillId="9" borderId="1" xfId="16" applyNumberFormat="1" applyFont="1" applyFill="1" applyBorder="1" applyAlignment="1" applyProtection="1">
      <alignment horizontal="center" wrapText="1"/>
      <protection locked="0"/>
    </xf>
    <xf numFmtId="0" fontId="43" fillId="0" borderId="0" xfId="1" applyNumberFormat="1" applyFont="1" applyFill="1" applyBorder="1" applyAlignment="1" applyProtection="1">
      <alignment horizontal="center"/>
    </xf>
    <xf numFmtId="0" fontId="42" fillId="9" borderId="1" xfId="1" applyNumberFormat="1" applyFont="1" applyFill="1" applyBorder="1" applyAlignment="1" applyProtection="1">
      <alignment horizontal="center" vertical="top" wrapText="1"/>
    </xf>
  </cellXfs>
  <cellStyles count="32">
    <cellStyle name="xl101" xfId="10"/>
    <cellStyle name="xl22" xfId="16"/>
    <cellStyle name="xl25" xfId="18"/>
    <cellStyle name="xl26" xfId="21"/>
    <cellStyle name="xl29" xfId="23"/>
    <cellStyle name="xl30" xfId="26"/>
    <cellStyle name="xl31" xfId="29"/>
    <cellStyle name="xl32" xfId="4"/>
    <cellStyle name="xl34" xfId="17"/>
    <cellStyle name="xl37" xfId="19"/>
    <cellStyle name="xl38" xfId="24"/>
    <cellStyle name="xl43" xfId="27"/>
    <cellStyle name="xl44" xfId="30"/>
    <cellStyle name="xl45" xfId="3"/>
    <cellStyle name="xl49" xfId="25"/>
    <cellStyle name="xl50" xfId="28"/>
    <cellStyle name="xl52" xfId="31"/>
    <cellStyle name="xl71" xfId="20"/>
    <cellStyle name="xl72" xfId="22"/>
    <cellStyle name="Денежный 2" xfId="2"/>
    <cellStyle name="Обычный" xfId="0" builtinId="0"/>
    <cellStyle name="Обычный 2" xfId="1"/>
    <cellStyle name="Обычный 2 3" xfId="8"/>
    <cellStyle name="Обычный 2 4" xfId="13"/>
    <cellStyle name="Обычный 2 6" xfId="9"/>
    <cellStyle name="Обычный 3" xfId="6"/>
    <cellStyle name="Обычный 4" xfId="11"/>
    <cellStyle name="Обычный 5" xfId="14"/>
    <cellStyle name="Обычный 6" xfId="15"/>
    <cellStyle name="Обычный_Приложения 8, 9, 10 (1)" xfId="5"/>
    <cellStyle name="Финансовый 3" xfId="7"/>
    <cellStyle name="Финансовый 4" xfId="12"/>
  </cellStyles>
  <dxfs count="0"/>
  <tableStyles count="0" defaultTableStyle="TableStyleMedium9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2;&#1091;&#1083;&#1100;&#1090;&#1091;&#1088;&#1072;/Desktop/&#1073;&#1102;&#1076;&#1078;&#1077;&#1090;%202021/&#1073;&#1102;&#1076;&#1078;&#1077;&#1090;%204%20&#1088;&#1077;&#1076;/&#1055;&#1088;&#1080;&#1083;&#1086;&#1078;&#1077;&#1085;&#1080;&#1077;%20&#166;%2010,11,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ункциональная"/>
      <sheetName val="Ведомственная"/>
      <sheetName val="Экономическая"/>
      <sheetName val="роспись"/>
      <sheetName val="доходы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502.5</v>
          </cell>
        </row>
        <row r="14">
          <cell r="I14">
            <v>0</v>
          </cell>
        </row>
        <row r="23">
          <cell r="I23">
            <v>0</v>
          </cell>
        </row>
        <row r="88">
          <cell r="H88">
            <v>0</v>
          </cell>
          <cell r="I88">
            <v>0</v>
          </cell>
          <cell r="J88">
            <v>0</v>
          </cell>
        </row>
        <row r="125">
          <cell r="H125">
            <v>0</v>
          </cell>
          <cell r="I125">
            <v>0</v>
          </cell>
          <cell r="J125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workbookViewId="0">
      <selection activeCell="A7" sqref="A7:D7"/>
    </sheetView>
  </sheetViews>
  <sheetFormatPr defaultColWidth="9.140625" defaultRowHeight="12.75" x14ac:dyDescent="0.2"/>
  <cols>
    <col min="1" max="1" width="9" style="1" customWidth="1"/>
    <col min="2" max="2" width="13.5703125" style="1" customWidth="1"/>
    <col min="3" max="3" width="29.42578125" style="1" customWidth="1"/>
    <col min="4" max="4" width="78.28515625" style="1" customWidth="1"/>
    <col min="5" max="16384" width="9.140625" style="1"/>
  </cols>
  <sheetData>
    <row r="1" spans="1:5" ht="15.75" x14ac:dyDescent="0.25">
      <c r="D1" s="2" t="s">
        <v>0</v>
      </c>
    </row>
    <row r="2" spans="1:5" s="13" customFormat="1" ht="15.75" x14ac:dyDescent="0.25">
      <c r="A2" s="592" t="s">
        <v>668</v>
      </c>
      <c r="B2" s="592"/>
      <c r="C2" s="592"/>
      <c r="D2" s="592"/>
    </row>
    <row r="3" spans="1:5" s="13" customFormat="1" ht="15.75" x14ac:dyDescent="0.25">
      <c r="A3" s="592" t="s">
        <v>566</v>
      </c>
      <c r="B3" s="592"/>
      <c r="C3" s="592"/>
      <c r="D3" s="592"/>
    </row>
    <row r="4" spans="1:5" s="13" customFormat="1" ht="15.75" x14ac:dyDescent="0.25">
      <c r="A4" s="592" t="s">
        <v>568</v>
      </c>
      <c r="B4" s="592"/>
      <c r="C4" s="592"/>
      <c r="D4" s="592"/>
    </row>
    <row r="5" spans="1:5" s="13" customFormat="1" ht="15.75" x14ac:dyDescent="0.25">
      <c r="A5" s="592" t="s">
        <v>571</v>
      </c>
      <c r="B5" s="592"/>
      <c r="C5" s="592"/>
      <c r="D5" s="592"/>
    </row>
    <row r="6" spans="1:5" s="13" customFormat="1" ht="15.75" x14ac:dyDescent="0.25">
      <c r="A6" s="592" t="s">
        <v>561</v>
      </c>
      <c r="B6" s="592"/>
      <c r="C6" s="592"/>
      <c r="D6" s="592"/>
    </row>
    <row r="7" spans="1:5" s="13" customFormat="1" ht="15.75" x14ac:dyDescent="0.25">
      <c r="A7" s="592" t="s">
        <v>669</v>
      </c>
      <c r="B7" s="592"/>
      <c r="C7" s="592"/>
      <c r="D7" s="592"/>
    </row>
    <row r="8" spans="1:5" s="13" customFormat="1" ht="15.75" x14ac:dyDescent="0.25">
      <c r="A8" s="14"/>
      <c r="B8" s="14"/>
      <c r="C8" s="14"/>
      <c r="D8" s="14"/>
    </row>
    <row r="9" spans="1:5" ht="55.5" customHeight="1" x14ac:dyDescent="0.25">
      <c r="B9" s="593" t="s">
        <v>593</v>
      </c>
      <c r="C9" s="593"/>
      <c r="D9" s="593"/>
      <c r="E9" s="3"/>
    </row>
    <row r="10" spans="1:5" ht="15.75" x14ac:dyDescent="0.25">
      <c r="B10" s="594"/>
      <c r="C10" s="594"/>
      <c r="D10" s="594"/>
      <c r="E10" s="3"/>
    </row>
    <row r="11" spans="1:5" ht="22.5" customHeight="1" x14ac:dyDescent="0.25">
      <c r="B11" s="6"/>
      <c r="C11" s="6"/>
      <c r="D11" s="6"/>
      <c r="E11" s="4"/>
    </row>
    <row r="12" spans="1:5" ht="44.25" customHeight="1" x14ac:dyDescent="0.2">
      <c r="B12" s="591" t="s">
        <v>1</v>
      </c>
      <c r="C12" s="591"/>
      <c r="D12" s="591" t="s">
        <v>4</v>
      </c>
    </row>
    <row r="13" spans="1:5" ht="94.5" x14ac:dyDescent="0.2">
      <c r="B13" s="8" t="s">
        <v>2</v>
      </c>
      <c r="C13" s="8" t="s">
        <v>3</v>
      </c>
      <c r="D13" s="591"/>
    </row>
    <row r="14" spans="1:5" ht="15.75" x14ac:dyDescent="0.25">
      <c r="B14" s="7">
        <v>1</v>
      </c>
      <c r="C14" s="7">
        <v>2</v>
      </c>
      <c r="D14" s="7">
        <v>3</v>
      </c>
    </row>
    <row r="15" spans="1:5" ht="15.75" x14ac:dyDescent="0.2">
      <c r="B15" s="10"/>
      <c r="C15" s="11"/>
      <c r="D15" s="11" t="s">
        <v>614</v>
      </c>
    </row>
    <row r="16" spans="1:5" ht="15.75" x14ac:dyDescent="0.2">
      <c r="B16" s="10">
        <v>182</v>
      </c>
      <c r="C16" s="12" t="s">
        <v>5</v>
      </c>
      <c r="D16" s="10" t="s">
        <v>6</v>
      </c>
    </row>
    <row r="17" spans="2:4" ht="15.75" x14ac:dyDescent="0.2">
      <c r="B17" s="10">
        <v>182</v>
      </c>
      <c r="C17" s="10" t="s">
        <v>7</v>
      </c>
      <c r="D17" s="9" t="s">
        <v>8</v>
      </c>
    </row>
    <row r="18" spans="2:4" ht="15.75" x14ac:dyDescent="0.2">
      <c r="B18" s="10">
        <v>182</v>
      </c>
      <c r="C18" s="10" t="s">
        <v>9</v>
      </c>
      <c r="D18" s="10" t="s">
        <v>10</v>
      </c>
    </row>
    <row r="19" spans="2:4" ht="15.75" x14ac:dyDescent="0.2">
      <c r="B19" s="10">
        <v>182</v>
      </c>
      <c r="C19" s="10" t="s">
        <v>648</v>
      </c>
      <c r="D19" s="477" t="s">
        <v>594</v>
      </c>
    </row>
    <row r="20" spans="2:4" ht="15.75" x14ac:dyDescent="0.25">
      <c r="B20" s="478">
        <v>182</v>
      </c>
      <c r="C20" s="345" t="s">
        <v>595</v>
      </c>
      <c r="D20" s="477" t="s">
        <v>596</v>
      </c>
    </row>
    <row r="21" spans="2:4" ht="15.75" x14ac:dyDescent="0.25">
      <c r="B21" s="480">
        <v>182</v>
      </c>
      <c r="C21" s="479" t="s">
        <v>597</v>
      </c>
      <c r="D21" s="481" t="s">
        <v>598</v>
      </c>
    </row>
    <row r="22" spans="2:4" ht="15.75" x14ac:dyDescent="0.25">
      <c r="B22" s="466">
        <v>182</v>
      </c>
      <c r="C22" s="466" t="s">
        <v>599</v>
      </c>
      <c r="D22" s="467" t="s">
        <v>600</v>
      </c>
    </row>
    <row r="42" spans="3:3" x14ac:dyDescent="0.2">
      <c r="C42" s="5"/>
    </row>
  </sheetData>
  <mergeCells count="10">
    <mergeCell ref="B12:C12"/>
    <mergeCell ref="D12:D13"/>
    <mergeCell ref="A3:D3"/>
    <mergeCell ref="A2:D2"/>
    <mergeCell ref="A6:D6"/>
    <mergeCell ref="A7:D7"/>
    <mergeCell ref="B9:D9"/>
    <mergeCell ref="B10:D10"/>
    <mergeCell ref="A4:D4"/>
    <mergeCell ref="A5:D5"/>
  </mergeCells>
  <pageMargins left="0.78740157480314965" right="0.59055118110236227" top="0.59055118110236227" bottom="0.59055118110236227" header="0.51181102362204722" footer="0.51181102362204722"/>
  <pageSetup paperSize="9" scale="67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64" workbookViewId="0">
      <selection activeCell="E78" sqref="E78"/>
    </sheetView>
  </sheetViews>
  <sheetFormatPr defaultRowHeight="15.75" x14ac:dyDescent="0.25"/>
  <cols>
    <col min="1" max="1" width="1.42578125" style="92" customWidth="1"/>
    <col min="2" max="2" width="47.7109375" style="92" customWidth="1"/>
    <col min="3" max="3" width="11" style="92" customWidth="1"/>
    <col min="4" max="4" width="7" style="92" customWidth="1"/>
    <col min="5" max="5" width="14.85546875" style="92" customWidth="1"/>
    <col min="6" max="6" width="9.85546875" style="92" customWidth="1"/>
    <col min="7" max="7" width="13.5703125" style="92" customWidth="1"/>
    <col min="8" max="11" width="12.7109375" style="92" customWidth="1"/>
    <col min="12" max="16384" width="9.140625" style="92"/>
  </cols>
  <sheetData>
    <row r="1" spans="2:11" x14ac:dyDescent="0.25">
      <c r="B1" s="664" t="s">
        <v>73</v>
      </c>
      <c r="C1" s="664"/>
      <c r="D1" s="664"/>
      <c r="E1" s="664"/>
      <c r="F1" s="664"/>
      <c r="G1" s="664"/>
      <c r="H1" s="664"/>
      <c r="I1" s="664"/>
    </row>
    <row r="2" spans="2:11" x14ac:dyDescent="0.25">
      <c r="B2" s="665" t="s">
        <v>674</v>
      </c>
      <c r="C2" s="665"/>
      <c r="D2" s="665"/>
      <c r="E2" s="665"/>
      <c r="F2" s="665"/>
      <c r="G2" s="665"/>
      <c r="H2" s="665"/>
      <c r="I2" s="665"/>
      <c r="J2" s="93"/>
      <c r="K2" s="93"/>
    </row>
    <row r="3" spans="2:11" x14ac:dyDescent="0.25">
      <c r="B3" s="665" t="s">
        <v>576</v>
      </c>
      <c r="C3" s="665"/>
      <c r="D3" s="665"/>
      <c r="E3" s="665"/>
      <c r="F3" s="665"/>
      <c r="G3" s="665"/>
      <c r="H3" s="665"/>
      <c r="I3" s="665"/>
      <c r="J3" s="93"/>
      <c r="K3" s="93"/>
    </row>
    <row r="4" spans="2:11" x14ac:dyDescent="0.25">
      <c r="B4" s="665" t="s">
        <v>577</v>
      </c>
      <c r="C4" s="665"/>
      <c r="D4" s="665"/>
      <c r="E4" s="665"/>
      <c r="F4" s="665"/>
      <c r="G4" s="665"/>
      <c r="H4" s="665"/>
      <c r="I4" s="665"/>
      <c r="J4" s="93"/>
      <c r="K4" s="93"/>
    </row>
    <row r="5" spans="2:11" x14ac:dyDescent="0.25">
      <c r="B5" s="665" t="s">
        <v>583</v>
      </c>
      <c r="C5" s="665"/>
      <c r="D5" s="665"/>
      <c r="E5" s="665"/>
      <c r="F5" s="665"/>
      <c r="G5" s="665"/>
      <c r="H5" s="665"/>
      <c r="I5" s="665"/>
      <c r="J5" s="93"/>
      <c r="K5" s="93"/>
    </row>
    <row r="6" spans="2:11" x14ac:dyDescent="0.25">
      <c r="B6" s="665" t="s">
        <v>561</v>
      </c>
      <c r="C6" s="665"/>
      <c r="D6" s="665"/>
      <c r="E6" s="665"/>
      <c r="F6" s="665"/>
      <c r="G6" s="665"/>
      <c r="H6" s="665"/>
      <c r="I6" s="665"/>
      <c r="J6" s="93"/>
      <c r="K6" s="93"/>
    </row>
    <row r="7" spans="2:11" x14ac:dyDescent="0.25">
      <c r="B7" s="665" t="s">
        <v>669</v>
      </c>
      <c r="C7" s="665"/>
      <c r="D7" s="665"/>
      <c r="E7" s="665"/>
      <c r="F7" s="665"/>
      <c r="G7" s="665"/>
      <c r="H7" s="665"/>
      <c r="I7" s="665"/>
      <c r="J7" s="93"/>
      <c r="K7" s="93"/>
    </row>
    <row r="8" spans="2:11" x14ac:dyDescent="0.25">
      <c r="B8" s="666"/>
      <c r="C8" s="666"/>
      <c r="D8" s="666"/>
      <c r="E8" s="666"/>
      <c r="F8" s="666"/>
      <c r="G8" s="666"/>
      <c r="H8" s="666"/>
      <c r="I8" s="666"/>
      <c r="J8" s="93"/>
      <c r="K8" s="93"/>
    </row>
    <row r="9" spans="2:11" x14ac:dyDescent="0.25">
      <c r="B9" s="94"/>
      <c r="C9" s="94"/>
      <c r="D9" s="94"/>
      <c r="E9" s="94"/>
      <c r="F9" s="94"/>
      <c r="G9" s="94"/>
      <c r="H9" s="94"/>
      <c r="I9" s="94"/>
      <c r="J9" s="93"/>
      <c r="K9" s="93"/>
    </row>
    <row r="10" spans="2:11" x14ac:dyDescent="0.25">
      <c r="B10" s="95"/>
      <c r="C10" s="94"/>
      <c r="D10" s="94"/>
      <c r="E10" s="94"/>
      <c r="F10" s="94"/>
      <c r="G10" s="94"/>
      <c r="H10" s="94"/>
      <c r="I10" s="96"/>
    </row>
    <row r="11" spans="2:11" x14ac:dyDescent="0.25">
      <c r="B11" s="667" t="s">
        <v>74</v>
      </c>
      <c r="C11" s="667"/>
      <c r="D11" s="667"/>
      <c r="E11" s="667"/>
      <c r="F11" s="667"/>
      <c r="G11" s="667"/>
      <c r="H11" s="667"/>
      <c r="I11" s="667"/>
    </row>
    <row r="12" spans="2:11" x14ac:dyDescent="0.25">
      <c r="B12" s="667" t="s">
        <v>75</v>
      </c>
      <c r="C12" s="667"/>
      <c r="D12" s="667"/>
      <c r="E12" s="667"/>
      <c r="F12" s="667"/>
      <c r="G12" s="667"/>
      <c r="H12" s="667"/>
      <c r="I12" s="667"/>
    </row>
    <row r="13" spans="2:11" ht="15.75" customHeight="1" x14ac:dyDescent="0.25">
      <c r="B13" s="667" t="s">
        <v>564</v>
      </c>
      <c r="C13" s="667"/>
      <c r="D13" s="667"/>
      <c r="E13" s="667"/>
      <c r="F13" s="667"/>
      <c r="G13" s="667"/>
      <c r="H13" s="667"/>
      <c r="I13" s="667"/>
    </row>
    <row r="14" spans="2:11" x14ac:dyDescent="0.25">
      <c r="B14" s="97"/>
      <c r="C14" s="98"/>
      <c r="D14" s="98"/>
      <c r="E14" s="98"/>
      <c r="F14" s="98"/>
      <c r="G14" s="98"/>
      <c r="H14" s="98"/>
      <c r="I14" s="99"/>
      <c r="J14" s="99"/>
    </row>
    <row r="15" spans="2:11" x14ac:dyDescent="0.25">
      <c r="B15" s="670" t="s">
        <v>76</v>
      </c>
      <c r="C15" s="668" t="s">
        <v>77</v>
      </c>
      <c r="D15" s="668"/>
      <c r="E15" s="668"/>
      <c r="F15" s="668"/>
      <c r="G15" s="663" t="s">
        <v>459</v>
      </c>
      <c r="H15" s="663" t="s">
        <v>467</v>
      </c>
      <c r="I15" s="663" t="s">
        <v>591</v>
      </c>
      <c r="J15" s="99"/>
    </row>
    <row r="16" spans="2:11" x14ac:dyDescent="0.25">
      <c r="B16" s="670"/>
      <c r="C16" s="668" t="s">
        <v>78</v>
      </c>
      <c r="D16" s="668" t="s">
        <v>79</v>
      </c>
      <c r="E16" s="668" t="s">
        <v>80</v>
      </c>
      <c r="F16" s="668" t="s">
        <v>81</v>
      </c>
      <c r="G16" s="663"/>
      <c r="H16" s="663"/>
      <c r="I16" s="663"/>
      <c r="J16" s="99"/>
    </row>
    <row r="17" spans="1:10" x14ac:dyDescent="0.25">
      <c r="B17" s="670"/>
      <c r="C17" s="668"/>
      <c r="D17" s="668"/>
      <c r="E17" s="668"/>
      <c r="F17" s="668"/>
      <c r="G17" s="663"/>
      <c r="H17" s="663"/>
      <c r="I17" s="663"/>
      <c r="J17" s="99"/>
    </row>
    <row r="18" spans="1:10" ht="20.25" customHeight="1" x14ac:dyDescent="0.25">
      <c r="B18" s="100">
        <v>1</v>
      </c>
      <c r="C18" s="101">
        <v>2</v>
      </c>
      <c r="D18" s="101">
        <v>3</v>
      </c>
      <c r="E18" s="101">
        <v>4</v>
      </c>
      <c r="F18" s="101">
        <v>5</v>
      </c>
      <c r="G18" s="101">
        <v>6</v>
      </c>
      <c r="H18" s="101">
        <v>7</v>
      </c>
      <c r="I18" s="101">
        <v>8</v>
      </c>
      <c r="J18" s="99"/>
    </row>
    <row r="19" spans="1:10" ht="30.75" customHeight="1" x14ac:dyDescent="0.25">
      <c r="B19" s="526" t="s">
        <v>659</v>
      </c>
      <c r="C19" s="527"/>
      <c r="D19" s="527"/>
      <c r="E19" s="527"/>
      <c r="F19" s="527"/>
      <c r="G19" s="528">
        <f>G20+G57+G66+G70+G75+G80+G84+G86+G89</f>
        <v>16061.000000000002</v>
      </c>
      <c r="H19" s="528">
        <f t="shared" ref="H19:I19" si="0">H20+H57+H66+H70+H75+H80+H84+H86+H89</f>
        <v>19841.599999999999</v>
      </c>
      <c r="I19" s="528">
        <f t="shared" si="0"/>
        <v>20489.300000000003</v>
      </c>
      <c r="J19" s="99"/>
    </row>
    <row r="20" spans="1:10" x14ac:dyDescent="0.25">
      <c r="B20" s="544" t="s">
        <v>82</v>
      </c>
      <c r="C20" s="102" t="s">
        <v>83</v>
      </c>
      <c r="D20" s="102"/>
      <c r="E20" s="102"/>
      <c r="F20" s="102"/>
      <c r="G20" s="103">
        <f>G21+G28+G46+G41</f>
        <v>8549.8000000000011</v>
      </c>
      <c r="H20" s="103">
        <f>H21+H28+H46+H41</f>
        <v>8026.33</v>
      </c>
      <c r="I20" s="103">
        <f>I21+I28+I46+I41</f>
        <v>11404.5</v>
      </c>
      <c r="J20" s="99"/>
    </row>
    <row r="21" spans="1:10" ht="38.25" x14ac:dyDescent="0.25">
      <c r="B21" s="545" t="s">
        <v>84</v>
      </c>
      <c r="C21" s="532" t="s">
        <v>83</v>
      </c>
      <c r="D21" s="532" t="s">
        <v>85</v>
      </c>
      <c r="E21" s="534"/>
      <c r="F21" s="534"/>
      <c r="G21" s="535">
        <f>G22</f>
        <v>1033</v>
      </c>
      <c r="H21" s="535">
        <f t="shared" ref="H21:I23" si="1">H22</f>
        <v>1346.2</v>
      </c>
      <c r="I21" s="535">
        <f t="shared" si="1"/>
        <v>1346.2</v>
      </c>
      <c r="J21" s="99"/>
    </row>
    <row r="22" spans="1:10" x14ac:dyDescent="0.25">
      <c r="B22" s="546" t="s">
        <v>86</v>
      </c>
      <c r="C22" s="105" t="s">
        <v>83</v>
      </c>
      <c r="D22" s="105" t="s">
        <v>85</v>
      </c>
      <c r="E22" s="107" t="s">
        <v>87</v>
      </c>
      <c r="F22" s="105"/>
      <c r="G22" s="108">
        <f>G23</f>
        <v>1033</v>
      </c>
      <c r="H22" s="108">
        <f t="shared" si="1"/>
        <v>1346.2</v>
      </c>
      <c r="I22" s="108">
        <f t="shared" si="1"/>
        <v>1346.2</v>
      </c>
      <c r="J22" s="109"/>
    </row>
    <row r="23" spans="1:10" ht="64.5" x14ac:dyDescent="0.25">
      <c r="B23" s="547" t="s">
        <v>88</v>
      </c>
      <c r="C23" s="105" t="s">
        <v>83</v>
      </c>
      <c r="D23" s="105" t="s">
        <v>85</v>
      </c>
      <c r="E23" s="107" t="s">
        <v>87</v>
      </c>
      <c r="F23" s="105" t="s">
        <v>89</v>
      </c>
      <c r="G23" s="108">
        <f>G24</f>
        <v>1033</v>
      </c>
      <c r="H23" s="108">
        <f t="shared" si="1"/>
        <v>1346.2</v>
      </c>
      <c r="I23" s="108">
        <f t="shared" si="1"/>
        <v>1346.2</v>
      </c>
      <c r="J23" s="99"/>
    </row>
    <row r="24" spans="1:10" ht="25.5" x14ac:dyDescent="0.25">
      <c r="B24" s="548" t="s">
        <v>90</v>
      </c>
      <c r="C24" s="105" t="s">
        <v>83</v>
      </c>
      <c r="D24" s="105" t="s">
        <v>85</v>
      </c>
      <c r="E24" s="107" t="s">
        <v>87</v>
      </c>
      <c r="F24" s="105" t="s">
        <v>91</v>
      </c>
      <c r="G24" s="108">
        <f>G25+G26+G27</f>
        <v>1033</v>
      </c>
      <c r="H24" s="108">
        <f t="shared" ref="H24:I24" si="2">H25+H26+H27</f>
        <v>1346.2</v>
      </c>
      <c r="I24" s="108">
        <f t="shared" si="2"/>
        <v>1346.2</v>
      </c>
      <c r="J24" s="99"/>
    </row>
    <row r="25" spans="1:10" x14ac:dyDescent="0.25">
      <c r="B25" s="548" t="s">
        <v>92</v>
      </c>
      <c r="C25" s="105" t="s">
        <v>83</v>
      </c>
      <c r="D25" s="105" t="s">
        <v>85</v>
      </c>
      <c r="E25" s="107" t="s">
        <v>87</v>
      </c>
      <c r="F25" s="105" t="s">
        <v>93</v>
      </c>
      <c r="G25" s="108">
        <f>'прил 13'!H13</f>
        <v>793.3</v>
      </c>
      <c r="H25" s="108">
        <f>'прил 13'!I13</f>
        <v>1033.9000000000001</v>
      </c>
      <c r="I25" s="108">
        <f>'прил 13'!J13</f>
        <v>1033.9000000000001</v>
      </c>
      <c r="J25" s="99"/>
    </row>
    <row r="26" spans="1:10" ht="25.5" x14ac:dyDescent="0.25">
      <c r="B26" s="549" t="s">
        <v>94</v>
      </c>
      <c r="C26" s="105" t="s">
        <v>83</v>
      </c>
      <c r="D26" s="105" t="s">
        <v>85</v>
      </c>
      <c r="E26" s="107" t="s">
        <v>87</v>
      </c>
      <c r="F26" s="105" t="s">
        <v>95</v>
      </c>
      <c r="G26" s="108">
        <f>'прил 13'!H14</f>
        <v>0</v>
      </c>
      <c r="H26" s="108">
        <f>'прил 13'!I14</f>
        <v>0</v>
      </c>
      <c r="I26" s="108">
        <f>'прил 13'!J14</f>
        <v>0</v>
      </c>
      <c r="J26" s="99"/>
    </row>
    <row r="27" spans="1:10" ht="25.5" x14ac:dyDescent="0.25">
      <c r="B27" s="549" t="s">
        <v>96</v>
      </c>
      <c r="C27" s="105" t="s">
        <v>83</v>
      </c>
      <c r="D27" s="105" t="s">
        <v>85</v>
      </c>
      <c r="E27" s="107" t="s">
        <v>87</v>
      </c>
      <c r="F27" s="105" t="s">
        <v>97</v>
      </c>
      <c r="G27" s="108">
        <f>'прил 13'!H15</f>
        <v>239.7</v>
      </c>
      <c r="H27" s="108">
        <f>'прил 13'!I15</f>
        <v>312.3</v>
      </c>
      <c r="I27" s="108">
        <f>'прил 13'!J15</f>
        <v>312.3</v>
      </c>
      <c r="J27" s="99"/>
    </row>
    <row r="28" spans="1:10" ht="51" x14ac:dyDescent="0.25">
      <c r="A28" s="531"/>
      <c r="B28" s="550" t="s">
        <v>98</v>
      </c>
      <c r="C28" s="532" t="s">
        <v>83</v>
      </c>
      <c r="D28" s="532" t="s">
        <v>99</v>
      </c>
      <c r="E28" s="532"/>
      <c r="F28" s="532"/>
      <c r="G28" s="533">
        <f t="shared" ref="G28:I28" si="3">G29</f>
        <v>3581.3000000000006</v>
      </c>
      <c r="H28" s="533">
        <f t="shared" si="3"/>
        <v>3410.3</v>
      </c>
      <c r="I28" s="533">
        <f t="shared" si="3"/>
        <v>5077.2</v>
      </c>
      <c r="J28" s="110"/>
    </row>
    <row r="29" spans="1:10" ht="25.5" x14ac:dyDescent="0.25">
      <c r="B29" s="551" t="s">
        <v>100</v>
      </c>
      <c r="C29" s="105" t="s">
        <v>101</v>
      </c>
      <c r="D29" s="105" t="s">
        <v>99</v>
      </c>
      <c r="E29" s="107"/>
      <c r="F29" s="105"/>
      <c r="G29" s="108">
        <f>G30+G35+G39</f>
        <v>3581.3000000000006</v>
      </c>
      <c r="H29" s="108">
        <f>H30+H35+H39</f>
        <v>3410.3</v>
      </c>
      <c r="I29" s="108">
        <f t="shared" ref="I29" si="4">I30+I35+I39</f>
        <v>5077.2</v>
      </c>
      <c r="J29" s="99"/>
    </row>
    <row r="30" spans="1:10" ht="63.75" x14ac:dyDescent="0.25">
      <c r="B30" s="552" t="s">
        <v>88</v>
      </c>
      <c r="C30" s="105" t="s">
        <v>83</v>
      </c>
      <c r="D30" s="105" t="s">
        <v>99</v>
      </c>
      <c r="E30" s="111" t="s">
        <v>102</v>
      </c>
      <c r="F30" s="105" t="s">
        <v>89</v>
      </c>
      <c r="G30" s="108">
        <f>G31</f>
        <v>2969.1000000000004</v>
      </c>
      <c r="H30" s="108">
        <f t="shared" ref="H30" si="5">H31</f>
        <v>2486.4</v>
      </c>
      <c r="I30" s="108">
        <f>I31</f>
        <v>3988.4</v>
      </c>
      <c r="J30" s="99"/>
    </row>
    <row r="31" spans="1:10" ht="25.5" x14ac:dyDescent="0.25">
      <c r="B31" s="552" t="s">
        <v>103</v>
      </c>
      <c r="C31" s="105" t="s">
        <v>83</v>
      </c>
      <c r="D31" s="105" t="s">
        <v>99</v>
      </c>
      <c r="E31" s="111" t="s">
        <v>102</v>
      </c>
      <c r="F31" s="105" t="s">
        <v>91</v>
      </c>
      <c r="G31" s="108">
        <f>G32+G33+G34</f>
        <v>2969.1000000000004</v>
      </c>
      <c r="H31" s="108">
        <f t="shared" ref="H31:I31" si="6">H32+H33+H34</f>
        <v>2486.4</v>
      </c>
      <c r="I31" s="108">
        <f t="shared" si="6"/>
        <v>3988.4</v>
      </c>
      <c r="J31" s="99"/>
    </row>
    <row r="32" spans="1:10" x14ac:dyDescent="0.25">
      <c r="B32" s="548" t="s">
        <v>92</v>
      </c>
      <c r="C32" s="105" t="s">
        <v>83</v>
      </c>
      <c r="D32" s="105" t="s">
        <v>99</v>
      </c>
      <c r="E32" s="111" t="s">
        <v>102</v>
      </c>
      <c r="F32" s="105" t="s">
        <v>93</v>
      </c>
      <c r="G32" s="108">
        <f>'прил 13'!H22</f>
        <v>2274.3000000000002</v>
      </c>
      <c r="H32" s="108">
        <v>1551</v>
      </c>
      <c r="I32" s="108">
        <f>'прил 13'!J22</f>
        <v>3051</v>
      </c>
      <c r="J32" s="99"/>
    </row>
    <row r="33" spans="2:9" ht="25.5" x14ac:dyDescent="0.25">
      <c r="B33" s="549" t="s">
        <v>94</v>
      </c>
      <c r="C33" s="105" t="s">
        <v>83</v>
      </c>
      <c r="D33" s="105" t="s">
        <v>99</v>
      </c>
      <c r="E33" s="111" t="s">
        <v>102</v>
      </c>
      <c r="F33" s="105" t="s">
        <v>95</v>
      </c>
      <c r="G33" s="108">
        <f>'прил 13'!H23+'прил 13'!H30</f>
        <v>8</v>
      </c>
      <c r="H33" s="108">
        <v>14</v>
      </c>
      <c r="I33" s="108">
        <v>16</v>
      </c>
    </row>
    <row r="34" spans="2:9" ht="25.5" x14ac:dyDescent="0.25">
      <c r="B34" s="549" t="s">
        <v>96</v>
      </c>
      <c r="C34" s="105" t="s">
        <v>83</v>
      </c>
      <c r="D34" s="105" t="s">
        <v>99</v>
      </c>
      <c r="E34" s="111" t="s">
        <v>102</v>
      </c>
      <c r="F34" s="105" t="s">
        <v>97</v>
      </c>
      <c r="G34" s="108">
        <f>'прил 13'!H24</f>
        <v>686.8</v>
      </c>
      <c r="H34" s="108">
        <f>'прил 13'!I24</f>
        <v>921.4</v>
      </c>
      <c r="I34" s="108">
        <f>'прил 13'!J24</f>
        <v>921.4</v>
      </c>
    </row>
    <row r="35" spans="2:9" ht="26.25" x14ac:dyDescent="0.25">
      <c r="B35" s="547" t="s">
        <v>104</v>
      </c>
      <c r="C35" s="105" t="s">
        <v>83</v>
      </c>
      <c r="D35" s="105" t="s">
        <v>99</v>
      </c>
      <c r="E35" s="111" t="s">
        <v>102</v>
      </c>
      <c r="F35" s="105" t="s">
        <v>105</v>
      </c>
      <c r="G35" s="108">
        <f>G37+G38</f>
        <v>539.79999999999995</v>
      </c>
      <c r="H35" s="108">
        <f t="shared" ref="H35:I35" si="7">H36</f>
        <v>806.5</v>
      </c>
      <c r="I35" s="108">
        <f t="shared" si="7"/>
        <v>971.4</v>
      </c>
    </row>
    <row r="36" spans="2:9" ht="25.5" x14ac:dyDescent="0.25">
      <c r="B36" s="552" t="s">
        <v>106</v>
      </c>
      <c r="C36" s="105" t="s">
        <v>83</v>
      </c>
      <c r="D36" s="105" t="s">
        <v>99</v>
      </c>
      <c r="E36" s="111" t="s">
        <v>102</v>
      </c>
      <c r="F36" s="105" t="s">
        <v>107</v>
      </c>
      <c r="G36" s="108">
        <f>G37+G38</f>
        <v>539.79999999999995</v>
      </c>
      <c r="H36" s="108">
        <f>H37+H38</f>
        <v>806.5</v>
      </c>
      <c r="I36" s="108">
        <f>I37+I38</f>
        <v>971.4</v>
      </c>
    </row>
    <row r="37" spans="2:9" ht="25.5" x14ac:dyDescent="0.25">
      <c r="B37" s="549" t="s">
        <v>108</v>
      </c>
      <c r="C37" s="105" t="s">
        <v>83</v>
      </c>
      <c r="D37" s="105" t="s">
        <v>99</v>
      </c>
      <c r="E37" s="111" t="s">
        <v>102</v>
      </c>
      <c r="F37" s="105" t="s">
        <v>109</v>
      </c>
      <c r="G37" s="108">
        <v>415.9</v>
      </c>
      <c r="H37" s="108">
        <v>519.5</v>
      </c>
      <c r="I37" s="108">
        <v>659</v>
      </c>
    </row>
    <row r="38" spans="2:9" ht="25.5" x14ac:dyDescent="0.25">
      <c r="B38" s="548" t="s">
        <v>110</v>
      </c>
      <c r="C38" s="105" t="s">
        <v>83</v>
      </c>
      <c r="D38" s="105" t="s">
        <v>99</v>
      </c>
      <c r="E38" s="111" t="s">
        <v>102</v>
      </c>
      <c r="F38" s="105" t="s">
        <v>111</v>
      </c>
      <c r="G38" s="108">
        <v>123.9</v>
      </c>
      <c r="H38" s="108">
        <v>287</v>
      </c>
      <c r="I38" s="108">
        <v>312.39999999999998</v>
      </c>
    </row>
    <row r="39" spans="2:9" x14ac:dyDescent="0.25">
      <c r="B39" s="553" t="s">
        <v>112</v>
      </c>
      <c r="C39" s="105" t="s">
        <v>83</v>
      </c>
      <c r="D39" s="105" t="s">
        <v>99</v>
      </c>
      <c r="E39" s="111" t="s">
        <v>102</v>
      </c>
      <c r="F39" s="105" t="s">
        <v>113</v>
      </c>
      <c r="G39" s="108">
        <f>G40</f>
        <v>72.400000000000006</v>
      </c>
      <c r="H39" s="108">
        <v>117.4</v>
      </c>
      <c r="I39" s="108">
        <f t="shared" ref="I39" si="8">I40</f>
        <v>117.4</v>
      </c>
    </row>
    <row r="40" spans="2:9" x14ac:dyDescent="0.25">
      <c r="B40" s="549" t="s">
        <v>114</v>
      </c>
      <c r="C40" s="105" t="s">
        <v>83</v>
      </c>
      <c r="D40" s="105" t="s">
        <v>99</v>
      </c>
      <c r="E40" s="111" t="s">
        <v>102</v>
      </c>
      <c r="F40" s="105" t="s">
        <v>115</v>
      </c>
      <c r="G40" s="108">
        <v>72.400000000000006</v>
      </c>
      <c r="H40" s="108">
        <v>117.4</v>
      </c>
      <c r="I40" s="108">
        <v>117.4</v>
      </c>
    </row>
    <row r="41" spans="2:9" x14ac:dyDescent="0.25">
      <c r="B41" s="545" t="s">
        <v>117</v>
      </c>
      <c r="C41" s="532" t="s">
        <v>83</v>
      </c>
      <c r="D41" s="532" t="s">
        <v>118</v>
      </c>
      <c r="E41" s="532"/>
      <c r="F41" s="532"/>
      <c r="G41" s="535">
        <v>120</v>
      </c>
      <c r="H41" s="535">
        <v>200</v>
      </c>
      <c r="I41" s="535">
        <v>200</v>
      </c>
    </row>
    <row r="42" spans="2:9" ht="25.5" x14ac:dyDescent="0.25">
      <c r="B42" s="548" t="s">
        <v>119</v>
      </c>
      <c r="C42" s="105" t="s">
        <v>83</v>
      </c>
      <c r="D42" s="105" t="s">
        <v>118</v>
      </c>
      <c r="E42" s="107" t="s">
        <v>120</v>
      </c>
      <c r="F42" s="105"/>
      <c r="G42" s="108">
        <f t="shared" ref="G42" si="9">G43</f>
        <v>0</v>
      </c>
      <c r="H42" s="108">
        <f t="shared" ref="H42:I44" si="10">H43</f>
        <v>0</v>
      </c>
      <c r="I42" s="108">
        <f t="shared" si="10"/>
        <v>0</v>
      </c>
    </row>
    <row r="43" spans="2:9" ht="26.25" x14ac:dyDescent="0.25">
      <c r="B43" s="547" t="s">
        <v>104</v>
      </c>
      <c r="C43" s="105" t="s">
        <v>83</v>
      </c>
      <c r="D43" s="105" t="s">
        <v>118</v>
      </c>
      <c r="E43" s="107" t="s">
        <v>120</v>
      </c>
      <c r="F43" s="105" t="s">
        <v>105</v>
      </c>
      <c r="G43" s="108">
        <f>G44</f>
        <v>0</v>
      </c>
      <c r="H43" s="108">
        <f t="shared" si="10"/>
        <v>0</v>
      </c>
      <c r="I43" s="108">
        <f t="shared" si="10"/>
        <v>0</v>
      </c>
    </row>
    <row r="44" spans="2:9" ht="25.5" x14ac:dyDescent="0.25">
      <c r="B44" s="548" t="s">
        <v>116</v>
      </c>
      <c r="C44" s="105" t="s">
        <v>83</v>
      </c>
      <c r="D44" s="105" t="s">
        <v>118</v>
      </c>
      <c r="E44" s="107" t="s">
        <v>120</v>
      </c>
      <c r="F44" s="105" t="s">
        <v>107</v>
      </c>
      <c r="G44" s="108">
        <v>0</v>
      </c>
      <c r="H44" s="108">
        <f t="shared" si="10"/>
        <v>0</v>
      </c>
      <c r="I44" s="108">
        <f t="shared" si="10"/>
        <v>0</v>
      </c>
    </row>
    <row r="45" spans="2:9" ht="25.5" x14ac:dyDescent="0.25">
      <c r="B45" s="548" t="s">
        <v>110</v>
      </c>
      <c r="C45" s="105" t="s">
        <v>83</v>
      </c>
      <c r="D45" s="105" t="s">
        <v>118</v>
      </c>
      <c r="E45" s="107" t="s">
        <v>120</v>
      </c>
      <c r="F45" s="105" t="s">
        <v>111</v>
      </c>
      <c r="G45" s="108">
        <v>0</v>
      </c>
      <c r="H45" s="108">
        <f>[1]роспись!I88</f>
        <v>0</v>
      </c>
      <c r="I45" s="108">
        <f>[1]роспись!J88</f>
        <v>0</v>
      </c>
    </row>
    <row r="46" spans="2:9" x14ac:dyDescent="0.25">
      <c r="B46" s="545" t="s">
        <v>121</v>
      </c>
      <c r="C46" s="532" t="s">
        <v>83</v>
      </c>
      <c r="D46" s="532" t="s">
        <v>122</v>
      </c>
      <c r="E46" s="534"/>
      <c r="F46" s="532"/>
      <c r="G46" s="535">
        <f>G47+G52+G55</f>
        <v>3815.5</v>
      </c>
      <c r="H46" s="535">
        <f t="shared" ref="H46:I46" si="11">H47+H52+H55</f>
        <v>3069.83</v>
      </c>
      <c r="I46" s="535">
        <f t="shared" si="11"/>
        <v>4781.1000000000004</v>
      </c>
    </row>
    <row r="47" spans="2:9" ht="64.5" x14ac:dyDescent="0.25">
      <c r="B47" s="554" t="s">
        <v>88</v>
      </c>
      <c r="C47" s="105" t="s">
        <v>83</v>
      </c>
      <c r="D47" s="105" t="s">
        <v>122</v>
      </c>
      <c r="E47" s="107" t="s">
        <v>123</v>
      </c>
      <c r="F47" s="105" t="s">
        <v>89</v>
      </c>
      <c r="G47" s="112">
        <f>G48+G50</f>
        <v>2443.5</v>
      </c>
      <c r="H47" s="112">
        <f t="shared" ref="H47:I48" si="12">H48+H50</f>
        <v>997.82999999999993</v>
      </c>
      <c r="I47" s="112">
        <f t="shared" si="12"/>
        <v>2551.1</v>
      </c>
    </row>
    <row r="48" spans="2:9" x14ac:dyDescent="0.25">
      <c r="B48" s="554" t="s">
        <v>124</v>
      </c>
      <c r="C48" s="105" t="s">
        <v>83</v>
      </c>
      <c r="D48" s="105" t="s">
        <v>122</v>
      </c>
      <c r="E48" s="107" t="s">
        <v>123</v>
      </c>
      <c r="F48" s="105" t="s">
        <v>125</v>
      </c>
      <c r="G48" s="113">
        <f>G49+G51</f>
        <v>2443.5</v>
      </c>
      <c r="H48" s="113">
        <f>H49+H51</f>
        <v>997.82999999999993</v>
      </c>
      <c r="I48" s="113">
        <f t="shared" si="12"/>
        <v>2551.1</v>
      </c>
    </row>
    <row r="49" spans="2:9" x14ac:dyDescent="0.25">
      <c r="B49" s="554" t="s">
        <v>126</v>
      </c>
      <c r="C49" s="105" t="s">
        <v>83</v>
      </c>
      <c r="D49" s="105" t="s">
        <v>122</v>
      </c>
      <c r="E49" s="107" t="s">
        <v>123</v>
      </c>
      <c r="F49" s="105" t="s">
        <v>127</v>
      </c>
      <c r="G49" s="113">
        <f>'прил 13'!H80</f>
        <v>1876.7</v>
      </c>
      <c r="H49" s="113">
        <v>211.63</v>
      </c>
      <c r="I49" s="113">
        <f>'прил 13'!J80</f>
        <v>1753</v>
      </c>
    </row>
    <row r="50" spans="2:9" ht="26.25" x14ac:dyDescent="0.25">
      <c r="B50" s="554" t="s">
        <v>128</v>
      </c>
      <c r="C50" s="105" t="s">
        <v>83</v>
      </c>
      <c r="D50" s="105" t="s">
        <v>122</v>
      </c>
      <c r="E50" s="107" t="s">
        <v>123</v>
      </c>
      <c r="F50" s="105" t="s">
        <v>129</v>
      </c>
      <c r="G50" s="113"/>
      <c r="H50" s="113"/>
      <c r="I50" s="113"/>
    </row>
    <row r="51" spans="2:9" ht="26.25" x14ac:dyDescent="0.25">
      <c r="B51" s="554" t="s">
        <v>96</v>
      </c>
      <c r="C51" s="105" t="s">
        <v>83</v>
      </c>
      <c r="D51" s="105" t="s">
        <v>122</v>
      </c>
      <c r="E51" s="107" t="s">
        <v>123</v>
      </c>
      <c r="F51" s="105" t="s">
        <v>130</v>
      </c>
      <c r="G51" s="113">
        <f>'прил 13'!H81</f>
        <v>566.79999999999995</v>
      </c>
      <c r="H51" s="113">
        <f>'прил 13'!I81</f>
        <v>786.19999999999993</v>
      </c>
      <c r="I51" s="113">
        <f>'прил 13'!J81</f>
        <v>798.1</v>
      </c>
    </row>
    <row r="52" spans="2:9" ht="26.25" x14ac:dyDescent="0.25">
      <c r="B52" s="547" t="s">
        <v>104</v>
      </c>
      <c r="C52" s="105" t="s">
        <v>83</v>
      </c>
      <c r="D52" s="105" t="s">
        <v>122</v>
      </c>
      <c r="E52" s="107" t="s">
        <v>123</v>
      </c>
      <c r="F52" s="105" t="s">
        <v>105</v>
      </c>
      <c r="G52" s="113">
        <f>G53</f>
        <v>1357</v>
      </c>
      <c r="H52" s="113">
        <f t="shared" ref="H52:I53" si="13">H53</f>
        <v>2051</v>
      </c>
      <c r="I52" s="113">
        <f t="shared" si="13"/>
        <v>2207</v>
      </c>
    </row>
    <row r="53" spans="2:9" ht="25.5" x14ac:dyDescent="0.25">
      <c r="B53" s="548" t="s">
        <v>116</v>
      </c>
      <c r="C53" s="105" t="s">
        <v>83</v>
      </c>
      <c r="D53" s="105" t="s">
        <v>122</v>
      </c>
      <c r="E53" s="107" t="s">
        <v>123</v>
      </c>
      <c r="F53" s="105" t="s">
        <v>107</v>
      </c>
      <c r="G53" s="113">
        <f>G54</f>
        <v>1357</v>
      </c>
      <c r="H53" s="113">
        <f t="shared" si="13"/>
        <v>2051</v>
      </c>
      <c r="I53" s="113">
        <f t="shared" si="13"/>
        <v>2207</v>
      </c>
    </row>
    <row r="54" spans="2:9" ht="25.5" x14ac:dyDescent="0.25">
      <c r="B54" s="548" t="s">
        <v>110</v>
      </c>
      <c r="C54" s="105" t="s">
        <v>83</v>
      </c>
      <c r="D54" s="105" t="s">
        <v>122</v>
      </c>
      <c r="E54" s="107" t="s">
        <v>123</v>
      </c>
      <c r="F54" s="105" t="s">
        <v>111</v>
      </c>
      <c r="G54" s="113">
        <v>1357</v>
      </c>
      <c r="H54" s="113">
        <v>2051</v>
      </c>
      <c r="I54" s="113">
        <v>2207</v>
      </c>
    </row>
    <row r="55" spans="2:9" x14ac:dyDescent="0.25">
      <c r="B55" s="553" t="s">
        <v>112</v>
      </c>
      <c r="C55" s="105" t="s">
        <v>83</v>
      </c>
      <c r="D55" s="105" t="s">
        <v>122</v>
      </c>
      <c r="E55" s="111" t="s">
        <v>123</v>
      </c>
      <c r="F55" s="105" t="s">
        <v>113</v>
      </c>
      <c r="G55" s="108">
        <f>G56</f>
        <v>15</v>
      </c>
      <c r="H55" s="108">
        <f t="shared" ref="H55:I55" si="14">H56</f>
        <v>21</v>
      </c>
      <c r="I55" s="108">
        <f t="shared" si="14"/>
        <v>23</v>
      </c>
    </row>
    <row r="56" spans="2:9" x14ac:dyDescent="0.25">
      <c r="B56" s="549" t="s">
        <v>114</v>
      </c>
      <c r="C56" s="105" t="s">
        <v>83</v>
      </c>
      <c r="D56" s="105" t="s">
        <v>122</v>
      </c>
      <c r="E56" s="111" t="s">
        <v>123</v>
      </c>
      <c r="F56" s="105" t="s">
        <v>131</v>
      </c>
      <c r="G56" s="108">
        <f>'прил 13'!H98</f>
        <v>15</v>
      </c>
      <c r="H56" s="108">
        <f>'прил 13'!I98</f>
        <v>21</v>
      </c>
      <c r="I56" s="108">
        <f>'прил 13'!J98</f>
        <v>23</v>
      </c>
    </row>
    <row r="57" spans="2:9" x14ac:dyDescent="0.25">
      <c r="B57" s="555" t="s">
        <v>132</v>
      </c>
      <c r="C57" s="537" t="s">
        <v>85</v>
      </c>
      <c r="D57" s="537" t="s">
        <v>133</v>
      </c>
      <c r="E57" s="537"/>
      <c r="F57" s="538"/>
      <c r="G57" s="535">
        <f>G58</f>
        <v>713.19999999999993</v>
      </c>
      <c r="H57" s="535">
        <f t="shared" ref="H57:I57" si="15">H58</f>
        <v>792.3</v>
      </c>
      <c r="I57" s="535">
        <f t="shared" si="15"/>
        <v>867.6</v>
      </c>
    </row>
    <row r="58" spans="2:9" ht="25.5" x14ac:dyDescent="0.25">
      <c r="B58" s="552" t="s">
        <v>134</v>
      </c>
      <c r="C58" s="114" t="s">
        <v>85</v>
      </c>
      <c r="D58" s="114" t="s">
        <v>133</v>
      </c>
      <c r="E58" s="115" t="s">
        <v>135</v>
      </c>
      <c r="F58" s="116"/>
      <c r="G58" s="108">
        <f>G59+G61+G63</f>
        <v>713.19999999999993</v>
      </c>
      <c r="H58" s="108">
        <f t="shared" ref="H58:I58" si="16">H59+H61+H63</f>
        <v>792.3</v>
      </c>
      <c r="I58" s="108">
        <f t="shared" si="16"/>
        <v>867.6</v>
      </c>
    </row>
    <row r="59" spans="2:9" x14ac:dyDescent="0.25">
      <c r="B59" s="556" t="s">
        <v>136</v>
      </c>
      <c r="C59" s="114" t="s">
        <v>85</v>
      </c>
      <c r="D59" s="114" t="s">
        <v>133</v>
      </c>
      <c r="E59" s="107" t="s">
        <v>135</v>
      </c>
      <c r="F59" s="105" t="s">
        <v>89</v>
      </c>
      <c r="G59" s="108">
        <f>G60+G62</f>
        <v>693.3</v>
      </c>
      <c r="H59" s="108">
        <f t="shared" ref="H59:I59" si="17">H60+H62</f>
        <v>772.4</v>
      </c>
      <c r="I59" s="108">
        <f t="shared" si="17"/>
        <v>847.7</v>
      </c>
    </row>
    <row r="60" spans="2:9" x14ac:dyDescent="0.25">
      <c r="B60" s="554" t="s">
        <v>126</v>
      </c>
      <c r="C60" s="114" t="s">
        <v>85</v>
      </c>
      <c r="D60" s="114" t="s">
        <v>133</v>
      </c>
      <c r="E60" s="115" t="s">
        <v>135</v>
      </c>
      <c r="F60" s="105" t="s">
        <v>93</v>
      </c>
      <c r="G60" s="113">
        <f>'прил 13'!H102</f>
        <v>450</v>
      </c>
      <c r="H60" s="113">
        <f>'прил 13'!I102</f>
        <v>500</v>
      </c>
      <c r="I60" s="113">
        <f>'прил 13'!J102</f>
        <v>600</v>
      </c>
    </row>
    <row r="61" spans="2:9" ht="26.25" x14ac:dyDescent="0.25">
      <c r="B61" s="554" t="s">
        <v>128</v>
      </c>
      <c r="C61" s="114" t="s">
        <v>85</v>
      </c>
      <c r="D61" s="114" t="s">
        <v>133</v>
      </c>
      <c r="E61" s="115" t="s">
        <v>135</v>
      </c>
      <c r="F61" s="105" t="s">
        <v>137</v>
      </c>
      <c r="G61" s="113">
        <f>'прил 13'!H107</f>
        <v>19.899999999999999</v>
      </c>
      <c r="H61" s="113">
        <f>'прил 13'!I107</f>
        <v>19.899999999999999</v>
      </c>
      <c r="I61" s="113">
        <f>'прил 13'!J107</f>
        <v>19.899999999999999</v>
      </c>
    </row>
    <row r="62" spans="2:9" ht="26.25" x14ac:dyDescent="0.25">
      <c r="B62" s="554" t="s">
        <v>96</v>
      </c>
      <c r="C62" s="114" t="s">
        <v>85</v>
      </c>
      <c r="D62" s="114" t="s">
        <v>133</v>
      </c>
      <c r="E62" s="115" t="s">
        <v>135</v>
      </c>
      <c r="F62" s="105" t="s">
        <v>97</v>
      </c>
      <c r="G62" s="113">
        <f>'прил 13'!H104</f>
        <v>243.3</v>
      </c>
      <c r="H62" s="113">
        <f>'прил 13'!I104</f>
        <v>272.39999999999998</v>
      </c>
      <c r="I62" s="113">
        <f>'прил 13'!J104</f>
        <v>247.7</v>
      </c>
    </row>
    <row r="63" spans="2:9" ht="26.25" x14ac:dyDescent="0.25">
      <c r="B63" s="547" t="s">
        <v>104</v>
      </c>
      <c r="C63" s="114" t="s">
        <v>85</v>
      </c>
      <c r="D63" s="114" t="s">
        <v>133</v>
      </c>
      <c r="E63" s="115" t="s">
        <v>135</v>
      </c>
      <c r="F63" s="105" t="s">
        <v>105</v>
      </c>
      <c r="G63" s="113">
        <f>G64</f>
        <v>0</v>
      </c>
      <c r="H63" s="113">
        <f t="shared" ref="H63:I64" si="18">H64</f>
        <v>0</v>
      </c>
      <c r="I63" s="113">
        <f t="shared" si="18"/>
        <v>0</v>
      </c>
    </row>
    <row r="64" spans="2:9" ht="25.5" x14ac:dyDescent="0.25">
      <c r="B64" s="548" t="s">
        <v>116</v>
      </c>
      <c r="C64" s="114" t="s">
        <v>85</v>
      </c>
      <c r="D64" s="114" t="s">
        <v>133</v>
      </c>
      <c r="E64" s="115" t="s">
        <v>135</v>
      </c>
      <c r="F64" s="105" t="s">
        <v>107</v>
      </c>
      <c r="G64" s="113">
        <f>G65</f>
        <v>0</v>
      </c>
      <c r="H64" s="113">
        <f t="shared" si="18"/>
        <v>0</v>
      </c>
      <c r="I64" s="113">
        <f t="shared" si="18"/>
        <v>0</v>
      </c>
    </row>
    <row r="65" spans="2:9" ht="25.5" x14ac:dyDescent="0.25">
      <c r="B65" s="548" t="s">
        <v>110</v>
      </c>
      <c r="C65" s="114" t="s">
        <v>85</v>
      </c>
      <c r="D65" s="114" t="s">
        <v>133</v>
      </c>
      <c r="E65" s="115" t="s">
        <v>135</v>
      </c>
      <c r="F65" s="105" t="s">
        <v>111</v>
      </c>
      <c r="G65" s="113">
        <f>'прил 13'!H110</f>
        <v>0</v>
      </c>
      <c r="H65" s="113">
        <f>'прил 13'!I110</f>
        <v>0</v>
      </c>
      <c r="I65" s="113">
        <f>'прил 13'!J110</f>
        <v>0</v>
      </c>
    </row>
    <row r="66" spans="2:9" ht="38.25" x14ac:dyDescent="0.25">
      <c r="B66" s="557" t="s">
        <v>138</v>
      </c>
      <c r="C66" s="532" t="s">
        <v>133</v>
      </c>
      <c r="D66" s="532" t="s">
        <v>139</v>
      </c>
      <c r="E66" s="534"/>
      <c r="F66" s="534"/>
      <c r="G66" s="535">
        <f>G67</f>
        <v>80</v>
      </c>
      <c r="H66" s="535">
        <f t="shared" ref="H66:I68" si="19">H67</f>
        <v>85</v>
      </c>
      <c r="I66" s="535">
        <f t="shared" si="19"/>
        <v>90</v>
      </c>
    </row>
    <row r="67" spans="2:9" ht="26.25" x14ac:dyDescent="0.25">
      <c r="B67" s="547" t="s">
        <v>104</v>
      </c>
      <c r="C67" s="105" t="s">
        <v>133</v>
      </c>
      <c r="D67" s="471" t="s">
        <v>139</v>
      </c>
      <c r="E67" s="107" t="s">
        <v>663</v>
      </c>
      <c r="F67" s="105" t="s">
        <v>105</v>
      </c>
      <c r="G67" s="108">
        <f>G68</f>
        <v>80</v>
      </c>
      <c r="H67" s="108">
        <f t="shared" si="19"/>
        <v>85</v>
      </c>
      <c r="I67" s="108">
        <f t="shared" si="19"/>
        <v>90</v>
      </c>
    </row>
    <row r="68" spans="2:9" ht="25.5" x14ac:dyDescent="0.25">
      <c r="B68" s="548" t="s">
        <v>116</v>
      </c>
      <c r="C68" s="105" t="s">
        <v>133</v>
      </c>
      <c r="D68" s="471" t="s">
        <v>139</v>
      </c>
      <c r="E68" s="107" t="s">
        <v>663</v>
      </c>
      <c r="F68" s="105" t="s">
        <v>107</v>
      </c>
      <c r="G68" s="108">
        <f>G69</f>
        <v>80</v>
      </c>
      <c r="H68" s="108">
        <f t="shared" si="19"/>
        <v>85</v>
      </c>
      <c r="I68" s="108">
        <f t="shared" si="19"/>
        <v>90</v>
      </c>
    </row>
    <row r="69" spans="2:9" ht="25.5" x14ac:dyDescent="0.25">
      <c r="B69" s="548" t="s">
        <v>110</v>
      </c>
      <c r="C69" s="105" t="s">
        <v>133</v>
      </c>
      <c r="D69" s="471" t="s">
        <v>139</v>
      </c>
      <c r="E69" s="107" t="s">
        <v>663</v>
      </c>
      <c r="F69" s="105" t="s">
        <v>111</v>
      </c>
      <c r="G69" s="108">
        <f>'прил 13'!H112</f>
        <v>80</v>
      </c>
      <c r="H69" s="108">
        <f>'прил 13'!I112</f>
        <v>85</v>
      </c>
      <c r="I69" s="108">
        <f>'прил 13'!J112</f>
        <v>90</v>
      </c>
    </row>
    <row r="70" spans="2:9" x14ac:dyDescent="0.25">
      <c r="B70" s="545" t="s">
        <v>140</v>
      </c>
      <c r="C70" s="532" t="s">
        <v>99</v>
      </c>
      <c r="D70" s="532" t="s">
        <v>141</v>
      </c>
      <c r="E70" s="532"/>
      <c r="F70" s="532"/>
      <c r="G70" s="535">
        <f>G71</f>
        <v>3900.1</v>
      </c>
      <c r="H70" s="535">
        <f t="shared" ref="H70:I70" si="20">H71</f>
        <v>4134.7</v>
      </c>
      <c r="I70" s="535">
        <f t="shared" si="20"/>
        <v>4374.8</v>
      </c>
    </row>
    <row r="71" spans="2:9" ht="25.5" x14ac:dyDescent="0.25">
      <c r="B71" s="552" t="s">
        <v>142</v>
      </c>
      <c r="C71" s="105" t="s">
        <v>99</v>
      </c>
      <c r="D71" s="105" t="s">
        <v>141</v>
      </c>
      <c r="E71" s="107" t="s">
        <v>143</v>
      </c>
      <c r="F71" s="105"/>
      <c r="G71" s="108">
        <f>'прил 13'!H119</f>
        <v>3900.1</v>
      </c>
      <c r="H71" s="108">
        <f>'прил 13'!I119</f>
        <v>4134.7</v>
      </c>
      <c r="I71" s="108">
        <f>'прил 13'!J119</f>
        <v>4374.8</v>
      </c>
    </row>
    <row r="72" spans="2:9" ht="26.25" x14ac:dyDescent="0.25">
      <c r="B72" s="547" t="s">
        <v>104</v>
      </c>
      <c r="C72" s="105" t="s">
        <v>99</v>
      </c>
      <c r="D72" s="105" t="s">
        <v>141</v>
      </c>
      <c r="E72" s="107" t="s">
        <v>143</v>
      </c>
      <c r="F72" s="105" t="s">
        <v>105</v>
      </c>
      <c r="G72" s="108">
        <f>G73</f>
        <v>0</v>
      </c>
      <c r="H72" s="108">
        <f t="shared" ref="H72:I73" si="21">H73</f>
        <v>0</v>
      </c>
      <c r="I72" s="108">
        <f t="shared" si="21"/>
        <v>0</v>
      </c>
    </row>
    <row r="73" spans="2:9" ht="25.5" x14ac:dyDescent="0.25">
      <c r="B73" s="548" t="s">
        <v>116</v>
      </c>
      <c r="C73" s="105" t="s">
        <v>99</v>
      </c>
      <c r="D73" s="105" t="s">
        <v>141</v>
      </c>
      <c r="E73" s="107" t="s">
        <v>143</v>
      </c>
      <c r="F73" s="105" t="s">
        <v>107</v>
      </c>
      <c r="G73" s="108">
        <f>G74</f>
        <v>0</v>
      </c>
      <c r="H73" s="108">
        <f t="shared" si="21"/>
        <v>0</v>
      </c>
      <c r="I73" s="108">
        <f t="shared" si="21"/>
        <v>0</v>
      </c>
    </row>
    <row r="74" spans="2:9" ht="25.5" x14ac:dyDescent="0.25">
      <c r="B74" s="548" t="s">
        <v>110</v>
      </c>
      <c r="C74" s="105" t="s">
        <v>99</v>
      </c>
      <c r="D74" s="105" t="s">
        <v>141</v>
      </c>
      <c r="E74" s="107" t="s">
        <v>143</v>
      </c>
      <c r="F74" s="105" t="s">
        <v>144</v>
      </c>
      <c r="G74" s="108">
        <f>[1]роспись!H125</f>
        <v>0</v>
      </c>
      <c r="H74" s="108">
        <f>[1]роспись!I125</f>
        <v>0</v>
      </c>
      <c r="I74" s="108">
        <f>[1]роспись!J125</f>
        <v>0</v>
      </c>
    </row>
    <row r="75" spans="2:9" x14ac:dyDescent="0.25">
      <c r="B75" s="550" t="s">
        <v>145</v>
      </c>
      <c r="C75" s="532" t="s">
        <v>146</v>
      </c>
      <c r="D75" s="532"/>
      <c r="E75" s="539"/>
      <c r="F75" s="532"/>
      <c r="G75" s="535">
        <f>G76+G78</f>
        <v>547.1</v>
      </c>
      <c r="H75" s="535">
        <f>H76+H78</f>
        <v>3557.07</v>
      </c>
      <c r="I75" s="535">
        <f>I76+I78</f>
        <v>500.3</v>
      </c>
    </row>
    <row r="76" spans="2:9" x14ac:dyDescent="0.25">
      <c r="B76" s="558" t="s">
        <v>147</v>
      </c>
      <c r="C76" s="104" t="s">
        <v>146</v>
      </c>
      <c r="D76" s="104" t="s">
        <v>85</v>
      </c>
      <c r="E76" s="117"/>
      <c r="F76" s="104"/>
      <c r="G76" s="106">
        <f>G77</f>
        <v>205.3</v>
      </c>
      <c r="H76" s="106">
        <f t="shared" ref="H76:I76" si="22">H77</f>
        <v>275.3</v>
      </c>
      <c r="I76" s="106">
        <f t="shared" si="22"/>
        <v>450.3</v>
      </c>
    </row>
    <row r="77" spans="2:9" x14ac:dyDescent="0.25">
      <c r="B77" s="549" t="s">
        <v>592</v>
      </c>
      <c r="C77" s="105" t="s">
        <v>146</v>
      </c>
      <c r="D77" s="105" t="s">
        <v>85</v>
      </c>
      <c r="E77" s="107" t="s">
        <v>149</v>
      </c>
      <c r="F77" s="457" t="s">
        <v>111</v>
      </c>
      <c r="G77" s="108">
        <v>205.3</v>
      </c>
      <c r="H77" s="108">
        <v>275.3</v>
      </c>
      <c r="I77" s="108">
        <v>450.3</v>
      </c>
    </row>
    <row r="78" spans="2:9" x14ac:dyDescent="0.25">
      <c r="B78" s="559" t="s">
        <v>150</v>
      </c>
      <c r="C78" s="105" t="s">
        <v>146</v>
      </c>
      <c r="D78" s="105" t="s">
        <v>133</v>
      </c>
      <c r="E78" s="107"/>
      <c r="F78" s="105"/>
      <c r="G78" s="106">
        <f>G79</f>
        <v>341.8</v>
      </c>
      <c r="H78" s="106">
        <v>3281.77</v>
      </c>
      <c r="I78" s="106">
        <f t="shared" ref="I78" si="23">I79</f>
        <v>50</v>
      </c>
    </row>
    <row r="79" spans="2:9" ht="26.25" x14ac:dyDescent="0.25">
      <c r="B79" s="547" t="s">
        <v>104</v>
      </c>
      <c r="C79" s="105" t="s">
        <v>146</v>
      </c>
      <c r="D79" s="105" t="s">
        <v>133</v>
      </c>
      <c r="E79" s="107" t="s">
        <v>151</v>
      </c>
      <c r="F79" s="105" t="s">
        <v>111</v>
      </c>
      <c r="G79" s="108">
        <f>'прил 13'!H128</f>
        <v>341.8</v>
      </c>
      <c r="H79" s="108">
        <f>'прил 13'!I128</f>
        <v>3331.77</v>
      </c>
      <c r="I79" s="108">
        <f>'прил 13'!J128</f>
        <v>50</v>
      </c>
    </row>
    <row r="80" spans="2:9" x14ac:dyDescent="0.25">
      <c r="B80" s="545" t="s">
        <v>152</v>
      </c>
      <c r="C80" s="532" t="s">
        <v>153</v>
      </c>
      <c r="D80" s="532"/>
      <c r="E80" s="532"/>
      <c r="F80" s="532"/>
      <c r="G80" s="535">
        <f>G81</f>
        <v>2139</v>
      </c>
      <c r="H80" s="535">
        <f t="shared" ref="H80:I80" si="24">H81</f>
        <v>3116.5</v>
      </c>
      <c r="I80" s="535">
        <f t="shared" si="24"/>
        <v>3127.2</v>
      </c>
    </row>
    <row r="81" spans="2:10" x14ac:dyDescent="0.25">
      <c r="B81" s="560" t="s">
        <v>154</v>
      </c>
      <c r="C81" s="104" t="s">
        <v>153</v>
      </c>
      <c r="D81" s="104" t="s">
        <v>83</v>
      </c>
      <c r="E81" s="104"/>
      <c r="F81" s="104"/>
      <c r="G81" s="106">
        <f>G82+G83</f>
        <v>2139</v>
      </c>
      <c r="H81" s="106">
        <f t="shared" ref="H81:I81" si="25">H82+H83</f>
        <v>3116.5</v>
      </c>
      <c r="I81" s="106">
        <f t="shared" si="25"/>
        <v>3127.2</v>
      </c>
    </row>
    <row r="82" spans="2:10" x14ac:dyDescent="0.25">
      <c r="B82" s="549" t="s">
        <v>155</v>
      </c>
      <c r="C82" s="105" t="s">
        <v>153</v>
      </c>
      <c r="D82" s="105" t="s">
        <v>83</v>
      </c>
      <c r="E82" s="118" t="s">
        <v>156</v>
      </c>
      <c r="F82" s="105"/>
      <c r="G82" s="108">
        <f>'прил 13'!H168</f>
        <v>723.40000000000009</v>
      </c>
      <c r="H82" s="108">
        <f>'прил 13'!I168</f>
        <v>1152.2</v>
      </c>
      <c r="I82" s="108">
        <f>'прил 13'!J168</f>
        <v>1152.3</v>
      </c>
      <c r="J82" s="110"/>
    </row>
    <row r="83" spans="2:10" x14ac:dyDescent="0.25">
      <c r="B83" s="546" t="s">
        <v>157</v>
      </c>
      <c r="C83" s="105" t="s">
        <v>153</v>
      </c>
      <c r="D83" s="105" t="s">
        <v>83</v>
      </c>
      <c r="E83" s="107" t="s">
        <v>158</v>
      </c>
      <c r="F83" s="105"/>
      <c r="G83" s="108">
        <v>1415.6</v>
      </c>
      <c r="H83" s="108">
        <v>1964.3</v>
      </c>
      <c r="I83" s="108">
        <v>1974.9</v>
      </c>
      <c r="J83" s="110"/>
    </row>
    <row r="84" spans="2:10" x14ac:dyDescent="0.25">
      <c r="B84" s="545" t="s">
        <v>159</v>
      </c>
      <c r="C84" s="532" t="s">
        <v>139</v>
      </c>
      <c r="D84" s="532"/>
      <c r="E84" s="532"/>
      <c r="F84" s="532"/>
      <c r="G84" s="535">
        <f>G85</f>
        <v>99.8</v>
      </c>
      <c r="H84" s="535">
        <f t="shared" ref="H84:I84" si="26">H85</f>
        <v>99.7</v>
      </c>
      <c r="I84" s="535">
        <f t="shared" si="26"/>
        <v>99.7</v>
      </c>
      <c r="J84" s="99"/>
    </row>
    <row r="85" spans="2:10" x14ac:dyDescent="0.25">
      <c r="B85" s="548" t="s">
        <v>160</v>
      </c>
      <c r="C85" s="525" t="s">
        <v>139</v>
      </c>
      <c r="D85" s="525" t="s">
        <v>83</v>
      </c>
      <c r="E85" s="536" t="s">
        <v>664</v>
      </c>
      <c r="F85" s="525" t="s">
        <v>163</v>
      </c>
      <c r="G85" s="108">
        <v>99.8</v>
      </c>
      <c r="H85" s="108">
        <v>99.7</v>
      </c>
      <c r="I85" s="108">
        <v>99.7</v>
      </c>
      <c r="J85" s="99"/>
    </row>
    <row r="86" spans="2:10" x14ac:dyDescent="0.25">
      <c r="B86" s="561" t="s">
        <v>491</v>
      </c>
      <c r="C86" s="534" t="s">
        <v>122</v>
      </c>
      <c r="D86" s="534" t="s">
        <v>83</v>
      </c>
      <c r="E86" s="534" t="s">
        <v>488</v>
      </c>
      <c r="F86" s="534"/>
      <c r="G86" s="535">
        <f>G87</f>
        <v>26.7</v>
      </c>
      <c r="H86" s="535">
        <f t="shared" ref="H86:I87" si="27">H87</f>
        <v>24.7</v>
      </c>
      <c r="I86" s="535">
        <f t="shared" si="27"/>
        <v>19.899999999999999</v>
      </c>
      <c r="J86" s="99"/>
    </row>
    <row r="87" spans="2:10" ht="42" customHeight="1" x14ac:dyDescent="0.25">
      <c r="B87" s="547" t="s">
        <v>620</v>
      </c>
      <c r="C87" s="471" t="s">
        <v>122</v>
      </c>
      <c r="D87" s="471" t="s">
        <v>83</v>
      </c>
      <c r="E87" s="536" t="s">
        <v>665</v>
      </c>
      <c r="F87" s="105" t="s">
        <v>105</v>
      </c>
      <c r="G87" s="108">
        <f>G88</f>
        <v>26.7</v>
      </c>
      <c r="H87" s="108">
        <f t="shared" si="27"/>
        <v>24.7</v>
      </c>
      <c r="I87" s="108">
        <f t="shared" si="27"/>
        <v>19.899999999999999</v>
      </c>
      <c r="J87" s="99"/>
    </row>
    <row r="88" spans="2:10" x14ac:dyDescent="0.25">
      <c r="B88" s="549" t="s">
        <v>620</v>
      </c>
      <c r="C88" s="471" t="s">
        <v>122</v>
      </c>
      <c r="D88" s="471" t="s">
        <v>83</v>
      </c>
      <c r="E88" s="536" t="s">
        <v>665</v>
      </c>
      <c r="F88" s="119" t="s">
        <v>111</v>
      </c>
      <c r="G88" s="108">
        <v>26.7</v>
      </c>
      <c r="H88" s="108">
        <v>24.7</v>
      </c>
      <c r="I88" s="108">
        <v>19.899999999999999</v>
      </c>
      <c r="J88" s="110"/>
    </row>
    <row r="89" spans="2:10" x14ac:dyDescent="0.25">
      <c r="B89" s="562" t="s">
        <v>71</v>
      </c>
      <c r="C89" s="534" t="s">
        <v>165</v>
      </c>
      <c r="D89" s="534" t="s">
        <v>133</v>
      </c>
      <c r="E89" s="534" t="s">
        <v>487</v>
      </c>
      <c r="F89" s="534"/>
      <c r="G89" s="535">
        <f>G90</f>
        <v>5.3</v>
      </c>
      <c r="H89" s="535">
        <f t="shared" ref="H89:I90" si="28">H90</f>
        <v>5.3</v>
      </c>
      <c r="I89" s="535">
        <f t="shared" si="28"/>
        <v>5.3</v>
      </c>
      <c r="J89" s="99"/>
    </row>
    <row r="90" spans="2:10" x14ac:dyDescent="0.25">
      <c r="B90" s="549" t="s">
        <v>164</v>
      </c>
      <c r="C90" s="105" t="s">
        <v>167</v>
      </c>
      <c r="D90" s="105" t="s">
        <v>133</v>
      </c>
      <c r="E90" s="105" t="s">
        <v>166</v>
      </c>
      <c r="F90" s="105" t="s">
        <v>105</v>
      </c>
      <c r="G90" s="108">
        <f>G91</f>
        <v>5.3</v>
      </c>
      <c r="H90" s="108">
        <f t="shared" si="28"/>
        <v>5.3</v>
      </c>
      <c r="I90" s="108">
        <f t="shared" si="28"/>
        <v>5.3</v>
      </c>
      <c r="J90" s="99"/>
    </row>
    <row r="91" spans="2:10" x14ac:dyDescent="0.25">
      <c r="B91" s="549" t="s">
        <v>164</v>
      </c>
      <c r="C91" s="105" t="s">
        <v>167</v>
      </c>
      <c r="D91" s="105" t="s">
        <v>133</v>
      </c>
      <c r="E91" s="105" t="s">
        <v>166</v>
      </c>
      <c r="F91" s="119" t="s">
        <v>111</v>
      </c>
      <c r="G91" s="108">
        <f>'прил 13'!H204</f>
        <v>5.3</v>
      </c>
      <c r="H91" s="108">
        <f>'прил 13'!I204</f>
        <v>5.3</v>
      </c>
      <c r="I91" s="108">
        <f>'прил 13'!J204</f>
        <v>5.3</v>
      </c>
      <c r="J91" s="99"/>
    </row>
    <row r="92" spans="2:10" x14ac:dyDescent="0.25">
      <c r="B92" s="545" t="s">
        <v>168</v>
      </c>
      <c r="C92" s="534"/>
      <c r="D92" s="534"/>
      <c r="E92" s="534"/>
      <c r="F92" s="534"/>
      <c r="G92" s="535">
        <f>'прил 10'!G19</f>
        <v>16061.000000000002</v>
      </c>
      <c r="H92" s="535">
        <f>'прил 10'!H19</f>
        <v>19841.599999999999</v>
      </c>
      <c r="I92" s="535">
        <f>'прил 10'!I19</f>
        <v>20489.300000000003</v>
      </c>
      <c r="J92" s="110"/>
    </row>
    <row r="93" spans="2:10" x14ac:dyDescent="0.25">
      <c r="B93" s="120"/>
      <c r="C93" s="97"/>
      <c r="D93" s="97"/>
      <c r="E93" s="121"/>
      <c r="F93" s="97"/>
      <c r="G93" s="122">
        <f>G92-'прил 13'!H210</f>
        <v>0</v>
      </c>
      <c r="H93" s="122">
        <f>H92-'прил 13'!I210</f>
        <v>0</v>
      </c>
      <c r="I93" s="122">
        <f>I92-'прил 13'!J210</f>
        <v>0</v>
      </c>
      <c r="J93" s="99"/>
    </row>
    <row r="94" spans="2:10" x14ac:dyDescent="0.25">
      <c r="B94" s="669"/>
      <c r="C94" s="669"/>
      <c r="D94" s="669"/>
      <c r="E94" s="669"/>
      <c r="F94" s="669"/>
      <c r="G94" s="121"/>
      <c r="H94" s="97"/>
      <c r="I94" s="99"/>
      <c r="J94" s="99"/>
    </row>
    <row r="95" spans="2:10" x14ac:dyDescent="0.25">
      <c r="B95" s="97"/>
      <c r="C95" s="97"/>
      <c r="D95" s="97"/>
      <c r="E95" s="97"/>
      <c r="F95" s="97"/>
      <c r="G95" s="97"/>
      <c r="H95" s="97"/>
      <c r="I95" s="99"/>
      <c r="J95" s="99"/>
    </row>
    <row r="96" spans="2:10" x14ac:dyDescent="0.25">
      <c r="B96" s="123"/>
      <c r="C96" s="124"/>
      <c r="D96" s="124"/>
      <c r="E96" s="124"/>
      <c r="F96" s="124"/>
      <c r="G96" s="124"/>
      <c r="H96" s="124"/>
      <c r="I96" s="99"/>
      <c r="J96" s="99"/>
    </row>
    <row r="97" spans="2:10" x14ac:dyDescent="0.25">
      <c r="B97" s="97"/>
      <c r="C97" s="98"/>
      <c r="D97" s="98"/>
      <c r="E97" s="98"/>
      <c r="F97" s="98"/>
      <c r="G97" s="98"/>
      <c r="H97" s="98"/>
      <c r="I97" s="99"/>
      <c r="J97" s="99"/>
    </row>
    <row r="98" spans="2:10" x14ac:dyDescent="0.25">
      <c r="J98" s="99"/>
    </row>
  </sheetData>
  <mergeCells count="21">
    <mergeCell ref="E16:E17"/>
    <mergeCell ref="F16:F17"/>
    <mergeCell ref="B94:F94"/>
    <mergeCell ref="B15:B17"/>
    <mergeCell ref="C15:F15"/>
    <mergeCell ref="G15:G17"/>
    <mergeCell ref="H15:H17"/>
    <mergeCell ref="I15:I17"/>
    <mergeCell ref="B1:I1"/>
    <mergeCell ref="B2:I2"/>
    <mergeCell ref="B3:I3"/>
    <mergeCell ref="B4:I4"/>
    <mergeCell ref="B5:I5"/>
    <mergeCell ref="B6:I6"/>
    <mergeCell ref="B7:I7"/>
    <mergeCell ref="B8:I8"/>
    <mergeCell ref="B11:I11"/>
    <mergeCell ref="B12:I12"/>
    <mergeCell ref="B13:I13"/>
    <mergeCell ref="C16:C17"/>
    <mergeCell ref="D16:D17"/>
  </mergeCells>
  <pageMargins left="0.31496062992125984" right="0.11811023622047245" top="0.35433070866141736" bottom="0.35433070866141736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1"/>
  <sheetViews>
    <sheetView topLeftCell="B43" workbookViewId="0">
      <selection activeCell="J32" sqref="J32"/>
    </sheetView>
  </sheetViews>
  <sheetFormatPr defaultRowHeight="15.75" x14ac:dyDescent="0.25"/>
  <cols>
    <col min="1" max="1" width="4.140625" style="92" customWidth="1"/>
    <col min="2" max="2" width="60.85546875" style="92" customWidth="1"/>
    <col min="3" max="3" width="8.42578125" style="92" customWidth="1"/>
    <col min="4" max="4" width="6" style="92" customWidth="1"/>
    <col min="5" max="5" width="7" style="92" customWidth="1"/>
    <col min="6" max="6" width="15.140625" style="92" customWidth="1"/>
    <col min="7" max="8" width="8.28515625" style="92" customWidth="1"/>
    <col min="9" max="9" width="10" style="92" customWidth="1"/>
    <col min="10" max="10" width="11.140625" style="92" customWidth="1"/>
    <col min="11" max="11" width="10" style="92" customWidth="1"/>
    <col min="12" max="16384" width="9.140625" style="92"/>
  </cols>
  <sheetData>
    <row r="1" spans="2:11" x14ac:dyDescent="0.25">
      <c r="B1" s="664" t="s">
        <v>169</v>
      </c>
      <c r="C1" s="664"/>
      <c r="D1" s="664"/>
      <c r="E1" s="664"/>
      <c r="F1" s="664"/>
      <c r="G1" s="664"/>
      <c r="H1" s="664"/>
      <c r="I1" s="664"/>
      <c r="J1" s="664"/>
      <c r="K1" s="664"/>
    </row>
    <row r="2" spans="2:11" x14ac:dyDescent="0.25">
      <c r="B2" s="665" t="s">
        <v>671</v>
      </c>
      <c r="C2" s="665"/>
      <c r="D2" s="665"/>
      <c r="E2" s="665"/>
      <c r="F2" s="665"/>
      <c r="G2" s="665"/>
      <c r="H2" s="665"/>
      <c r="I2" s="665"/>
      <c r="J2" s="665"/>
      <c r="K2" s="665"/>
    </row>
    <row r="3" spans="2:11" x14ac:dyDescent="0.25">
      <c r="B3" s="665" t="s">
        <v>576</v>
      </c>
      <c r="C3" s="665"/>
      <c r="D3" s="665"/>
      <c r="E3" s="665"/>
      <c r="F3" s="665"/>
      <c r="G3" s="665"/>
      <c r="H3" s="665"/>
      <c r="I3" s="665"/>
      <c r="J3" s="665"/>
      <c r="K3" s="665"/>
    </row>
    <row r="4" spans="2:11" x14ac:dyDescent="0.25">
      <c r="B4" s="665" t="s">
        <v>568</v>
      </c>
      <c r="C4" s="665"/>
      <c r="D4" s="665"/>
      <c r="E4" s="665"/>
      <c r="F4" s="665"/>
      <c r="G4" s="665"/>
      <c r="H4" s="665"/>
      <c r="I4" s="665"/>
      <c r="J4" s="665"/>
      <c r="K4" s="665"/>
    </row>
    <row r="5" spans="2:11" x14ac:dyDescent="0.25">
      <c r="B5" s="665" t="s">
        <v>571</v>
      </c>
      <c r="C5" s="665"/>
      <c r="D5" s="665"/>
      <c r="E5" s="665"/>
      <c r="F5" s="665"/>
      <c r="G5" s="665"/>
      <c r="H5" s="665"/>
      <c r="I5" s="665"/>
      <c r="J5" s="665"/>
      <c r="K5" s="665"/>
    </row>
    <row r="6" spans="2:11" x14ac:dyDescent="0.25">
      <c r="B6" s="665" t="s">
        <v>565</v>
      </c>
      <c r="C6" s="665"/>
      <c r="D6" s="665"/>
      <c r="E6" s="665"/>
      <c r="F6" s="665"/>
      <c r="G6" s="665"/>
      <c r="H6" s="665"/>
      <c r="I6" s="665"/>
      <c r="J6" s="665"/>
      <c r="K6" s="665"/>
    </row>
    <row r="7" spans="2:11" x14ac:dyDescent="0.25">
      <c r="B7" s="665" t="s">
        <v>669</v>
      </c>
      <c r="C7" s="665"/>
      <c r="D7" s="665"/>
      <c r="E7" s="665"/>
      <c r="F7" s="665"/>
      <c r="G7" s="665"/>
      <c r="H7" s="665"/>
      <c r="I7" s="665"/>
      <c r="J7" s="665"/>
      <c r="K7" s="665"/>
    </row>
    <row r="8" spans="2:11" x14ac:dyDescent="0.25">
      <c r="B8" s="666"/>
      <c r="C8" s="666"/>
      <c r="D8" s="666"/>
      <c r="E8" s="666"/>
      <c r="F8" s="666"/>
      <c r="G8" s="666"/>
      <c r="H8" s="666"/>
      <c r="I8" s="666"/>
      <c r="J8" s="666"/>
      <c r="K8" s="666"/>
    </row>
    <row r="9" spans="2:11" x14ac:dyDescent="0.25">
      <c r="B9" s="665"/>
      <c r="C9" s="665"/>
      <c r="D9" s="665"/>
      <c r="E9" s="665"/>
      <c r="F9" s="665"/>
      <c r="G9" s="665"/>
      <c r="H9" s="665"/>
      <c r="I9" s="665"/>
      <c r="J9" s="665"/>
      <c r="K9" s="665"/>
    </row>
    <row r="10" spans="2:11" x14ac:dyDescent="0.25">
      <c r="B10" s="665"/>
      <c r="C10" s="665"/>
      <c r="D10" s="665"/>
      <c r="E10" s="665"/>
      <c r="F10" s="665"/>
      <c r="G10" s="665"/>
      <c r="H10" s="665"/>
      <c r="I10" s="665"/>
      <c r="J10" s="665"/>
      <c r="K10" s="665"/>
    </row>
    <row r="11" spans="2:11" x14ac:dyDescent="0.25">
      <c r="B11" s="125"/>
      <c r="C11" s="126"/>
      <c r="D11" s="672"/>
      <c r="E11" s="672"/>
      <c r="F11" s="672"/>
      <c r="G11" s="672"/>
      <c r="H11" s="127"/>
      <c r="I11" s="127"/>
      <c r="J11" s="127"/>
      <c r="K11" s="128"/>
    </row>
    <row r="12" spans="2:11" x14ac:dyDescent="0.25">
      <c r="B12" s="671" t="s">
        <v>74</v>
      </c>
      <c r="C12" s="671"/>
      <c r="D12" s="671"/>
      <c r="E12" s="671"/>
      <c r="F12" s="671"/>
      <c r="G12" s="671"/>
      <c r="H12" s="671"/>
      <c r="I12" s="671"/>
      <c r="J12" s="671"/>
      <c r="K12" s="128"/>
    </row>
    <row r="13" spans="2:11" x14ac:dyDescent="0.25">
      <c r="B13" s="671" t="s">
        <v>170</v>
      </c>
      <c r="C13" s="671"/>
      <c r="D13" s="671"/>
      <c r="E13" s="671"/>
      <c r="F13" s="671"/>
      <c r="G13" s="671"/>
      <c r="H13" s="671"/>
      <c r="I13" s="671"/>
      <c r="J13" s="671"/>
      <c r="K13" s="128"/>
    </row>
    <row r="14" spans="2:11" x14ac:dyDescent="0.25">
      <c r="B14" s="671" t="s">
        <v>584</v>
      </c>
      <c r="C14" s="671"/>
      <c r="D14" s="671"/>
      <c r="E14" s="671"/>
      <c r="F14" s="671"/>
      <c r="G14" s="671"/>
      <c r="H14" s="671"/>
      <c r="I14" s="671"/>
      <c r="J14" s="671"/>
      <c r="K14" s="128"/>
    </row>
    <row r="15" spans="2:11" x14ac:dyDescent="0.25">
      <c r="B15" s="129"/>
      <c r="C15" s="129"/>
      <c r="D15" s="130"/>
      <c r="E15" s="130"/>
      <c r="F15" s="130"/>
      <c r="G15" s="130"/>
      <c r="H15" s="130"/>
      <c r="I15" s="130"/>
      <c r="J15" s="130"/>
      <c r="K15" s="128"/>
    </row>
    <row r="16" spans="2:11" x14ac:dyDescent="0.25">
      <c r="B16" s="673" t="s">
        <v>76</v>
      </c>
      <c r="C16" s="674" t="s">
        <v>77</v>
      </c>
      <c r="D16" s="674"/>
      <c r="E16" s="674"/>
      <c r="F16" s="674"/>
      <c r="G16" s="674"/>
      <c r="H16" s="675" t="s">
        <v>171</v>
      </c>
      <c r="I16" s="678" t="s">
        <v>459</v>
      </c>
      <c r="J16" s="678" t="s">
        <v>467</v>
      </c>
      <c r="K16" s="678" t="s">
        <v>619</v>
      </c>
    </row>
    <row r="17" spans="2:13" x14ac:dyDescent="0.25">
      <c r="B17" s="673"/>
      <c r="C17" s="678" t="s">
        <v>172</v>
      </c>
      <c r="D17" s="674" t="s">
        <v>78</v>
      </c>
      <c r="E17" s="674" t="s">
        <v>79</v>
      </c>
      <c r="F17" s="674" t="s">
        <v>80</v>
      </c>
      <c r="G17" s="674" t="s">
        <v>81</v>
      </c>
      <c r="H17" s="676"/>
      <c r="I17" s="678"/>
      <c r="J17" s="678"/>
      <c r="K17" s="678"/>
    </row>
    <row r="18" spans="2:13" x14ac:dyDescent="0.25">
      <c r="B18" s="673"/>
      <c r="C18" s="678"/>
      <c r="D18" s="674"/>
      <c r="E18" s="674"/>
      <c r="F18" s="674"/>
      <c r="G18" s="674"/>
      <c r="H18" s="677"/>
      <c r="I18" s="678"/>
      <c r="J18" s="678"/>
      <c r="K18" s="678"/>
    </row>
    <row r="19" spans="2:13" x14ac:dyDescent="0.25">
      <c r="B19" s="131">
        <v>1</v>
      </c>
      <c r="C19" s="131">
        <v>2</v>
      </c>
      <c r="D19" s="132">
        <v>3</v>
      </c>
      <c r="E19" s="132">
        <v>4</v>
      </c>
      <c r="F19" s="132">
        <v>5</v>
      </c>
      <c r="G19" s="132">
        <v>6</v>
      </c>
      <c r="H19" s="132"/>
      <c r="I19" s="132">
        <v>7</v>
      </c>
      <c r="J19" s="132">
        <v>7</v>
      </c>
      <c r="K19" s="132">
        <v>7</v>
      </c>
    </row>
    <row r="20" spans="2:13" ht="40.5" customHeight="1" x14ac:dyDescent="0.25">
      <c r="B20" s="563" t="s">
        <v>173</v>
      </c>
      <c r="C20" s="529">
        <v>802</v>
      </c>
      <c r="D20" s="527"/>
      <c r="E20" s="527"/>
      <c r="F20" s="527"/>
      <c r="G20" s="527"/>
      <c r="H20" s="527"/>
      <c r="I20" s="530">
        <f>I21+I68+I79+I88+I90+I99+I124+I130+I127</f>
        <v>16061.000000000002</v>
      </c>
      <c r="J20" s="530">
        <f t="shared" ref="J20:K20" si="0">J21+J68+J79+J88+J90+J99+J124+J130+J127</f>
        <v>19841.599999999999</v>
      </c>
      <c r="K20" s="530">
        <f t="shared" si="0"/>
        <v>20489.300000000003</v>
      </c>
    </row>
    <row r="21" spans="2:13" ht="15" customHeight="1" x14ac:dyDescent="0.25">
      <c r="B21" s="564" t="s">
        <v>82</v>
      </c>
      <c r="C21" s="134">
        <v>802</v>
      </c>
      <c r="D21" s="104" t="s">
        <v>83</v>
      </c>
      <c r="E21" s="104"/>
      <c r="F21" s="104"/>
      <c r="G21" s="104"/>
      <c r="H21" s="104" t="s">
        <v>174</v>
      </c>
      <c r="I21" s="106">
        <f>I22+I29+I56+I51</f>
        <v>8549.8000000000011</v>
      </c>
      <c r="J21" s="106">
        <f>J22+J29+J56+J51</f>
        <v>8026.33</v>
      </c>
      <c r="K21" s="106">
        <f>K22+K29+K56+K51</f>
        <v>11404.5</v>
      </c>
    </row>
    <row r="22" spans="2:13" ht="30.75" customHeight="1" x14ac:dyDescent="0.25">
      <c r="B22" s="564" t="s">
        <v>84</v>
      </c>
      <c r="C22" s="133">
        <v>802</v>
      </c>
      <c r="D22" s="104" t="s">
        <v>83</v>
      </c>
      <c r="E22" s="104" t="s">
        <v>85</v>
      </c>
      <c r="F22" s="105"/>
      <c r="G22" s="105"/>
      <c r="H22" s="105" t="s">
        <v>174</v>
      </c>
      <c r="I22" s="106">
        <f>I23</f>
        <v>1033</v>
      </c>
      <c r="J22" s="106">
        <f t="shared" ref="J22:K22" si="1">J23</f>
        <v>1346.2</v>
      </c>
      <c r="K22" s="106">
        <f t="shared" si="1"/>
        <v>1346.2</v>
      </c>
    </row>
    <row r="23" spans="2:13" ht="15" customHeight="1" x14ac:dyDescent="0.25">
      <c r="B23" s="565" t="s">
        <v>86</v>
      </c>
      <c r="C23" s="133">
        <v>802</v>
      </c>
      <c r="D23" s="105" t="s">
        <v>83</v>
      </c>
      <c r="E23" s="105" t="s">
        <v>85</v>
      </c>
      <c r="F23" s="105" t="s">
        <v>87</v>
      </c>
      <c r="G23" s="105"/>
      <c r="H23" s="105" t="s">
        <v>174</v>
      </c>
      <c r="I23" s="108">
        <f>I25</f>
        <v>1033</v>
      </c>
      <c r="J23" s="108">
        <f t="shared" ref="J23:K23" si="2">J25</f>
        <v>1346.2</v>
      </c>
      <c r="K23" s="108">
        <f t="shared" si="2"/>
        <v>1346.2</v>
      </c>
    </row>
    <row r="24" spans="2:13" ht="15" customHeight="1" x14ac:dyDescent="0.25">
      <c r="B24" s="566" t="s">
        <v>88</v>
      </c>
      <c r="C24" s="134">
        <v>802</v>
      </c>
      <c r="D24" s="105" t="s">
        <v>83</v>
      </c>
      <c r="E24" s="105" t="s">
        <v>85</v>
      </c>
      <c r="F24" s="105" t="s">
        <v>87</v>
      </c>
      <c r="G24" s="105" t="s">
        <v>89</v>
      </c>
      <c r="H24" s="105" t="s">
        <v>174</v>
      </c>
      <c r="I24" s="108">
        <f>I25</f>
        <v>1033</v>
      </c>
      <c r="J24" s="108">
        <f t="shared" ref="J24:K24" si="3">J25</f>
        <v>1346.2</v>
      </c>
      <c r="K24" s="108">
        <f t="shared" si="3"/>
        <v>1346.2</v>
      </c>
    </row>
    <row r="25" spans="2:13" ht="15" customHeight="1" x14ac:dyDescent="0.25">
      <c r="B25" s="567" t="s">
        <v>90</v>
      </c>
      <c r="C25" s="133">
        <v>802</v>
      </c>
      <c r="D25" s="105" t="s">
        <v>83</v>
      </c>
      <c r="E25" s="105" t="s">
        <v>85</v>
      </c>
      <c r="F25" s="105" t="s">
        <v>87</v>
      </c>
      <c r="G25" s="105" t="s">
        <v>91</v>
      </c>
      <c r="H25" s="105" t="s">
        <v>174</v>
      </c>
      <c r="I25" s="108">
        <f>I28+I27+I26</f>
        <v>1033</v>
      </c>
      <c r="J25" s="108">
        <f t="shared" ref="J25:K25" si="4">J28+J27+J26</f>
        <v>1346.2</v>
      </c>
      <c r="K25" s="108">
        <f t="shared" si="4"/>
        <v>1346.2</v>
      </c>
    </row>
    <row r="26" spans="2:13" ht="15" customHeight="1" x14ac:dyDescent="0.25">
      <c r="B26" s="567" t="s">
        <v>92</v>
      </c>
      <c r="C26" s="134">
        <v>802</v>
      </c>
      <c r="D26" s="105" t="s">
        <v>83</v>
      </c>
      <c r="E26" s="105" t="s">
        <v>85</v>
      </c>
      <c r="F26" s="105" t="s">
        <v>87</v>
      </c>
      <c r="G26" s="105" t="s">
        <v>93</v>
      </c>
      <c r="H26" s="105" t="s">
        <v>175</v>
      </c>
      <c r="I26" s="108">
        <f>'прил 10'!G25</f>
        <v>793.3</v>
      </c>
      <c r="J26" s="108">
        <f>'прил 10'!H25</f>
        <v>1033.9000000000001</v>
      </c>
      <c r="K26" s="108">
        <f>'прил 13'!J13</f>
        <v>1033.9000000000001</v>
      </c>
    </row>
    <row r="27" spans="2:13" ht="15" customHeight="1" x14ac:dyDescent="0.25">
      <c r="B27" s="568" t="s">
        <v>94</v>
      </c>
      <c r="C27" s="133">
        <v>802</v>
      </c>
      <c r="D27" s="105" t="s">
        <v>83</v>
      </c>
      <c r="E27" s="105" t="s">
        <v>85</v>
      </c>
      <c r="F27" s="105" t="s">
        <v>87</v>
      </c>
      <c r="G27" s="105" t="s">
        <v>95</v>
      </c>
      <c r="H27" s="105" t="s">
        <v>176</v>
      </c>
      <c r="I27" s="108">
        <f>'прил 13'!H14</f>
        <v>0</v>
      </c>
      <c r="J27" s="108">
        <f>[1]роспись!I14</f>
        <v>0</v>
      </c>
      <c r="K27" s="108">
        <v>0</v>
      </c>
    </row>
    <row r="28" spans="2:13" ht="15" customHeight="1" x14ac:dyDescent="0.25">
      <c r="B28" s="568" t="s">
        <v>96</v>
      </c>
      <c r="C28" s="134">
        <v>802</v>
      </c>
      <c r="D28" s="105" t="s">
        <v>83</v>
      </c>
      <c r="E28" s="105" t="s">
        <v>85</v>
      </c>
      <c r="F28" s="105" t="s">
        <v>87</v>
      </c>
      <c r="G28" s="105" t="s">
        <v>97</v>
      </c>
      <c r="H28" s="105" t="s">
        <v>177</v>
      </c>
      <c r="I28" s="108">
        <f>'прил 13'!H15</f>
        <v>239.7</v>
      </c>
      <c r="J28" s="108">
        <f>'прил 13'!I15</f>
        <v>312.3</v>
      </c>
      <c r="K28" s="108">
        <f>'прил 13'!J15</f>
        <v>312.3</v>
      </c>
    </row>
    <row r="29" spans="2:13" ht="26.25" customHeight="1" x14ac:dyDescent="0.25">
      <c r="B29" s="569" t="s">
        <v>98</v>
      </c>
      <c r="C29" s="133">
        <v>802</v>
      </c>
      <c r="D29" s="104" t="s">
        <v>83</v>
      </c>
      <c r="E29" s="104" t="s">
        <v>99</v>
      </c>
      <c r="F29" s="104"/>
      <c r="G29" s="104"/>
      <c r="H29" s="104"/>
      <c r="I29" s="106">
        <f>I30</f>
        <v>3581.3000000000006</v>
      </c>
      <c r="J29" s="106">
        <f t="shared" ref="J29:K29" si="5">J30</f>
        <v>3410.3</v>
      </c>
      <c r="K29" s="106">
        <f t="shared" si="5"/>
        <v>5077.1999999999989</v>
      </c>
    </row>
    <row r="30" spans="2:13" ht="40.5" customHeight="1" x14ac:dyDescent="0.25">
      <c r="B30" s="570" t="s">
        <v>100</v>
      </c>
      <c r="C30" s="133">
        <v>802</v>
      </c>
      <c r="D30" s="105" t="s">
        <v>83</v>
      </c>
      <c r="E30" s="105" t="s">
        <v>99</v>
      </c>
      <c r="F30" s="105" t="s">
        <v>102</v>
      </c>
      <c r="G30" s="105"/>
      <c r="H30" s="105" t="s">
        <v>174</v>
      </c>
      <c r="I30" s="108">
        <f>I31+I37+I46+I48</f>
        <v>3581.3000000000006</v>
      </c>
      <c r="J30" s="108">
        <f>J31+J37+J46+J48+J43</f>
        <v>3410.3</v>
      </c>
      <c r="K30" s="108">
        <f>K31+K37+K43+K46+K48</f>
        <v>5077.1999999999989</v>
      </c>
    </row>
    <row r="31" spans="2:13" ht="74.25" customHeight="1" x14ac:dyDescent="0.25">
      <c r="B31" s="571" t="s">
        <v>88</v>
      </c>
      <c r="C31" s="134">
        <v>802</v>
      </c>
      <c r="D31" s="105" t="s">
        <v>83</v>
      </c>
      <c r="E31" s="105" t="s">
        <v>99</v>
      </c>
      <c r="F31" s="105" t="s">
        <v>102</v>
      </c>
      <c r="G31" s="105" t="s">
        <v>89</v>
      </c>
      <c r="H31" s="105" t="s">
        <v>174</v>
      </c>
      <c r="I31" s="108">
        <f>I32</f>
        <v>2961.1000000000004</v>
      </c>
      <c r="J31" s="108">
        <f t="shared" ref="J31" si="6">J32</f>
        <v>2472.4</v>
      </c>
      <c r="K31" s="108">
        <f>K32</f>
        <v>3972.4</v>
      </c>
      <c r="M31" s="136"/>
    </row>
    <row r="32" spans="2:13" ht="37.5" customHeight="1" x14ac:dyDescent="0.25">
      <c r="B32" s="571" t="s">
        <v>103</v>
      </c>
      <c r="C32" s="133">
        <v>802</v>
      </c>
      <c r="D32" s="105" t="s">
        <v>83</v>
      </c>
      <c r="E32" s="105" t="s">
        <v>99</v>
      </c>
      <c r="F32" s="105" t="s">
        <v>102</v>
      </c>
      <c r="G32" s="105" t="s">
        <v>91</v>
      </c>
      <c r="H32" s="105" t="s">
        <v>174</v>
      </c>
      <c r="I32" s="108">
        <f>I33+I34+I35</f>
        <v>2961.1000000000004</v>
      </c>
      <c r="J32" s="108">
        <f t="shared" ref="J32" si="7">J33+J34+J35</f>
        <v>2472.4</v>
      </c>
      <c r="K32" s="108">
        <f>K33+K34+K35</f>
        <v>3972.4</v>
      </c>
    </row>
    <row r="33" spans="2:11" x14ac:dyDescent="0.25">
      <c r="B33" s="567" t="s">
        <v>92</v>
      </c>
      <c r="C33" s="134">
        <v>802</v>
      </c>
      <c r="D33" s="105" t="s">
        <v>83</v>
      </c>
      <c r="E33" s="105" t="s">
        <v>99</v>
      </c>
      <c r="F33" s="105" t="s">
        <v>102</v>
      </c>
      <c r="G33" s="105" t="s">
        <v>93</v>
      </c>
      <c r="H33" s="105" t="s">
        <v>175</v>
      </c>
      <c r="I33" s="108">
        <f>'прил 13'!H22</f>
        <v>2274.3000000000002</v>
      </c>
      <c r="J33" s="108">
        <v>1551</v>
      </c>
      <c r="K33" s="108">
        <f>'прил 13'!J22</f>
        <v>3051</v>
      </c>
    </row>
    <row r="34" spans="2:11" x14ac:dyDescent="0.25">
      <c r="B34" s="568" t="s">
        <v>94</v>
      </c>
      <c r="C34" s="133">
        <v>802</v>
      </c>
      <c r="D34" s="105" t="s">
        <v>83</v>
      </c>
      <c r="E34" s="105" t="s">
        <v>99</v>
      </c>
      <c r="F34" s="105" t="s">
        <v>102</v>
      </c>
      <c r="G34" s="105" t="s">
        <v>95</v>
      </c>
      <c r="H34" s="105" t="s">
        <v>176</v>
      </c>
      <c r="I34" s="108">
        <f>'прил 13'!H23</f>
        <v>0</v>
      </c>
      <c r="J34" s="108">
        <f>[1]роспись!I23</f>
        <v>0</v>
      </c>
      <c r="K34" s="108">
        <v>0</v>
      </c>
    </row>
    <row r="35" spans="2:11" ht="30" x14ac:dyDescent="0.25">
      <c r="B35" s="568" t="s">
        <v>96</v>
      </c>
      <c r="C35" s="134">
        <v>802</v>
      </c>
      <c r="D35" s="105" t="s">
        <v>83</v>
      </c>
      <c r="E35" s="105" t="s">
        <v>99</v>
      </c>
      <c r="F35" s="105" t="s">
        <v>102</v>
      </c>
      <c r="G35" s="105" t="s">
        <v>97</v>
      </c>
      <c r="H35" s="105" t="s">
        <v>177</v>
      </c>
      <c r="I35" s="108">
        <v>686.8</v>
      </c>
      <c r="J35" s="108">
        <f>'прил 13'!I24</f>
        <v>921.4</v>
      </c>
      <c r="K35" s="108">
        <f>'прил 13'!J24</f>
        <v>921.4</v>
      </c>
    </row>
    <row r="36" spans="2:11" ht="30" x14ac:dyDescent="0.25">
      <c r="B36" s="566" t="s">
        <v>104</v>
      </c>
      <c r="C36" s="133">
        <v>802</v>
      </c>
      <c r="D36" s="105" t="s">
        <v>83</v>
      </c>
      <c r="E36" s="105" t="s">
        <v>99</v>
      </c>
      <c r="F36" s="105" t="s">
        <v>102</v>
      </c>
      <c r="G36" s="105" t="s">
        <v>105</v>
      </c>
      <c r="H36" s="105" t="s">
        <v>174</v>
      </c>
      <c r="I36" s="108">
        <f>I48+I46+I37</f>
        <v>620.20000000000005</v>
      </c>
      <c r="J36" s="108">
        <f>J48+J46+J37</f>
        <v>767.9</v>
      </c>
      <c r="K36" s="108">
        <f>K48+K46+K37</f>
        <v>804.8</v>
      </c>
    </row>
    <row r="37" spans="2:11" ht="30" x14ac:dyDescent="0.25">
      <c r="B37" s="571" t="s">
        <v>106</v>
      </c>
      <c r="C37" s="134">
        <v>802</v>
      </c>
      <c r="D37" s="105" t="s">
        <v>83</v>
      </c>
      <c r="E37" s="105" t="s">
        <v>99</v>
      </c>
      <c r="F37" s="105" t="s">
        <v>102</v>
      </c>
      <c r="G37" s="105" t="s">
        <v>107</v>
      </c>
      <c r="H37" s="105" t="s">
        <v>174</v>
      </c>
      <c r="I37" s="108">
        <f>I38+I41+I42+I45+I39+I40+I43</f>
        <v>426.9</v>
      </c>
      <c r="J37" s="108">
        <f>J38+J41+J42+J45+J39+J40</f>
        <v>368.5</v>
      </c>
      <c r="K37" s="108">
        <f>K38+K41+K42+K45+K39+K40</f>
        <v>381</v>
      </c>
    </row>
    <row r="38" spans="2:11" ht="30" x14ac:dyDescent="0.25">
      <c r="B38" s="568" t="s">
        <v>108</v>
      </c>
      <c r="C38" s="133">
        <v>802</v>
      </c>
      <c r="D38" s="105" t="s">
        <v>83</v>
      </c>
      <c r="E38" s="105" t="s">
        <v>99</v>
      </c>
      <c r="F38" s="105" t="s">
        <v>102</v>
      </c>
      <c r="G38" s="105" t="s">
        <v>109</v>
      </c>
      <c r="H38" s="105" t="s">
        <v>178</v>
      </c>
      <c r="I38" s="108">
        <v>236.4</v>
      </c>
      <c r="J38" s="108">
        <f>'прил 13'!I25</f>
        <v>244.5</v>
      </c>
      <c r="K38" s="108">
        <f>'прил 13'!J25</f>
        <v>246.5</v>
      </c>
    </row>
    <row r="39" spans="2:11" x14ac:dyDescent="0.25">
      <c r="B39" s="568" t="s">
        <v>179</v>
      </c>
      <c r="C39" s="133">
        <v>802</v>
      </c>
      <c r="D39" s="105" t="s">
        <v>83</v>
      </c>
      <c r="E39" s="105" t="s">
        <v>99</v>
      </c>
      <c r="F39" s="105" t="s">
        <v>102</v>
      </c>
      <c r="G39" s="105" t="s">
        <v>95</v>
      </c>
      <c r="H39" s="105" t="s">
        <v>137</v>
      </c>
      <c r="I39" s="108">
        <f>'прил 13'!H29</f>
        <v>8</v>
      </c>
      <c r="J39" s="108">
        <v>14</v>
      </c>
      <c r="K39" s="108">
        <v>16</v>
      </c>
    </row>
    <row r="40" spans="2:11" x14ac:dyDescent="0.25">
      <c r="B40" s="568" t="s">
        <v>187</v>
      </c>
      <c r="C40" s="133">
        <v>802</v>
      </c>
      <c r="D40" s="353" t="s">
        <v>83</v>
      </c>
      <c r="E40" s="353" t="s">
        <v>99</v>
      </c>
      <c r="F40" s="353" t="s">
        <v>102</v>
      </c>
      <c r="G40" s="353" t="s">
        <v>111</v>
      </c>
      <c r="H40" s="353" t="s">
        <v>188</v>
      </c>
      <c r="I40" s="108">
        <f>'прил 13'!H69</f>
        <v>0</v>
      </c>
      <c r="J40" s="108">
        <f>'прил 13'!I69</f>
        <v>0</v>
      </c>
      <c r="K40" s="108">
        <f>'прил 13'!J69</f>
        <v>0</v>
      </c>
    </row>
    <row r="41" spans="2:11" ht="30" x14ac:dyDescent="0.25">
      <c r="B41" s="568" t="s">
        <v>108</v>
      </c>
      <c r="C41" s="134">
        <v>802</v>
      </c>
      <c r="D41" s="105" t="s">
        <v>83</v>
      </c>
      <c r="E41" s="105" t="s">
        <v>99</v>
      </c>
      <c r="F41" s="105" t="s">
        <v>102</v>
      </c>
      <c r="G41" s="105" t="s">
        <v>109</v>
      </c>
      <c r="H41" s="105" t="s">
        <v>180</v>
      </c>
      <c r="I41" s="108">
        <f>'прил 13'!H32</f>
        <v>6</v>
      </c>
      <c r="J41" s="108">
        <f>'прил 13'!I32</f>
        <v>7</v>
      </c>
      <c r="K41" s="108">
        <f>'прил 13'!J32</f>
        <v>8</v>
      </c>
    </row>
    <row r="42" spans="2:11" x14ac:dyDescent="0.25">
      <c r="B42" s="565" t="s">
        <v>181</v>
      </c>
      <c r="C42" s="134">
        <v>802</v>
      </c>
      <c r="D42" s="137" t="s">
        <v>83</v>
      </c>
      <c r="E42" s="137" t="s">
        <v>99</v>
      </c>
      <c r="F42" s="105" t="s">
        <v>102</v>
      </c>
      <c r="G42" s="138">
        <v>242</v>
      </c>
      <c r="H42" s="139">
        <v>226</v>
      </c>
      <c r="I42" s="108">
        <f>'прил 13'!H37</f>
        <v>96.5</v>
      </c>
      <c r="J42" s="108">
        <f>'прил 13'!I37</f>
        <v>103</v>
      </c>
      <c r="K42" s="108">
        <f>'прил 13'!J37</f>
        <v>110.5</v>
      </c>
    </row>
    <row r="43" spans="2:11" x14ac:dyDescent="0.25">
      <c r="B43" s="362" t="s">
        <v>202</v>
      </c>
      <c r="C43" s="134">
        <v>802</v>
      </c>
      <c r="D43" s="137" t="s">
        <v>83</v>
      </c>
      <c r="E43" s="137" t="s">
        <v>99</v>
      </c>
      <c r="F43" s="358" t="s">
        <v>102</v>
      </c>
      <c r="G43" s="138">
        <v>242</v>
      </c>
      <c r="H43" s="139">
        <v>310</v>
      </c>
      <c r="I43" s="108">
        <f>'прил 13'!H65</f>
        <v>80</v>
      </c>
      <c r="J43" s="108">
        <v>170</v>
      </c>
      <c r="K43" s="108">
        <v>300</v>
      </c>
    </row>
    <row r="44" spans="2:11" ht="30" x14ac:dyDescent="0.25">
      <c r="B44" s="567" t="s">
        <v>110</v>
      </c>
      <c r="C44" s="134">
        <v>802</v>
      </c>
      <c r="D44" s="137" t="s">
        <v>83</v>
      </c>
      <c r="E44" s="137" t="s">
        <v>99</v>
      </c>
      <c r="F44" s="358" t="s">
        <v>102</v>
      </c>
      <c r="G44" s="138">
        <v>244</v>
      </c>
      <c r="H44" s="139">
        <v>225</v>
      </c>
      <c r="I44" s="108">
        <f>'прил 13'!H35</f>
        <v>0</v>
      </c>
      <c r="J44" s="108">
        <f>'прил 13'!I35</f>
        <v>0</v>
      </c>
      <c r="K44" s="108">
        <f>'прил 13'!J35</f>
        <v>0</v>
      </c>
    </row>
    <row r="45" spans="2:11" x14ac:dyDescent="0.25">
      <c r="B45" s="565" t="s">
        <v>181</v>
      </c>
      <c r="C45" s="133">
        <v>802</v>
      </c>
      <c r="D45" s="137" t="s">
        <v>83</v>
      </c>
      <c r="E45" s="137" t="s">
        <v>99</v>
      </c>
      <c r="F45" s="105" t="s">
        <v>102</v>
      </c>
      <c r="G45" s="138">
        <v>244</v>
      </c>
      <c r="H45" s="139">
        <v>226</v>
      </c>
      <c r="I45" s="541">
        <f>'прил 13'!H44</f>
        <v>0</v>
      </c>
      <c r="J45" s="541">
        <f>'прил 13'!I44</f>
        <v>0</v>
      </c>
      <c r="K45" s="541">
        <f>'прил 13'!J44</f>
        <v>0</v>
      </c>
    </row>
    <row r="46" spans="2:11" x14ac:dyDescent="0.25">
      <c r="B46" s="572" t="s">
        <v>182</v>
      </c>
      <c r="C46" s="133">
        <v>803</v>
      </c>
      <c r="D46" s="140" t="s">
        <v>83</v>
      </c>
      <c r="E46" s="140" t="s">
        <v>99</v>
      </c>
      <c r="F46" s="105" t="s">
        <v>102</v>
      </c>
      <c r="G46" s="139">
        <v>0</v>
      </c>
      <c r="H46" s="139">
        <v>300</v>
      </c>
      <c r="I46" s="541">
        <f>I47</f>
        <v>120.9</v>
      </c>
      <c r="J46" s="541">
        <f t="shared" ref="J46:K46" si="8">J47</f>
        <v>282</v>
      </c>
      <c r="K46" s="541">
        <f t="shared" si="8"/>
        <v>306.39999999999998</v>
      </c>
    </row>
    <row r="47" spans="2:11" x14ac:dyDescent="0.25">
      <c r="B47" s="573" t="s">
        <v>183</v>
      </c>
      <c r="C47" s="139">
        <v>802</v>
      </c>
      <c r="D47" s="140" t="s">
        <v>83</v>
      </c>
      <c r="E47" s="140" t="s">
        <v>99</v>
      </c>
      <c r="F47" s="105" t="s">
        <v>102</v>
      </c>
      <c r="G47" s="139">
        <v>244</v>
      </c>
      <c r="H47" s="139">
        <v>340</v>
      </c>
      <c r="I47" s="542">
        <v>120.9</v>
      </c>
      <c r="J47" s="542">
        <v>282</v>
      </c>
      <c r="K47" s="542">
        <v>306.39999999999998</v>
      </c>
    </row>
    <row r="48" spans="2:11" x14ac:dyDescent="0.25">
      <c r="B48" s="574" t="s">
        <v>112</v>
      </c>
      <c r="C48" s="133">
        <v>802</v>
      </c>
      <c r="D48" s="105" t="s">
        <v>83</v>
      </c>
      <c r="E48" s="105" t="s">
        <v>99</v>
      </c>
      <c r="F48" s="105" t="s">
        <v>102</v>
      </c>
      <c r="G48" s="105" t="s">
        <v>113</v>
      </c>
      <c r="H48" s="105" t="s">
        <v>174</v>
      </c>
      <c r="I48" s="108">
        <f>I49</f>
        <v>72.400000000000006</v>
      </c>
      <c r="J48" s="108">
        <f t="shared" ref="J48:K49" si="9">J49</f>
        <v>117.4</v>
      </c>
      <c r="K48" s="108">
        <f t="shared" si="9"/>
        <v>117.4</v>
      </c>
    </row>
    <row r="49" spans="2:11" x14ac:dyDescent="0.25">
      <c r="B49" s="568" t="s">
        <v>148</v>
      </c>
      <c r="C49" s="134">
        <v>802</v>
      </c>
      <c r="D49" s="105" t="s">
        <v>83</v>
      </c>
      <c r="E49" s="105" t="s">
        <v>99</v>
      </c>
      <c r="F49" s="105" t="s">
        <v>102</v>
      </c>
      <c r="G49" s="105" t="s">
        <v>184</v>
      </c>
      <c r="H49" s="105" t="s">
        <v>185</v>
      </c>
      <c r="I49" s="108">
        <f>I50</f>
        <v>72.400000000000006</v>
      </c>
      <c r="J49" s="108">
        <f t="shared" si="9"/>
        <v>117.4</v>
      </c>
      <c r="K49" s="108">
        <f t="shared" si="9"/>
        <v>117.4</v>
      </c>
    </row>
    <row r="50" spans="2:11" x14ac:dyDescent="0.25">
      <c r="B50" s="568" t="s">
        <v>114</v>
      </c>
      <c r="C50" s="134">
        <v>802</v>
      </c>
      <c r="D50" s="105" t="s">
        <v>83</v>
      </c>
      <c r="E50" s="105" t="s">
        <v>99</v>
      </c>
      <c r="F50" s="105" t="s">
        <v>102</v>
      </c>
      <c r="G50" s="105" t="s">
        <v>115</v>
      </c>
      <c r="H50" s="105" t="s">
        <v>185</v>
      </c>
      <c r="I50" s="108">
        <v>72.400000000000006</v>
      </c>
      <c r="J50" s="108">
        <v>117.4</v>
      </c>
      <c r="K50" s="108">
        <v>117.4</v>
      </c>
    </row>
    <row r="51" spans="2:11" x14ac:dyDescent="0.25">
      <c r="B51" s="564" t="s">
        <v>117</v>
      </c>
      <c r="C51" s="133">
        <v>802</v>
      </c>
      <c r="D51" s="104" t="s">
        <v>83</v>
      </c>
      <c r="E51" s="104" t="s">
        <v>118</v>
      </c>
      <c r="F51" s="104"/>
      <c r="G51" s="104"/>
      <c r="H51" s="104" t="s">
        <v>174</v>
      </c>
      <c r="I51" s="106">
        <f>I52</f>
        <v>120</v>
      </c>
      <c r="J51" s="106">
        <f>J52</f>
        <v>200</v>
      </c>
      <c r="K51" s="106">
        <f>K52</f>
        <v>200</v>
      </c>
    </row>
    <row r="52" spans="2:11" ht="30" x14ac:dyDescent="0.25">
      <c r="B52" s="567" t="s">
        <v>119</v>
      </c>
      <c r="C52" s="133">
        <v>802</v>
      </c>
      <c r="D52" s="105" t="s">
        <v>83</v>
      </c>
      <c r="E52" s="105" t="s">
        <v>118</v>
      </c>
      <c r="F52" s="105" t="s">
        <v>120</v>
      </c>
      <c r="G52" s="105"/>
      <c r="H52" s="105" t="s">
        <v>174</v>
      </c>
      <c r="I52" s="108">
        <v>120</v>
      </c>
      <c r="J52" s="108">
        <v>200</v>
      </c>
      <c r="K52" s="108">
        <v>200</v>
      </c>
    </row>
    <row r="53" spans="2:11" ht="30" x14ac:dyDescent="0.25">
      <c r="B53" s="566" t="s">
        <v>104</v>
      </c>
      <c r="C53" s="134">
        <v>802</v>
      </c>
      <c r="D53" s="105" t="s">
        <v>83</v>
      </c>
      <c r="E53" s="105" t="s">
        <v>118</v>
      </c>
      <c r="F53" s="105" t="s">
        <v>120</v>
      </c>
      <c r="G53" s="105" t="s">
        <v>105</v>
      </c>
      <c r="H53" s="105" t="s">
        <v>174</v>
      </c>
      <c r="I53" s="108">
        <f>I54</f>
        <v>0</v>
      </c>
      <c r="J53" s="108">
        <f t="shared" ref="J53:K54" si="10">J54</f>
        <v>0</v>
      </c>
      <c r="K53" s="108">
        <f t="shared" si="10"/>
        <v>0</v>
      </c>
    </row>
    <row r="54" spans="2:11" x14ac:dyDescent="0.25">
      <c r="B54" s="567" t="s">
        <v>116</v>
      </c>
      <c r="C54" s="133">
        <v>802</v>
      </c>
      <c r="D54" s="105" t="s">
        <v>83</v>
      </c>
      <c r="E54" s="105" t="s">
        <v>118</v>
      </c>
      <c r="F54" s="105" t="s">
        <v>120</v>
      </c>
      <c r="G54" s="105" t="s">
        <v>107</v>
      </c>
      <c r="H54" s="105" t="s">
        <v>174</v>
      </c>
      <c r="I54" s="108">
        <f>I55</f>
        <v>0</v>
      </c>
      <c r="J54" s="108">
        <f t="shared" si="10"/>
        <v>0</v>
      </c>
      <c r="K54" s="108">
        <f t="shared" si="10"/>
        <v>0</v>
      </c>
    </row>
    <row r="55" spans="2:11" ht="30" x14ac:dyDescent="0.25">
      <c r="B55" s="567" t="s">
        <v>110</v>
      </c>
      <c r="C55" s="134">
        <v>802</v>
      </c>
      <c r="D55" s="105" t="s">
        <v>83</v>
      </c>
      <c r="E55" s="105" t="s">
        <v>118</v>
      </c>
      <c r="F55" s="105" t="s">
        <v>120</v>
      </c>
      <c r="G55" s="105" t="s">
        <v>111</v>
      </c>
      <c r="H55" s="105" t="s">
        <v>185</v>
      </c>
      <c r="I55" s="108">
        <f>[1]роспись!H88</f>
        <v>0</v>
      </c>
      <c r="J55" s="108">
        <f>[1]роспись!I88</f>
        <v>0</v>
      </c>
      <c r="K55" s="108">
        <f>[1]роспись!J88</f>
        <v>0</v>
      </c>
    </row>
    <row r="56" spans="2:11" x14ac:dyDescent="0.25">
      <c r="B56" s="564" t="s">
        <v>121</v>
      </c>
      <c r="C56" s="133">
        <v>802</v>
      </c>
      <c r="D56" s="104" t="s">
        <v>83</v>
      </c>
      <c r="E56" s="104" t="s">
        <v>122</v>
      </c>
      <c r="F56" s="104"/>
      <c r="G56" s="104"/>
      <c r="H56" s="104" t="s">
        <v>174</v>
      </c>
      <c r="I56" s="106">
        <f>I57</f>
        <v>3815.5</v>
      </c>
      <c r="J56" s="106">
        <f t="shared" ref="J56:K56" si="11">J57</f>
        <v>3069.83</v>
      </c>
      <c r="K56" s="106">
        <f t="shared" si="11"/>
        <v>4781.1000000000004</v>
      </c>
    </row>
    <row r="57" spans="2:11" ht="60" x14ac:dyDescent="0.25">
      <c r="B57" s="575" t="s">
        <v>88</v>
      </c>
      <c r="C57" s="134">
        <v>802</v>
      </c>
      <c r="D57" s="105" t="s">
        <v>83</v>
      </c>
      <c r="E57" s="105" t="s">
        <v>122</v>
      </c>
      <c r="F57" s="105" t="s">
        <v>123</v>
      </c>
      <c r="G57" s="105" t="s">
        <v>89</v>
      </c>
      <c r="H57" s="105" t="s">
        <v>174</v>
      </c>
      <c r="I57" s="108">
        <f>I58+I62+I67</f>
        <v>3815.5</v>
      </c>
      <c r="J57" s="108">
        <f t="shared" ref="J57:K57" si="12">J58+J62+J67</f>
        <v>3069.83</v>
      </c>
      <c r="K57" s="108">
        <f t="shared" si="12"/>
        <v>4781.1000000000004</v>
      </c>
    </row>
    <row r="58" spans="2:11" x14ac:dyDescent="0.25">
      <c r="B58" s="575" t="s">
        <v>124</v>
      </c>
      <c r="C58" s="133">
        <v>802</v>
      </c>
      <c r="D58" s="105" t="s">
        <v>83</v>
      </c>
      <c r="E58" s="105" t="s">
        <v>122</v>
      </c>
      <c r="F58" s="105" t="s">
        <v>123</v>
      </c>
      <c r="G58" s="105" t="s">
        <v>125</v>
      </c>
      <c r="H58" s="105" t="s">
        <v>174</v>
      </c>
      <c r="I58" s="113">
        <f>I59+I61</f>
        <v>2443.5</v>
      </c>
      <c r="J58" s="113">
        <f t="shared" ref="J58:K58" si="13">J59+J61</f>
        <v>997.82999999999993</v>
      </c>
      <c r="K58" s="113">
        <f t="shared" si="13"/>
        <v>2551.1</v>
      </c>
    </row>
    <row r="59" spans="2:11" x14ac:dyDescent="0.25">
      <c r="B59" s="575" t="s">
        <v>126</v>
      </c>
      <c r="C59" s="134">
        <v>802</v>
      </c>
      <c r="D59" s="105" t="s">
        <v>83</v>
      </c>
      <c r="E59" s="105" t="s">
        <v>122</v>
      </c>
      <c r="F59" s="105" t="s">
        <v>123</v>
      </c>
      <c r="G59" s="105" t="s">
        <v>127</v>
      </c>
      <c r="H59" s="105" t="s">
        <v>175</v>
      </c>
      <c r="I59" s="113">
        <f>'прил 13'!H80</f>
        <v>1876.7</v>
      </c>
      <c r="J59" s="113">
        <v>211.63</v>
      </c>
      <c r="K59" s="113">
        <f>'прил 13'!J80</f>
        <v>1753</v>
      </c>
    </row>
    <row r="60" spans="2:11" ht="30" x14ac:dyDescent="0.25">
      <c r="B60" s="575" t="s">
        <v>128</v>
      </c>
      <c r="C60" s="133">
        <v>802</v>
      </c>
      <c r="D60" s="105" t="s">
        <v>83</v>
      </c>
      <c r="E60" s="105" t="s">
        <v>122</v>
      </c>
      <c r="F60" s="105" t="s">
        <v>123</v>
      </c>
      <c r="G60" s="105" t="s">
        <v>129</v>
      </c>
      <c r="H60" s="105" t="s">
        <v>176</v>
      </c>
      <c r="I60" s="113"/>
      <c r="J60" s="113"/>
      <c r="K60" s="113"/>
    </row>
    <row r="61" spans="2:11" ht="30" x14ac:dyDescent="0.25">
      <c r="B61" s="575" t="s">
        <v>96</v>
      </c>
      <c r="C61" s="134">
        <v>802</v>
      </c>
      <c r="D61" s="105" t="s">
        <v>83</v>
      </c>
      <c r="E61" s="105" t="s">
        <v>122</v>
      </c>
      <c r="F61" s="105" t="s">
        <v>123</v>
      </c>
      <c r="G61" s="105" t="s">
        <v>130</v>
      </c>
      <c r="H61" s="105" t="s">
        <v>177</v>
      </c>
      <c r="I61" s="113">
        <f>'прил 13'!H81</f>
        <v>566.79999999999995</v>
      </c>
      <c r="J61" s="113">
        <f>'прил 13'!I81</f>
        <v>786.19999999999993</v>
      </c>
      <c r="K61" s="113">
        <f>'прил 13'!J81</f>
        <v>798.1</v>
      </c>
    </row>
    <row r="62" spans="2:11" ht="30" x14ac:dyDescent="0.25">
      <c r="B62" s="566" t="s">
        <v>104</v>
      </c>
      <c r="C62" s="133">
        <v>802</v>
      </c>
      <c r="D62" s="105" t="s">
        <v>83</v>
      </c>
      <c r="E62" s="105" t="s">
        <v>122</v>
      </c>
      <c r="F62" s="105" t="s">
        <v>123</v>
      </c>
      <c r="G62" s="105" t="s">
        <v>105</v>
      </c>
      <c r="H62" s="105" t="s">
        <v>174</v>
      </c>
      <c r="I62" s="113">
        <f>I63+I66</f>
        <v>1357</v>
      </c>
      <c r="J62" s="113">
        <f t="shared" ref="J62:K62" si="14">J63+J66</f>
        <v>2051</v>
      </c>
      <c r="K62" s="113">
        <f t="shared" si="14"/>
        <v>2207</v>
      </c>
    </row>
    <row r="63" spans="2:11" x14ac:dyDescent="0.25">
      <c r="B63" s="567" t="s">
        <v>116</v>
      </c>
      <c r="C63" s="134">
        <v>802</v>
      </c>
      <c r="D63" s="105" t="s">
        <v>83</v>
      </c>
      <c r="E63" s="105" t="s">
        <v>122</v>
      </c>
      <c r="F63" s="105" t="s">
        <v>123</v>
      </c>
      <c r="G63" s="105" t="s">
        <v>107</v>
      </c>
      <c r="H63" s="105" t="s">
        <v>174</v>
      </c>
      <c r="I63" s="113">
        <f>I64+I65</f>
        <v>1227</v>
      </c>
      <c r="J63" s="113">
        <f t="shared" ref="J63:K63" si="15">J64+J65</f>
        <v>1841</v>
      </c>
      <c r="K63" s="113">
        <f t="shared" si="15"/>
        <v>1987</v>
      </c>
    </row>
    <row r="64" spans="2:11" x14ac:dyDescent="0.25">
      <c r="B64" s="567" t="s">
        <v>187</v>
      </c>
      <c r="C64" s="134">
        <v>802</v>
      </c>
      <c r="D64" s="105" t="s">
        <v>83</v>
      </c>
      <c r="E64" s="105" t="s">
        <v>122</v>
      </c>
      <c r="F64" s="105" t="s">
        <v>123</v>
      </c>
      <c r="G64" s="105" t="s">
        <v>111</v>
      </c>
      <c r="H64" s="105" t="s">
        <v>188</v>
      </c>
      <c r="I64" s="113">
        <v>1007</v>
      </c>
      <c r="J64" s="113">
        <v>1381</v>
      </c>
      <c r="K64" s="113">
        <v>1504</v>
      </c>
    </row>
    <row r="65" spans="2:11" x14ac:dyDescent="0.25">
      <c r="B65" s="565" t="s">
        <v>181</v>
      </c>
      <c r="C65" s="134">
        <v>802</v>
      </c>
      <c r="D65" s="105" t="s">
        <v>83</v>
      </c>
      <c r="E65" s="105" t="s">
        <v>122</v>
      </c>
      <c r="F65" s="105" t="s">
        <v>123</v>
      </c>
      <c r="G65" s="105" t="s">
        <v>111</v>
      </c>
      <c r="H65" s="105" t="s">
        <v>189</v>
      </c>
      <c r="I65" s="113">
        <f>'прил 13'!H88</f>
        <v>220</v>
      </c>
      <c r="J65" s="113">
        <v>460</v>
      </c>
      <c r="K65" s="113">
        <v>483</v>
      </c>
    </row>
    <row r="66" spans="2:11" x14ac:dyDescent="0.25">
      <c r="B66" s="573" t="s">
        <v>183</v>
      </c>
      <c r="C66" s="134">
        <v>802</v>
      </c>
      <c r="D66" s="105" t="s">
        <v>83</v>
      </c>
      <c r="E66" s="105" t="s">
        <v>122</v>
      </c>
      <c r="F66" s="105" t="s">
        <v>123</v>
      </c>
      <c r="G66" s="105" t="s">
        <v>111</v>
      </c>
      <c r="H66" s="105" t="s">
        <v>186</v>
      </c>
      <c r="I66" s="113">
        <v>130</v>
      </c>
      <c r="J66" s="113">
        <v>210</v>
      </c>
      <c r="K66" s="113">
        <v>220</v>
      </c>
    </row>
    <row r="67" spans="2:11" x14ac:dyDescent="0.25">
      <c r="B67" s="573" t="s">
        <v>190</v>
      </c>
      <c r="C67" s="134">
        <v>802</v>
      </c>
      <c r="D67" s="105" t="s">
        <v>83</v>
      </c>
      <c r="E67" s="105" t="s">
        <v>122</v>
      </c>
      <c r="F67" s="105" t="s">
        <v>123</v>
      </c>
      <c r="G67" s="105" t="s">
        <v>131</v>
      </c>
      <c r="H67" s="105" t="s">
        <v>191</v>
      </c>
      <c r="I67" s="113">
        <v>15</v>
      </c>
      <c r="J67" s="113">
        <v>21</v>
      </c>
      <c r="K67" s="113">
        <v>23</v>
      </c>
    </row>
    <row r="68" spans="2:11" x14ac:dyDescent="0.25">
      <c r="B68" s="569" t="s">
        <v>192</v>
      </c>
      <c r="C68" s="134">
        <v>802</v>
      </c>
      <c r="D68" s="141" t="s">
        <v>85</v>
      </c>
      <c r="E68" s="141"/>
      <c r="F68" s="141"/>
      <c r="G68" s="141"/>
      <c r="H68" s="141" t="s">
        <v>174</v>
      </c>
      <c r="I68" s="106">
        <f>I69</f>
        <v>713.19999999999993</v>
      </c>
      <c r="J68" s="106">
        <f t="shared" ref="J68:K69" si="16">J69</f>
        <v>792.3</v>
      </c>
      <c r="K68" s="106">
        <f t="shared" si="16"/>
        <v>867.6</v>
      </c>
    </row>
    <row r="69" spans="2:11" x14ac:dyDescent="0.25">
      <c r="B69" s="571" t="s">
        <v>132</v>
      </c>
      <c r="C69" s="133">
        <v>802</v>
      </c>
      <c r="D69" s="142" t="s">
        <v>85</v>
      </c>
      <c r="E69" s="142" t="s">
        <v>133</v>
      </c>
      <c r="F69" s="142"/>
      <c r="G69" s="141"/>
      <c r="H69" s="141"/>
      <c r="I69" s="106">
        <f>I70</f>
        <v>713.19999999999993</v>
      </c>
      <c r="J69" s="106">
        <f t="shared" si="16"/>
        <v>792.3</v>
      </c>
      <c r="K69" s="106">
        <f t="shared" si="16"/>
        <v>867.6</v>
      </c>
    </row>
    <row r="70" spans="2:11" ht="30" x14ac:dyDescent="0.25">
      <c r="B70" s="571" t="s">
        <v>134</v>
      </c>
      <c r="C70" s="133">
        <v>802</v>
      </c>
      <c r="D70" s="143" t="s">
        <v>85</v>
      </c>
      <c r="E70" s="143" t="s">
        <v>133</v>
      </c>
      <c r="F70" s="144" t="s">
        <v>135</v>
      </c>
      <c r="G70" s="145"/>
      <c r="H70" s="145"/>
      <c r="I70" s="108">
        <f>I71+I77+I78</f>
        <v>713.19999999999993</v>
      </c>
      <c r="J70" s="108">
        <f>J71+J77+J78</f>
        <v>792.3</v>
      </c>
      <c r="K70" s="108">
        <f>K71+K77+K78</f>
        <v>867.6</v>
      </c>
    </row>
    <row r="71" spans="2:11" ht="60" x14ac:dyDescent="0.25">
      <c r="B71" s="571" t="s">
        <v>88</v>
      </c>
      <c r="C71" s="134">
        <v>802</v>
      </c>
      <c r="D71" s="143" t="s">
        <v>85</v>
      </c>
      <c r="E71" s="143" t="s">
        <v>133</v>
      </c>
      <c r="F71" s="144" t="s">
        <v>135</v>
      </c>
      <c r="G71" s="105" t="s">
        <v>89</v>
      </c>
      <c r="H71" s="105" t="s">
        <v>174</v>
      </c>
      <c r="I71" s="108">
        <f>I72</f>
        <v>693.3</v>
      </c>
      <c r="J71" s="108">
        <f t="shared" ref="J71:K71" si="17">J72</f>
        <v>772.4</v>
      </c>
      <c r="K71" s="108">
        <f t="shared" si="17"/>
        <v>847.7</v>
      </c>
    </row>
    <row r="72" spans="2:11" ht="30" x14ac:dyDescent="0.25">
      <c r="B72" s="571" t="s">
        <v>103</v>
      </c>
      <c r="C72" s="133">
        <v>802</v>
      </c>
      <c r="D72" s="143" t="s">
        <v>85</v>
      </c>
      <c r="E72" s="143" t="s">
        <v>133</v>
      </c>
      <c r="F72" s="144" t="s">
        <v>135</v>
      </c>
      <c r="G72" s="105" t="s">
        <v>91</v>
      </c>
      <c r="H72" s="105" t="s">
        <v>174</v>
      </c>
      <c r="I72" s="108">
        <f>I73+I74</f>
        <v>693.3</v>
      </c>
      <c r="J72" s="108">
        <f>J73+J74</f>
        <v>772.4</v>
      </c>
      <c r="K72" s="108">
        <f>K73+K74</f>
        <v>847.7</v>
      </c>
    </row>
    <row r="73" spans="2:11" x14ac:dyDescent="0.25">
      <c r="B73" s="567" t="s">
        <v>92</v>
      </c>
      <c r="C73" s="134">
        <v>802</v>
      </c>
      <c r="D73" s="143" t="s">
        <v>85</v>
      </c>
      <c r="E73" s="143" t="s">
        <v>133</v>
      </c>
      <c r="F73" s="144" t="s">
        <v>135</v>
      </c>
      <c r="G73" s="105" t="s">
        <v>93</v>
      </c>
      <c r="H73" s="105" t="s">
        <v>175</v>
      </c>
      <c r="I73" s="108">
        <f>'прил 13'!H102</f>
        <v>450</v>
      </c>
      <c r="J73" s="108">
        <f>'прил 13'!I102</f>
        <v>500</v>
      </c>
      <c r="K73" s="108">
        <f>'прил 13'!J102</f>
        <v>600</v>
      </c>
    </row>
    <row r="74" spans="2:11" ht="30" x14ac:dyDescent="0.25">
      <c r="B74" s="568" t="s">
        <v>96</v>
      </c>
      <c r="C74" s="134">
        <v>802</v>
      </c>
      <c r="D74" s="143" t="s">
        <v>85</v>
      </c>
      <c r="E74" s="143" t="s">
        <v>133</v>
      </c>
      <c r="F74" s="144" t="s">
        <v>135</v>
      </c>
      <c r="G74" s="105" t="s">
        <v>97</v>
      </c>
      <c r="H74" s="105" t="s">
        <v>177</v>
      </c>
      <c r="I74" s="108">
        <f>'прил 13'!H104</f>
        <v>243.3</v>
      </c>
      <c r="J74" s="108">
        <f>'прил 13'!I104</f>
        <v>272.39999999999998</v>
      </c>
      <c r="K74" s="108">
        <f>'прил 13'!J104</f>
        <v>247.7</v>
      </c>
    </row>
    <row r="75" spans="2:11" ht="30" x14ac:dyDescent="0.25">
      <c r="B75" s="566" t="s">
        <v>104</v>
      </c>
      <c r="C75" s="133">
        <v>802</v>
      </c>
      <c r="D75" s="143" t="s">
        <v>85</v>
      </c>
      <c r="E75" s="143" t="s">
        <v>133</v>
      </c>
      <c r="F75" s="144" t="s">
        <v>135</v>
      </c>
      <c r="G75" s="105" t="s">
        <v>105</v>
      </c>
      <c r="H75" s="105" t="s">
        <v>174</v>
      </c>
      <c r="I75" s="108">
        <f>I76+I78</f>
        <v>19.899999999999999</v>
      </c>
      <c r="J75" s="108">
        <f t="shared" ref="J75:K75" si="18">J76+J78</f>
        <v>19.899999999999999</v>
      </c>
      <c r="K75" s="108">
        <f t="shared" si="18"/>
        <v>19.899999999999999</v>
      </c>
    </row>
    <row r="76" spans="2:11" ht="30" x14ac:dyDescent="0.25">
      <c r="B76" s="571" t="s">
        <v>106</v>
      </c>
      <c r="C76" s="134">
        <v>802</v>
      </c>
      <c r="D76" s="143" t="s">
        <v>85</v>
      </c>
      <c r="E76" s="143" t="s">
        <v>133</v>
      </c>
      <c r="F76" s="144" t="s">
        <v>135</v>
      </c>
      <c r="G76" s="105" t="s">
        <v>107</v>
      </c>
      <c r="H76" s="105" t="s">
        <v>174</v>
      </c>
      <c r="I76" s="108">
        <f>I77+I78</f>
        <v>19.899999999999999</v>
      </c>
      <c r="J76" s="108">
        <f>J77+J78</f>
        <v>19.899999999999999</v>
      </c>
      <c r="K76" s="108">
        <f>K77+K78</f>
        <v>19.899999999999999</v>
      </c>
    </row>
    <row r="77" spans="2:11" x14ac:dyDescent="0.25">
      <c r="B77" s="567" t="s">
        <v>179</v>
      </c>
      <c r="C77" s="133">
        <v>802</v>
      </c>
      <c r="D77" s="143" t="s">
        <v>85</v>
      </c>
      <c r="E77" s="143" t="s">
        <v>133</v>
      </c>
      <c r="F77" s="144" t="s">
        <v>193</v>
      </c>
      <c r="G77" s="105" t="s">
        <v>111</v>
      </c>
      <c r="H77" s="105" t="s">
        <v>137</v>
      </c>
      <c r="I77" s="108">
        <f>'прил 13'!H107</f>
        <v>19.899999999999999</v>
      </c>
      <c r="J77" s="108">
        <f>'прил 13'!I107</f>
        <v>19.899999999999999</v>
      </c>
      <c r="K77" s="108">
        <f>'прил 13'!J107</f>
        <v>19.899999999999999</v>
      </c>
    </row>
    <row r="78" spans="2:11" x14ac:dyDescent="0.25">
      <c r="B78" s="573" t="s">
        <v>183</v>
      </c>
      <c r="C78" s="133">
        <v>802</v>
      </c>
      <c r="D78" s="143" t="s">
        <v>85</v>
      </c>
      <c r="E78" s="143" t="s">
        <v>133</v>
      </c>
      <c r="F78" s="144" t="s">
        <v>193</v>
      </c>
      <c r="G78" s="105" t="s">
        <v>111</v>
      </c>
      <c r="H78" s="105" t="s">
        <v>186</v>
      </c>
      <c r="I78" s="108">
        <f>'прил 13'!H110</f>
        <v>0</v>
      </c>
      <c r="J78" s="108">
        <f>'прил 13'!I110</f>
        <v>0</v>
      </c>
      <c r="K78" s="108">
        <f>'прил 13'!J110</f>
        <v>0</v>
      </c>
    </row>
    <row r="79" spans="2:11" ht="28.5" x14ac:dyDescent="0.25">
      <c r="B79" s="564" t="s">
        <v>194</v>
      </c>
      <c r="C79" s="133">
        <v>802</v>
      </c>
      <c r="D79" s="104" t="s">
        <v>133</v>
      </c>
      <c r="E79" s="104"/>
      <c r="F79" s="104"/>
      <c r="G79" s="104"/>
      <c r="H79" s="104"/>
      <c r="I79" s="106">
        <f>I80</f>
        <v>80</v>
      </c>
      <c r="J79" s="106">
        <f t="shared" ref="J79:K79" si="19">J80</f>
        <v>85</v>
      </c>
      <c r="K79" s="106">
        <f t="shared" si="19"/>
        <v>90</v>
      </c>
    </row>
    <row r="80" spans="2:11" ht="42.75" x14ac:dyDescent="0.25">
      <c r="B80" s="564" t="s">
        <v>138</v>
      </c>
      <c r="C80" s="133">
        <v>802</v>
      </c>
      <c r="D80" s="104" t="s">
        <v>133</v>
      </c>
      <c r="E80" s="104" t="s">
        <v>139</v>
      </c>
      <c r="F80" s="104" t="s">
        <v>479</v>
      </c>
      <c r="G80" s="104" t="s">
        <v>174</v>
      </c>
      <c r="H80" s="104" t="s">
        <v>174</v>
      </c>
      <c r="I80" s="106">
        <f>I81</f>
        <v>80</v>
      </c>
      <c r="J80" s="106">
        <v>85</v>
      </c>
      <c r="K80" s="106">
        <v>90</v>
      </c>
    </row>
    <row r="81" spans="2:11" ht="30" x14ac:dyDescent="0.25">
      <c r="B81" s="567" t="s">
        <v>138</v>
      </c>
      <c r="C81" s="134">
        <v>802</v>
      </c>
      <c r="D81" s="105" t="s">
        <v>133</v>
      </c>
      <c r="E81" s="471" t="s">
        <v>139</v>
      </c>
      <c r="F81" s="105" t="s">
        <v>195</v>
      </c>
      <c r="G81" s="105"/>
      <c r="H81" s="105"/>
      <c r="I81" s="108">
        <f>I82</f>
        <v>80</v>
      </c>
      <c r="J81" s="108">
        <f>J82</f>
        <v>85</v>
      </c>
      <c r="K81" s="108">
        <f>K82</f>
        <v>140.4</v>
      </c>
    </row>
    <row r="82" spans="2:11" ht="30" x14ac:dyDescent="0.25">
      <c r="B82" s="566" t="s">
        <v>104</v>
      </c>
      <c r="C82" s="134">
        <v>802</v>
      </c>
      <c r="D82" s="105" t="s">
        <v>133</v>
      </c>
      <c r="E82" s="471" t="s">
        <v>139</v>
      </c>
      <c r="F82" s="471" t="s">
        <v>479</v>
      </c>
      <c r="G82" s="105" t="s">
        <v>105</v>
      </c>
      <c r="H82" s="105" t="s">
        <v>174</v>
      </c>
      <c r="I82" s="108">
        <f>I83</f>
        <v>80</v>
      </c>
      <c r="J82" s="108">
        <f>J83</f>
        <v>85</v>
      </c>
      <c r="K82" s="108">
        <f>K83</f>
        <v>140.4</v>
      </c>
    </row>
    <row r="83" spans="2:11" x14ac:dyDescent="0.25">
      <c r="B83" s="567" t="s">
        <v>116</v>
      </c>
      <c r="C83" s="133">
        <v>802</v>
      </c>
      <c r="D83" s="105" t="s">
        <v>133</v>
      </c>
      <c r="E83" s="471" t="s">
        <v>139</v>
      </c>
      <c r="F83" s="471" t="s">
        <v>479</v>
      </c>
      <c r="G83" s="105" t="s">
        <v>107</v>
      </c>
      <c r="H83" s="105" t="s">
        <v>174</v>
      </c>
      <c r="I83" s="108">
        <f>I84+I85+I87+I86</f>
        <v>80</v>
      </c>
      <c r="J83" s="108">
        <f>J84+J85+J87+J86</f>
        <v>85</v>
      </c>
      <c r="K83" s="108">
        <v>140.4</v>
      </c>
    </row>
    <row r="84" spans="2:11" ht="30" x14ac:dyDescent="0.25">
      <c r="B84" s="567" t="s">
        <v>110</v>
      </c>
      <c r="C84" s="134">
        <v>802</v>
      </c>
      <c r="D84" s="105" t="s">
        <v>133</v>
      </c>
      <c r="E84" s="471" t="s">
        <v>139</v>
      </c>
      <c r="F84" s="471" t="s">
        <v>479</v>
      </c>
      <c r="G84" s="105" t="s">
        <v>111</v>
      </c>
      <c r="H84" s="105" t="s">
        <v>180</v>
      </c>
      <c r="I84" s="108"/>
      <c r="J84" s="108"/>
      <c r="K84" s="108"/>
    </row>
    <row r="85" spans="2:11" ht="30" x14ac:dyDescent="0.25">
      <c r="B85" s="567" t="s">
        <v>110</v>
      </c>
      <c r="C85" s="134">
        <v>802</v>
      </c>
      <c r="D85" s="105" t="s">
        <v>133</v>
      </c>
      <c r="E85" s="471" t="s">
        <v>139</v>
      </c>
      <c r="F85" s="471" t="s">
        <v>479</v>
      </c>
      <c r="G85" s="105" t="s">
        <v>111</v>
      </c>
      <c r="H85" s="105" t="s">
        <v>189</v>
      </c>
      <c r="I85" s="108">
        <f>'прил 13'!H113+'прил 13'!H114</f>
        <v>80</v>
      </c>
      <c r="J85" s="108">
        <v>85</v>
      </c>
      <c r="K85" s="108">
        <v>90</v>
      </c>
    </row>
    <row r="86" spans="2:11" ht="30" x14ac:dyDescent="0.25">
      <c r="B86" s="567" t="s">
        <v>110</v>
      </c>
      <c r="C86" s="134">
        <v>802</v>
      </c>
      <c r="D86" s="105" t="s">
        <v>133</v>
      </c>
      <c r="E86" s="471" t="s">
        <v>139</v>
      </c>
      <c r="F86" s="471" t="s">
        <v>479</v>
      </c>
      <c r="G86" s="105" t="s">
        <v>111</v>
      </c>
      <c r="H86" s="105" t="s">
        <v>196</v>
      </c>
      <c r="I86" s="108"/>
      <c r="J86" s="108"/>
      <c r="K86" s="108"/>
    </row>
    <row r="87" spans="2:11" ht="30" x14ac:dyDescent="0.25">
      <c r="B87" s="567" t="s">
        <v>110</v>
      </c>
      <c r="C87" s="134">
        <v>802</v>
      </c>
      <c r="D87" s="105" t="s">
        <v>133</v>
      </c>
      <c r="E87" s="471" t="s">
        <v>139</v>
      </c>
      <c r="F87" s="471" t="s">
        <v>479</v>
      </c>
      <c r="G87" s="105" t="s">
        <v>111</v>
      </c>
      <c r="H87" s="105" t="s">
        <v>186</v>
      </c>
      <c r="I87" s="108">
        <f>'прил 13'!H116</f>
        <v>0</v>
      </c>
      <c r="J87" s="108">
        <f>'прил 13'!I116</f>
        <v>0</v>
      </c>
      <c r="K87" s="108">
        <f>'прил 13'!J116</f>
        <v>0</v>
      </c>
    </row>
    <row r="88" spans="2:11" x14ac:dyDescent="0.25">
      <c r="B88" s="564" t="s">
        <v>140</v>
      </c>
      <c r="C88" s="134">
        <v>802</v>
      </c>
      <c r="D88" s="104" t="s">
        <v>99</v>
      </c>
      <c r="E88" s="104" t="s">
        <v>141</v>
      </c>
      <c r="F88" s="104"/>
      <c r="G88" s="104"/>
      <c r="H88" s="104"/>
      <c r="I88" s="106">
        <f>I89</f>
        <v>3900.1</v>
      </c>
      <c r="J88" s="106">
        <f t="shared" ref="J88:K88" si="20">J89</f>
        <v>4134.7</v>
      </c>
      <c r="K88" s="106">
        <f t="shared" si="20"/>
        <v>4374.8</v>
      </c>
    </row>
    <row r="89" spans="2:11" ht="75" x14ac:dyDescent="0.25">
      <c r="B89" s="576" t="s">
        <v>197</v>
      </c>
      <c r="C89" s="133">
        <v>802</v>
      </c>
      <c r="D89" s="105" t="s">
        <v>198</v>
      </c>
      <c r="E89" s="105" t="s">
        <v>141</v>
      </c>
      <c r="F89" s="105" t="s">
        <v>143</v>
      </c>
      <c r="G89" s="105" t="s">
        <v>111</v>
      </c>
      <c r="H89" s="105" t="s">
        <v>180</v>
      </c>
      <c r="I89" s="108">
        <v>3900.1</v>
      </c>
      <c r="J89" s="108">
        <v>4134.7</v>
      </c>
      <c r="K89" s="108">
        <v>4374.8</v>
      </c>
    </row>
    <row r="90" spans="2:11" x14ac:dyDescent="0.25">
      <c r="B90" s="569" t="s">
        <v>145</v>
      </c>
      <c r="C90" s="133">
        <v>802</v>
      </c>
      <c r="D90" s="104" t="s">
        <v>146</v>
      </c>
      <c r="E90" s="104"/>
      <c r="F90" s="104"/>
      <c r="G90" s="104"/>
      <c r="H90" s="104"/>
      <c r="I90" s="106">
        <f>I91+I94</f>
        <v>547.1</v>
      </c>
      <c r="J90" s="106">
        <f>J91+J94</f>
        <v>3557.07</v>
      </c>
      <c r="K90" s="106">
        <f>K91+K94</f>
        <v>500.3</v>
      </c>
    </row>
    <row r="91" spans="2:11" x14ac:dyDescent="0.25">
      <c r="B91" s="577" t="s">
        <v>661</v>
      </c>
      <c r="C91" s="472">
        <v>802</v>
      </c>
      <c r="D91" s="471" t="s">
        <v>146</v>
      </c>
      <c r="E91" s="525" t="s">
        <v>85</v>
      </c>
      <c r="F91" s="471"/>
      <c r="G91" s="471"/>
      <c r="H91" s="471"/>
      <c r="I91" s="106">
        <f>I92+I93</f>
        <v>205.3</v>
      </c>
      <c r="J91" s="106">
        <f>J92+J93</f>
        <v>275.3</v>
      </c>
      <c r="K91" s="106">
        <f>K92+K93</f>
        <v>450.3</v>
      </c>
    </row>
    <row r="92" spans="2:11" x14ac:dyDescent="0.25">
      <c r="B92" s="578" t="s">
        <v>660</v>
      </c>
      <c r="C92" s="524">
        <v>802</v>
      </c>
      <c r="D92" s="525" t="s">
        <v>146</v>
      </c>
      <c r="E92" s="525" t="s">
        <v>85</v>
      </c>
      <c r="F92" s="525" t="s">
        <v>484</v>
      </c>
      <c r="G92" s="525" t="s">
        <v>662</v>
      </c>
      <c r="H92" s="525" t="s">
        <v>180</v>
      </c>
      <c r="I92" s="108">
        <v>175.3</v>
      </c>
      <c r="J92" s="108">
        <v>175.3</v>
      </c>
      <c r="K92" s="108">
        <v>200.3</v>
      </c>
    </row>
    <row r="93" spans="2:11" x14ac:dyDescent="0.25">
      <c r="B93" s="568" t="s">
        <v>616</v>
      </c>
      <c r="C93" s="133">
        <v>802</v>
      </c>
      <c r="D93" s="105" t="s">
        <v>146</v>
      </c>
      <c r="E93" s="105" t="s">
        <v>85</v>
      </c>
      <c r="F93" s="471" t="s">
        <v>149</v>
      </c>
      <c r="G93" s="471" t="s">
        <v>111</v>
      </c>
      <c r="H93" s="471" t="s">
        <v>186</v>
      </c>
      <c r="I93" s="108">
        <v>30</v>
      </c>
      <c r="J93" s="108">
        <v>100</v>
      </c>
      <c r="K93" s="108">
        <v>250</v>
      </c>
    </row>
    <row r="94" spans="2:11" x14ac:dyDescent="0.25">
      <c r="B94" s="579" t="s">
        <v>150</v>
      </c>
      <c r="C94" s="133">
        <v>802</v>
      </c>
      <c r="D94" s="105" t="s">
        <v>146</v>
      </c>
      <c r="E94" s="105" t="s">
        <v>133</v>
      </c>
      <c r="F94" s="105"/>
      <c r="G94" s="105"/>
      <c r="H94" s="105"/>
      <c r="I94" s="106">
        <f>I97+I95+I96+I98</f>
        <v>341.8</v>
      </c>
      <c r="J94" s="106">
        <f t="shared" ref="J94:K94" si="21">J97+J95</f>
        <v>3281.77</v>
      </c>
      <c r="K94" s="106">
        <f t="shared" si="21"/>
        <v>50</v>
      </c>
    </row>
    <row r="95" spans="2:11" x14ac:dyDescent="0.25">
      <c r="B95" s="568" t="s">
        <v>345</v>
      </c>
      <c r="C95" s="133">
        <v>802</v>
      </c>
      <c r="D95" s="105" t="s">
        <v>146</v>
      </c>
      <c r="E95" s="105" t="s">
        <v>133</v>
      </c>
      <c r="F95" s="471" t="s">
        <v>151</v>
      </c>
      <c r="G95" s="105" t="s">
        <v>111</v>
      </c>
      <c r="H95" s="353" t="s">
        <v>188</v>
      </c>
      <c r="I95" s="108">
        <f>'прил 13'!H129</f>
        <v>48</v>
      </c>
      <c r="J95" s="108">
        <v>3281.77</v>
      </c>
      <c r="K95" s="108">
        <f>'прил 13'!J129</f>
        <v>50</v>
      </c>
    </row>
    <row r="96" spans="2:11" x14ac:dyDescent="0.25">
      <c r="B96" s="568" t="s">
        <v>201</v>
      </c>
      <c r="C96" s="133">
        <v>802</v>
      </c>
      <c r="D96" s="105" t="s">
        <v>146</v>
      </c>
      <c r="E96" s="105" t="s">
        <v>133</v>
      </c>
      <c r="F96" s="105" t="s">
        <v>200</v>
      </c>
      <c r="G96" s="105" t="s">
        <v>111</v>
      </c>
      <c r="H96" s="358" t="s">
        <v>180</v>
      </c>
      <c r="I96" s="108">
        <f>'прил 13'!H134</f>
        <v>0</v>
      </c>
      <c r="J96" s="106"/>
      <c r="K96" s="106"/>
    </row>
    <row r="97" spans="2:11" ht="30" x14ac:dyDescent="0.25">
      <c r="B97" s="363" t="s">
        <v>350</v>
      </c>
      <c r="C97" s="133">
        <v>802</v>
      </c>
      <c r="D97" s="105" t="s">
        <v>146</v>
      </c>
      <c r="E97" s="105" t="s">
        <v>133</v>
      </c>
      <c r="F97" s="358" t="s">
        <v>200</v>
      </c>
      <c r="G97" s="105" t="s">
        <v>111</v>
      </c>
      <c r="H97" s="353" t="s">
        <v>180</v>
      </c>
      <c r="I97" s="108">
        <f>'прил 13'!H132</f>
        <v>0</v>
      </c>
      <c r="J97" s="108">
        <f>'прил 13'!I132</f>
        <v>0</v>
      </c>
      <c r="K97" s="108">
        <f>'прил 13'!J132</f>
        <v>0</v>
      </c>
    </row>
    <row r="98" spans="2:11" ht="30" x14ac:dyDescent="0.25">
      <c r="B98" s="363" t="s">
        <v>463</v>
      </c>
      <c r="C98" s="133">
        <v>802</v>
      </c>
      <c r="D98" s="358" t="s">
        <v>146</v>
      </c>
      <c r="E98" s="358" t="s">
        <v>133</v>
      </c>
      <c r="F98" s="471" t="s">
        <v>617</v>
      </c>
      <c r="G98" s="358" t="s">
        <v>111</v>
      </c>
      <c r="H98" s="471" t="s">
        <v>180</v>
      </c>
      <c r="I98" s="108">
        <f>'прил 13'!H133</f>
        <v>293.8</v>
      </c>
      <c r="J98" s="108"/>
      <c r="K98" s="108"/>
    </row>
    <row r="99" spans="2:11" x14ac:dyDescent="0.25">
      <c r="B99" s="564" t="s">
        <v>152</v>
      </c>
      <c r="C99" s="133">
        <v>802</v>
      </c>
      <c r="D99" s="104" t="s">
        <v>153</v>
      </c>
      <c r="E99" s="104"/>
      <c r="F99" s="104"/>
      <c r="G99" s="104"/>
      <c r="H99" s="104"/>
      <c r="I99" s="106">
        <f>I100+I101</f>
        <v>2139</v>
      </c>
      <c r="J99" s="106">
        <f t="shared" ref="J99:K99" si="22">J100+J101</f>
        <v>3116.5</v>
      </c>
      <c r="K99" s="106">
        <f t="shared" si="22"/>
        <v>3127.2</v>
      </c>
    </row>
    <row r="100" spans="2:11" x14ac:dyDescent="0.25">
      <c r="B100" s="564" t="s">
        <v>154</v>
      </c>
      <c r="C100" s="134">
        <v>802</v>
      </c>
      <c r="D100" s="104" t="s">
        <v>153</v>
      </c>
      <c r="E100" s="104" t="s">
        <v>83</v>
      </c>
      <c r="F100" s="104"/>
      <c r="G100" s="104"/>
      <c r="H100" s="104"/>
      <c r="I100" s="106">
        <f>I113</f>
        <v>1415.6</v>
      </c>
      <c r="J100" s="106">
        <f t="shared" ref="J100:K100" si="23">J113</f>
        <v>1964.3</v>
      </c>
      <c r="K100" s="106">
        <f t="shared" si="23"/>
        <v>1974.9</v>
      </c>
    </row>
    <row r="101" spans="2:11" x14ac:dyDescent="0.25">
      <c r="B101" s="568" t="s">
        <v>155</v>
      </c>
      <c r="C101" s="133">
        <v>802</v>
      </c>
      <c r="D101" s="105" t="s">
        <v>153</v>
      </c>
      <c r="E101" s="105" t="s">
        <v>83</v>
      </c>
      <c r="F101" s="135" t="s">
        <v>156</v>
      </c>
      <c r="G101" s="105"/>
      <c r="H101" s="105"/>
      <c r="I101" s="108">
        <f>I102+I104+I105+I106+I107+I108+I111</f>
        <v>723.40000000000009</v>
      </c>
      <c r="J101" s="108">
        <f t="shared" ref="J101:K101" si="24">J102+J104+J105+J106+J107+J108+J111</f>
        <v>1152.2</v>
      </c>
      <c r="K101" s="108">
        <f t="shared" si="24"/>
        <v>1152.3</v>
      </c>
    </row>
    <row r="102" spans="2:11" x14ac:dyDescent="0.25">
      <c r="B102" s="567" t="s">
        <v>92</v>
      </c>
      <c r="C102" s="134">
        <v>802</v>
      </c>
      <c r="D102" s="105" t="s">
        <v>153</v>
      </c>
      <c r="E102" s="105" t="s">
        <v>83</v>
      </c>
      <c r="F102" s="135" t="s">
        <v>156</v>
      </c>
      <c r="G102" s="105" t="s">
        <v>203</v>
      </c>
      <c r="H102" s="105" t="s">
        <v>175</v>
      </c>
      <c r="I102" s="108">
        <f>'прил 13'!H170</f>
        <v>555.6</v>
      </c>
      <c r="J102" s="108">
        <f>'прил 13'!I170</f>
        <v>912.6</v>
      </c>
      <c r="K102" s="108">
        <f>'прил 13'!J170</f>
        <v>912.7</v>
      </c>
    </row>
    <row r="103" spans="2:11" x14ac:dyDescent="0.25">
      <c r="B103" s="568" t="s">
        <v>94</v>
      </c>
      <c r="C103" s="133">
        <v>802</v>
      </c>
      <c r="D103" s="105" t="s">
        <v>153</v>
      </c>
      <c r="E103" s="105" t="s">
        <v>83</v>
      </c>
      <c r="F103" s="135" t="s">
        <v>156</v>
      </c>
      <c r="G103" s="105" t="s">
        <v>203</v>
      </c>
      <c r="H103" s="105" t="s">
        <v>176</v>
      </c>
      <c r="I103" s="108"/>
      <c r="J103" s="108"/>
      <c r="K103" s="108"/>
    </row>
    <row r="104" spans="2:11" ht="30" x14ac:dyDescent="0.25">
      <c r="B104" s="568" t="s">
        <v>96</v>
      </c>
      <c r="C104" s="134">
        <v>802</v>
      </c>
      <c r="D104" s="105" t="s">
        <v>153</v>
      </c>
      <c r="E104" s="105" t="s">
        <v>83</v>
      </c>
      <c r="F104" s="135" t="s">
        <v>156</v>
      </c>
      <c r="G104" s="105" t="s">
        <v>203</v>
      </c>
      <c r="H104" s="105" t="s">
        <v>177</v>
      </c>
      <c r="I104" s="108">
        <f>'прил 13'!H172</f>
        <v>167.8</v>
      </c>
      <c r="J104" s="108">
        <f>'прил 13'!I172</f>
        <v>239.6</v>
      </c>
      <c r="K104" s="108">
        <f>'прил 13'!J172</f>
        <v>239.6</v>
      </c>
    </row>
    <row r="105" spans="2:11" ht="30" x14ac:dyDescent="0.25">
      <c r="B105" s="568" t="s">
        <v>108</v>
      </c>
      <c r="C105" s="133">
        <v>802</v>
      </c>
      <c r="D105" s="105" t="s">
        <v>153</v>
      </c>
      <c r="E105" s="105" t="s">
        <v>83</v>
      </c>
      <c r="F105" s="135" t="s">
        <v>156</v>
      </c>
      <c r="G105" s="105" t="s">
        <v>203</v>
      </c>
      <c r="H105" s="105" t="s">
        <v>178</v>
      </c>
      <c r="I105" s="108"/>
      <c r="J105" s="108"/>
      <c r="K105" s="108"/>
    </row>
    <row r="106" spans="2:11" x14ac:dyDescent="0.25">
      <c r="B106" s="580" t="s">
        <v>204</v>
      </c>
      <c r="C106" s="133">
        <v>802</v>
      </c>
      <c r="D106" s="105" t="s">
        <v>153</v>
      </c>
      <c r="E106" s="105" t="s">
        <v>83</v>
      </c>
      <c r="F106" s="135" t="s">
        <v>156</v>
      </c>
      <c r="G106" s="105" t="s">
        <v>203</v>
      </c>
      <c r="H106" s="139">
        <v>225</v>
      </c>
      <c r="I106" s="108">
        <f>'прил 13'!H179</f>
        <v>0</v>
      </c>
      <c r="J106" s="108">
        <f>'прил 13'!I179</f>
        <v>0</v>
      </c>
      <c r="K106" s="108">
        <f>'прил 13'!J179</f>
        <v>0</v>
      </c>
    </row>
    <row r="107" spans="2:11" x14ac:dyDescent="0.25">
      <c r="B107" s="565" t="s">
        <v>181</v>
      </c>
      <c r="C107" s="133">
        <v>802</v>
      </c>
      <c r="D107" s="105" t="s">
        <v>153</v>
      </c>
      <c r="E107" s="105" t="s">
        <v>83</v>
      </c>
      <c r="F107" s="135" t="s">
        <v>156</v>
      </c>
      <c r="G107" s="105" t="s">
        <v>203</v>
      </c>
      <c r="H107" s="139">
        <v>226</v>
      </c>
      <c r="I107" s="108"/>
      <c r="J107" s="108"/>
      <c r="K107" s="108"/>
    </row>
    <row r="108" spans="2:11" x14ac:dyDescent="0.25">
      <c r="B108" s="572" t="s">
        <v>182</v>
      </c>
      <c r="C108" s="133">
        <v>803</v>
      </c>
      <c r="D108" s="105" t="s">
        <v>153</v>
      </c>
      <c r="E108" s="105" t="s">
        <v>83</v>
      </c>
      <c r="F108" s="135" t="s">
        <v>156</v>
      </c>
      <c r="G108" s="105" t="s">
        <v>203</v>
      </c>
      <c r="H108" s="139">
        <v>300</v>
      </c>
      <c r="I108" s="108">
        <f>I109+I110</f>
        <v>0</v>
      </c>
      <c r="J108" s="108">
        <f>J109+J110</f>
        <v>0</v>
      </c>
      <c r="K108" s="108">
        <f>K109+K110</f>
        <v>0</v>
      </c>
    </row>
    <row r="109" spans="2:11" x14ac:dyDescent="0.25">
      <c r="B109" s="573" t="s">
        <v>202</v>
      </c>
      <c r="C109" s="139">
        <v>802</v>
      </c>
      <c r="D109" s="105" t="s">
        <v>153</v>
      </c>
      <c r="E109" s="105" t="s">
        <v>83</v>
      </c>
      <c r="F109" s="135" t="s">
        <v>156</v>
      </c>
      <c r="G109" s="105" t="s">
        <v>203</v>
      </c>
      <c r="H109" s="139">
        <v>310</v>
      </c>
      <c r="I109" s="108">
        <f>'прил 13'!H191</f>
        <v>0</v>
      </c>
      <c r="J109" s="108">
        <f>'прил 13'!I191</f>
        <v>0</v>
      </c>
      <c r="K109" s="108">
        <f>'прил 13'!J191</f>
        <v>0</v>
      </c>
    </row>
    <row r="110" spans="2:11" x14ac:dyDescent="0.25">
      <c r="B110" s="573" t="s">
        <v>183</v>
      </c>
      <c r="C110" s="139">
        <v>802</v>
      </c>
      <c r="D110" s="105" t="s">
        <v>153</v>
      </c>
      <c r="E110" s="105" t="s">
        <v>83</v>
      </c>
      <c r="F110" s="135" t="s">
        <v>156</v>
      </c>
      <c r="G110" s="105" t="s">
        <v>203</v>
      </c>
      <c r="H110" s="139">
        <v>340</v>
      </c>
      <c r="I110" s="108">
        <f>'прил 13'!H193</f>
        <v>0</v>
      </c>
      <c r="J110" s="108">
        <f>'прил 13'!I193</f>
        <v>0</v>
      </c>
      <c r="K110" s="108">
        <f>'прил 13'!J193</f>
        <v>0</v>
      </c>
    </row>
    <row r="111" spans="2:11" x14ac:dyDescent="0.25">
      <c r="B111" s="574" t="s">
        <v>112</v>
      </c>
      <c r="C111" s="133">
        <v>802</v>
      </c>
      <c r="D111" s="105" t="s">
        <v>153</v>
      </c>
      <c r="E111" s="105" t="s">
        <v>83</v>
      </c>
      <c r="F111" s="135" t="s">
        <v>156</v>
      </c>
      <c r="G111" s="105" t="s">
        <v>203</v>
      </c>
      <c r="H111" s="105" t="s">
        <v>174</v>
      </c>
      <c r="I111" s="108"/>
      <c r="J111" s="108"/>
      <c r="K111" s="108"/>
    </row>
    <row r="112" spans="2:11" x14ac:dyDescent="0.25">
      <c r="B112" s="568" t="s">
        <v>148</v>
      </c>
      <c r="C112" s="134">
        <v>802</v>
      </c>
      <c r="D112" s="105" t="s">
        <v>153</v>
      </c>
      <c r="E112" s="105" t="s">
        <v>83</v>
      </c>
      <c r="F112" s="135" t="s">
        <v>156</v>
      </c>
      <c r="G112" s="105" t="s">
        <v>203</v>
      </c>
      <c r="H112" s="105" t="s">
        <v>185</v>
      </c>
      <c r="I112" s="108"/>
      <c r="J112" s="108"/>
      <c r="K112" s="108"/>
    </row>
    <row r="113" spans="2:11" x14ac:dyDescent="0.25">
      <c r="B113" s="565" t="s">
        <v>157</v>
      </c>
      <c r="C113" s="133">
        <v>802</v>
      </c>
      <c r="D113" s="105" t="s">
        <v>153</v>
      </c>
      <c r="E113" s="105" t="s">
        <v>83</v>
      </c>
      <c r="F113" s="105" t="s">
        <v>158</v>
      </c>
      <c r="G113" s="105"/>
      <c r="H113" s="105"/>
      <c r="I113" s="106">
        <f>I114+I116+I118+I120+I121+I115+I117+I119</f>
        <v>1415.6</v>
      </c>
      <c r="J113" s="106">
        <f>J114+J115+J116+J117+J118+J120+J121+J123</f>
        <v>1964.3</v>
      </c>
      <c r="K113" s="106">
        <f>K114+K115+K116+K117+K118+K120+K122+K121+K123</f>
        <v>1974.9</v>
      </c>
    </row>
    <row r="114" spans="2:11" x14ac:dyDescent="0.25">
      <c r="B114" s="567" t="s">
        <v>92</v>
      </c>
      <c r="C114" s="134">
        <v>802</v>
      </c>
      <c r="D114" s="105" t="s">
        <v>153</v>
      </c>
      <c r="E114" s="105" t="s">
        <v>83</v>
      </c>
      <c r="F114" s="105" t="s">
        <v>158</v>
      </c>
      <c r="G114" s="105" t="s">
        <v>203</v>
      </c>
      <c r="H114" s="105" t="s">
        <v>175</v>
      </c>
      <c r="I114" s="108">
        <f>'прил 13'!H138</f>
        <v>555.70000000000005</v>
      </c>
      <c r="J114" s="108">
        <v>912.7</v>
      </c>
      <c r="K114" s="108">
        <f>'прил 13'!J138</f>
        <v>912.7</v>
      </c>
    </row>
    <row r="115" spans="2:11" x14ac:dyDescent="0.25">
      <c r="B115" s="568" t="s">
        <v>94</v>
      </c>
      <c r="C115" s="133">
        <v>802</v>
      </c>
      <c r="D115" s="105" t="s">
        <v>153</v>
      </c>
      <c r="E115" s="105" t="s">
        <v>83</v>
      </c>
      <c r="F115" s="105" t="s">
        <v>158</v>
      </c>
      <c r="G115" s="105" t="s">
        <v>203</v>
      </c>
      <c r="H115" s="525" t="s">
        <v>137</v>
      </c>
      <c r="I115" s="108">
        <v>4</v>
      </c>
      <c r="J115" s="108">
        <v>11</v>
      </c>
      <c r="K115" s="108">
        <v>12</v>
      </c>
    </row>
    <row r="116" spans="2:11" ht="30" x14ac:dyDescent="0.25">
      <c r="B116" s="568" t="s">
        <v>96</v>
      </c>
      <c r="C116" s="134">
        <v>802</v>
      </c>
      <c r="D116" s="105" t="s">
        <v>153</v>
      </c>
      <c r="E116" s="105" t="s">
        <v>83</v>
      </c>
      <c r="F116" s="105" t="s">
        <v>158</v>
      </c>
      <c r="G116" s="105" t="s">
        <v>203</v>
      </c>
      <c r="H116" s="105" t="s">
        <v>177</v>
      </c>
      <c r="I116" s="108">
        <f>'прил 13'!H140</f>
        <v>167.8</v>
      </c>
      <c r="J116" s="108">
        <v>239.5</v>
      </c>
      <c r="K116" s="108">
        <f>'прил 13'!J140</f>
        <v>239.6</v>
      </c>
    </row>
    <row r="117" spans="2:11" ht="30" x14ac:dyDescent="0.25">
      <c r="B117" s="568" t="s">
        <v>108</v>
      </c>
      <c r="C117" s="133">
        <v>802</v>
      </c>
      <c r="D117" s="105" t="s">
        <v>153</v>
      </c>
      <c r="E117" s="105" t="s">
        <v>83</v>
      </c>
      <c r="F117" s="105" t="s">
        <v>158</v>
      </c>
      <c r="G117" s="105" t="s">
        <v>203</v>
      </c>
      <c r="H117" s="105" t="s">
        <v>178</v>
      </c>
      <c r="I117" s="108">
        <f>'прил 13'!H142</f>
        <v>71.599999999999994</v>
      </c>
      <c r="J117" s="108">
        <f>'прил 13'!I142</f>
        <v>75</v>
      </c>
      <c r="K117" s="108">
        <f>'прил 13'!J142</f>
        <v>76</v>
      </c>
    </row>
    <row r="118" spans="2:11" x14ac:dyDescent="0.25">
      <c r="B118" s="565" t="s">
        <v>187</v>
      </c>
      <c r="C118" s="134">
        <v>802</v>
      </c>
      <c r="D118" s="105" t="s">
        <v>153</v>
      </c>
      <c r="E118" s="105" t="s">
        <v>83</v>
      </c>
      <c r="F118" s="105" t="s">
        <v>158</v>
      </c>
      <c r="G118" s="105" t="s">
        <v>203</v>
      </c>
      <c r="H118" s="139">
        <v>223</v>
      </c>
      <c r="I118" s="108">
        <f>'прил 13'!H146+'прил 13'!H161</f>
        <v>567.6</v>
      </c>
      <c r="J118" s="108">
        <f>'прил 13'!I146+'прил 13'!I161</f>
        <v>628</v>
      </c>
      <c r="K118" s="108">
        <f>'прил 13'!J146+'прил 13'!J161</f>
        <v>630</v>
      </c>
    </row>
    <row r="119" spans="2:11" x14ac:dyDescent="0.25">
      <c r="B119" s="580" t="s">
        <v>204</v>
      </c>
      <c r="C119" s="134">
        <v>802</v>
      </c>
      <c r="D119" s="357" t="s">
        <v>153</v>
      </c>
      <c r="E119" s="357" t="s">
        <v>83</v>
      </c>
      <c r="F119" s="357" t="s">
        <v>158</v>
      </c>
      <c r="G119" s="357" t="s">
        <v>203</v>
      </c>
      <c r="H119" s="139">
        <v>225</v>
      </c>
      <c r="I119" s="108">
        <f>'прил 13'!H147</f>
        <v>0</v>
      </c>
      <c r="J119" s="108"/>
      <c r="K119" s="108"/>
    </row>
    <row r="120" spans="2:11" x14ac:dyDescent="0.25">
      <c r="B120" s="565" t="s">
        <v>181</v>
      </c>
      <c r="C120" s="133">
        <v>802</v>
      </c>
      <c r="D120" s="105" t="s">
        <v>153</v>
      </c>
      <c r="E120" s="105" t="s">
        <v>83</v>
      </c>
      <c r="F120" s="105" t="s">
        <v>158</v>
      </c>
      <c r="G120" s="105" t="s">
        <v>203</v>
      </c>
      <c r="H120" s="139">
        <v>226</v>
      </c>
      <c r="I120" s="108">
        <v>48.2</v>
      </c>
      <c r="J120" s="108">
        <f>'прил 13'!I150</f>
        <v>63</v>
      </c>
      <c r="K120" s="108">
        <f>'прил 13'!J150</f>
        <v>67</v>
      </c>
    </row>
    <row r="121" spans="2:11" x14ac:dyDescent="0.25">
      <c r="B121" s="572" t="s">
        <v>182</v>
      </c>
      <c r="C121" s="133">
        <v>803</v>
      </c>
      <c r="D121" s="105" t="s">
        <v>153</v>
      </c>
      <c r="E121" s="105" t="s">
        <v>83</v>
      </c>
      <c r="F121" s="105" t="s">
        <v>158</v>
      </c>
      <c r="G121" s="105" t="s">
        <v>203</v>
      </c>
      <c r="H121" s="139">
        <v>290</v>
      </c>
      <c r="I121" s="108">
        <f>I122+I123</f>
        <v>0.7</v>
      </c>
      <c r="J121" s="108">
        <v>0.8</v>
      </c>
      <c r="K121" s="108">
        <v>0.9</v>
      </c>
    </row>
    <row r="122" spans="2:11" x14ac:dyDescent="0.25">
      <c r="B122" s="573" t="s">
        <v>202</v>
      </c>
      <c r="C122" s="139">
        <v>802</v>
      </c>
      <c r="D122" s="105" t="s">
        <v>153</v>
      </c>
      <c r="E122" s="105" t="s">
        <v>83</v>
      </c>
      <c r="F122" s="105" t="s">
        <v>158</v>
      </c>
      <c r="G122" s="105" t="s">
        <v>203</v>
      </c>
      <c r="H122" s="139">
        <v>310</v>
      </c>
      <c r="I122" s="108"/>
      <c r="J122" s="108"/>
      <c r="K122" s="108"/>
    </row>
    <row r="123" spans="2:11" x14ac:dyDescent="0.25">
      <c r="B123" s="573" t="s">
        <v>183</v>
      </c>
      <c r="C123" s="139">
        <v>802</v>
      </c>
      <c r="D123" s="105" t="s">
        <v>153</v>
      </c>
      <c r="E123" s="105" t="s">
        <v>83</v>
      </c>
      <c r="F123" s="105" t="s">
        <v>158</v>
      </c>
      <c r="G123" s="105" t="s">
        <v>203</v>
      </c>
      <c r="H123" s="139">
        <v>340</v>
      </c>
      <c r="I123" s="108">
        <v>0.7</v>
      </c>
      <c r="J123" s="108">
        <v>34.299999999999997</v>
      </c>
      <c r="K123" s="543">
        <v>36.700000000000003</v>
      </c>
    </row>
    <row r="124" spans="2:11" x14ac:dyDescent="0.25">
      <c r="B124" s="564" t="s">
        <v>159</v>
      </c>
      <c r="C124" s="133">
        <v>802</v>
      </c>
      <c r="D124" s="104" t="s">
        <v>139</v>
      </c>
      <c r="E124" s="104"/>
      <c r="F124" s="104"/>
      <c r="G124" s="104"/>
      <c r="H124" s="104"/>
      <c r="I124" s="106">
        <f t="shared" ref="I124" si="25">I125</f>
        <v>99.8</v>
      </c>
      <c r="J124" s="106">
        <f>J125</f>
        <v>99.7</v>
      </c>
      <c r="K124" s="106">
        <f>K125</f>
        <v>99.7</v>
      </c>
    </row>
    <row r="125" spans="2:11" x14ac:dyDescent="0.25">
      <c r="B125" s="564" t="s">
        <v>160</v>
      </c>
      <c r="C125" s="134">
        <v>802</v>
      </c>
      <c r="D125" s="104" t="s">
        <v>139</v>
      </c>
      <c r="E125" s="104" t="s">
        <v>83</v>
      </c>
      <c r="F125" s="104"/>
      <c r="G125" s="104"/>
      <c r="H125" s="104" t="s">
        <v>174</v>
      </c>
      <c r="I125" s="108">
        <f>I126</f>
        <v>99.8</v>
      </c>
      <c r="J125" s="108">
        <f t="shared" ref="J125:K125" si="26">J126</f>
        <v>99.7</v>
      </c>
      <c r="K125" s="108">
        <f t="shared" si="26"/>
        <v>99.7</v>
      </c>
    </row>
    <row r="126" spans="2:11" x14ac:dyDescent="0.25">
      <c r="B126" s="567" t="s">
        <v>161</v>
      </c>
      <c r="C126" s="134">
        <v>802</v>
      </c>
      <c r="D126" s="105" t="s">
        <v>139</v>
      </c>
      <c r="E126" s="105" t="s">
        <v>83</v>
      </c>
      <c r="F126" s="105" t="s">
        <v>162</v>
      </c>
      <c r="G126" s="525" t="s">
        <v>163</v>
      </c>
      <c r="H126" s="105" t="s">
        <v>174</v>
      </c>
      <c r="I126" s="108">
        <f>'прил 13'!H201</f>
        <v>99.8</v>
      </c>
      <c r="J126" s="108">
        <f>'прил 13'!I201</f>
        <v>99.7</v>
      </c>
      <c r="K126" s="108">
        <f>'прил 13'!J201</f>
        <v>99.7</v>
      </c>
    </row>
    <row r="127" spans="2:11" x14ac:dyDescent="0.25">
      <c r="B127" s="564" t="s">
        <v>666</v>
      </c>
      <c r="C127" s="134">
        <v>802</v>
      </c>
      <c r="D127" s="104" t="s">
        <v>122</v>
      </c>
      <c r="E127" s="104" t="s">
        <v>83</v>
      </c>
      <c r="F127" s="104" t="s">
        <v>488</v>
      </c>
      <c r="G127" s="104"/>
      <c r="H127" s="104" t="s">
        <v>174</v>
      </c>
      <c r="I127" s="106">
        <f>I128</f>
        <v>26.7</v>
      </c>
      <c r="J127" s="106">
        <f t="shared" ref="J127:K128" si="27">J128</f>
        <v>24.7</v>
      </c>
      <c r="K127" s="106">
        <f t="shared" si="27"/>
        <v>19.899999999999999</v>
      </c>
    </row>
    <row r="128" spans="2:11" ht="31.5" x14ac:dyDescent="0.25">
      <c r="B128" s="349" t="s">
        <v>667</v>
      </c>
      <c r="C128" s="134">
        <v>802</v>
      </c>
      <c r="D128" s="581" t="s">
        <v>122</v>
      </c>
      <c r="E128" s="581" t="s">
        <v>83</v>
      </c>
      <c r="F128" s="581" t="s">
        <v>665</v>
      </c>
      <c r="G128" s="581" t="s">
        <v>618</v>
      </c>
      <c r="H128" s="581" t="s">
        <v>174</v>
      </c>
      <c r="I128" s="108">
        <f>I129</f>
        <v>26.7</v>
      </c>
      <c r="J128" s="108">
        <f t="shared" si="27"/>
        <v>24.7</v>
      </c>
      <c r="K128" s="108">
        <f t="shared" si="27"/>
        <v>19.899999999999999</v>
      </c>
    </row>
    <row r="129" spans="2:11" ht="31.5" x14ac:dyDescent="0.25">
      <c r="B129" s="349" t="s">
        <v>667</v>
      </c>
      <c r="C129" s="134">
        <v>802</v>
      </c>
      <c r="D129" s="581" t="s">
        <v>122</v>
      </c>
      <c r="E129" s="581" t="s">
        <v>83</v>
      </c>
      <c r="F129" s="581" t="s">
        <v>665</v>
      </c>
      <c r="G129" s="146" t="s">
        <v>489</v>
      </c>
      <c r="H129" s="146" t="s">
        <v>490</v>
      </c>
      <c r="I129" s="108">
        <v>26.7</v>
      </c>
      <c r="J129" s="108">
        <v>24.7</v>
      </c>
      <c r="K129" s="108">
        <v>19.899999999999999</v>
      </c>
    </row>
    <row r="130" spans="2:11" x14ac:dyDescent="0.25">
      <c r="B130" s="589" t="s">
        <v>71</v>
      </c>
      <c r="C130" s="133">
        <v>802</v>
      </c>
      <c r="D130" s="104" t="s">
        <v>167</v>
      </c>
      <c r="E130" s="104"/>
      <c r="F130" s="104"/>
      <c r="G130" s="104"/>
      <c r="H130" s="104" t="s">
        <v>174</v>
      </c>
      <c r="I130" s="106">
        <f>I132</f>
        <v>5.3</v>
      </c>
      <c r="J130" s="106">
        <f>J132</f>
        <v>5.3</v>
      </c>
      <c r="K130" s="106">
        <f>K132</f>
        <v>5.3</v>
      </c>
    </row>
    <row r="131" spans="2:11" x14ac:dyDescent="0.25">
      <c r="B131" s="549" t="s">
        <v>164</v>
      </c>
      <c r="C131" s="133">
        <v>802</v>
      </c>
      <c r="D131" s="581" t="s">
        <v>167</v>
      </c>
      <c r="E131" s="581" t="s">
        <v>133</v>
      </c>
      <c r="F131" s="581" t="s">
        <v>166</v>
      </c>
      <c r="G131" s="581" t="s">
        <v>105</v>
      </c>
      <c r="H131" s="104"/>
      <c r="I131" s="108">
        <f>I132</f>
        <v>5.3</v>
      </c>
      <c r="J131" s="108">
        <f t="shared" ref="J131:K131" si="28">J132</f>
        <v>5.3</v>
      </c>
      <c r="K131" s="108">
        <f t="shared" si="28"/>
        <v>5.3</v>
      </c>
    </row>
    <row r="132" spans="2:11" x14ac:dyDescent="0.25">
      <c r="B132" s="549" t="s">
        <v>164</v>
      </c>
      <c r="C132" s="134">
        <v>802</v>
      </c>
      <c r="D132" s="105" t="s">
        <v>167</v>
      </c>
      <c r="E132" s="105" t="s">
        <v>133</v>
      </c>
      <c r="F132" s="105" t="s">
        <v>207</v>
      </c>
      <c r="G132" s="471" t="s">
        <v>397</v>
      </c>
      <c r="H132" s="471" t="s">
        <v>398</v>
      </c>
      <c r="I132" s="108">
        <f>'прил 13'!H206</f>
        <v>5.3</v>
      </c>
      <c r="J132" s="108">
        <f>'прил 13'!I206</f>
        <v>5.3</v>
      </c>
      <c r="K132" s="108">
        <f>'прил 13'!J206</f>
        <v>5.3</v>
      </c>
    </row>
    <row r="133" spans="2:11" ht="19.5" x14ac:dyDescent="0.25">
      <c r="B133" s="588" t="s">
        <v>173</v>
      </c>
      <c r="C133" s="133"/>
      <c r="D133" s="105"/>
      <c r="E133" s="105"/>
      <c r="F133" s="105"/>
      <c r="G133" s="105"/>
      <c r="H133" s="105"/>
      <c r="I133" s="106">
        <f>I20</f>
        <v>16061.000000000002</v>
      </c>
      <c r="J133" s="106">
        <f>J20</f>
        <v>19841.599999999999</v>
      </c>
      <c r="K133" s="106">
        <f>K20</f>
        <v>20489.300000000003</v>
      </c>
    </row>
    <row r="134" spans="2:11" x14ac:dyDescent="0.25">
      <c r="B134" s="126"/>
      <c r="C134" s="126"/>
      <c r="D134" s="129"/>
      <c r="E134" s="129"/>
      <c r="F134" s="147"/>
      <c r="G134" s="129"/>
      <c r="H134" s="129"/>
      <c r="I134" s="540">
        <f>I133-'прил 13'!H210</f>
        <v>0</v>
      </c>
      <c r="J134" s="540">
        <f>J133-'прил 13'!I210</f>
        <v>0</v>
      </c>
      <c r="K134" s="540">
        <f>K133-'прил 13'!J210</f>
        <v>0</v>
      </c>
    </row>
    <row r="135" spans="2:11" x14ac:dyDescent="0.25">
      <c r="B135" s="669"/>
      <c r="C135" s="669"/>
      <c r="D135" s="669"/>
      <c r="E135" s="669"/>
      <c r="F135" s="669"/>
      <c r="G135" s="669"/>
      <c r="H135" s="129"/>
      <c r="I135" s="129"/>
      <c r="J135" s="129"/>
      <c r="K135" s="148"/>
    </row>
    <row r="136" spans="2:11" x14ac:dyDescent="0.25">
      <c r="B136" s="129"/>
      <c r="C136" s="129"/>
      <c r="D136" s="129"/>
      <c r="E136" s="129"/>
      <c r="F136" s="129"/>
      <c r="G136" s="129"/>
      <c r="H136" s="129"/>
      <c r="I136" s="129"/>
      <c r="J136" s="129"/>
      <c r="K136" s="148"/>
    </row>
    <row r="137" spans="2:11" x14ac:dyDescent="0.25">
      <c r="B137" s="149"/>
      <c r="C137" s="129"/>
      <c r="D137" s="150"/>
      <c r="E137" s="150"/>
      <c r="F137" s="150"/>
      <c r="G137" s="150"/>
      <c r="H137" s="150"/>
      <c r="I137" s="150"/>
      <c r="J137" s="150"/>
      <c r="K137" s="148"/>
    </row>
    <row r="138" spans="2:11" x14ac:dyDescent="0.25">
      <c r="B138" s="129"/>
      <c r="C138" s="129"/>
      <c r="D138" s="130"/>
      <c r="E138" s="130"/>
      <c r="F138" s="130"/>
      <c r="G138" s="130"/>
      <c r="H138" s="130"/>
      <c r="I138" s="130"/>
      <c r="J138" s="130"/>
      <c r="K138" s="148"/>
    </row>
    <row r="139" spans="2:11" x14ac:dyDescent="0.25">
      <c r="I139" s="151"/>
      <c r="J139" s="151"/>
      <c r="K139" s="151"/>
    </row>
    <row r="140" spans="2:11" x14ac:dyDescent="0.25">
      <c r="I140" s="151"/>
      <c r="J140" s="151"/>
      <c r="K140" s="151"/>
    </row>
    <row r="141" spans="2:11" x14ac:dyDescent="0.25">
      <c r="I141" s="151"/>
      <c r="J141" s="151"/>
      <c r="K141" s="151"/>
    </row>
  </sheetData>
  <mergeCells count="26">
    <mergeCell ref="B135:G135"/>
    <mergeCell ref="K16:K18"/>
    <mergeCell ref="C17:C18"/>
    <mergeCell ref="D17:D18"/>
    <mergeCell ref="E17:E18"/>
    <mergeCell ref="F17:F18"/>
    <mergeCell ref="G17:G18"/>
    <mergeCell ref="B13:J13"/>
    <mergeCell ref="B14:J14"/>
    <mergeCell ref="B16:B18"/>
    <mergeCell ref="C16:G16"/>
    <mergeCell ref="H16:H18"/>
    <mergeCell ref="I16:I18"/>
    <mergeCell ref="J16:J18"/>
    <mergeCell ref="B12:J12"/>
    <mergeCell ref="B1:K1"/>
    <mergeCell ref="B2:K2"/>
    <mergeCell ref="B3:K3"/>
    <mergeCell ref="B4:K4"/>
    <mergeCell ref="B5:K5"/>
    <mergeCell ref="B6:K6"/>
    <mergeCell ref="B7:K7"/>
    <mergeCell ref="B8:K8"/>
    <mergeCell ref="B9:K9"/>
    <mergeCell ref="B10:K10"/>
    <mergeCell ref="D11:G11"/>
  </mergeCells>
  <pageMargins left="0.31496062992125984" right="0.51181102362204722" top="0.35433070866141736" bottom="0.55118110236220474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opLeftCell="A25" workbookViewId="0">
      <selection activeCell="I34" sqref="I34"/>
    </sheetView>
  </sheetViews>
  <sheetFormatPr defaultColWidth="16.28515625" defaultRowHeight="15.75" x14ac:dyDescent="0.25"/>
  <cols>
    <col min="1" max="16384" width="16.28515625" style="25"/>
  </cols>
  <sheetData>
    <row r="1" spans="1:13" x14ac:dyDescent="0.25">
      <c r="B1" s="664" t="s">
        <v>208</v>
      </c>
      <c r="C1" s="664"/>
      <c r="D1" s="664"/>
      <c r="E1" s="664"/>
      <c r="F1" s="664"/>
      <c r="G1" s="664"/>
      <c r="H1" s="664"/>
      <c r="I1" s="664"/>
      <c r="J1" s="664"/>
    </row>
    <row r="2" spans="1:13" x14ac:dyDescent="0.25">
      <c r="B2" s="665" t="s">
        <v>676</v>
      </c>
      <c r="C2" s="665"/>
      <c r="D2" s="665"/>
      <c r="E2" s="665"/>
      <c r="F2" s="665"/>
      <c r="G2" s="665"/>
      <c r="H2" s="665"/>
      <c r="I2" s="665"/>
      <c r="J2" s="665"/>
    </row>
    <row r="3" spans="1:13" x14ac:dyDescent="0.25">
      <c r="B3" s="665" t="s">
        <v>576</v>
      </c>
      <c r="C3" s="665"/>
      <c r="D3" s="665"/>
      <c r="E3" s="665"/>
      <c r="F3" s="665"/>
      <c r="G3" s="665"/>
      <c r="H3" s="665"/>
      <c r="I3" s="665"/>
      <c r="J3" s="665"/>
    </row>
    <row r="4" spans="1:13" x14ac:dyDescent="0.25">
      <c r="B4" s="665" t="s">
        <v>568</v>
      </c>
      <c r="C4" s="665"/>
      <c r="D4" s="665"/>
      <c r="E4" s="665"/>
      <c r="F4" s="665"/>
      <c r="G4" s="665"/>
      <c r="H4" s="665"/>
      <c r="I4" s="665"/>
      <c r="J4" s="665"/>
    </row>
    <row r="5" spans="1:13" x14ac:dyDescent="0.25">
      <c r="B5" s="665" t="s">
        <v>583</v>
      </c>
      <c r="C5" s="665"/>
      <c r="D5" s="665"/>
      <c r="E5" s="665"/>
      <c r="F5" s="665"/>
      <c r="G5" s="665"/>
      <c r="H5" s="665"/>
      <c r="I5" s="665"/>
      <c r="J5" s="665"/>
    </row>
    <row r="6" spans="1:13" x14ac:dyDescent="0.25">
      <c r="B6" s="665" t="s">
        <v>560</v>
      </c>
      <c r="C6" s="665"/>
      <c r="D6" s="665"/>
      <c r="E6" s="665"/>
      <c r="F6" s="665"/>
      <c r="G6" s="665"/>
      <c r="H6" s="665"/>
      <c r="I6" s="665"/>
      <c r="J6" s="665"/>
    </row>
    <row r="7" spans="1:13" x14ac:dyDescent="0.25">
      <c r="B7" s="682"/>
      <c r="C7" s="682"/>
      <c r="D7" s="682"/>
      <c r="E7" s="682"/>
      <c r="F7" s="682"/>
      <c r="G7" s="682"/>
      <c r="H7" s="682"/>
      <c r="I7" s="682"/>
      <c r="J7" s="682"/>
    </row>
    <row r="8" spans="1:13" x14ac:dyDescent="0.25">
      <c r="B8" s="683"/>
      <c r="C8" s="683"/>
      <c r="D8" s="683"/>
      <c r="E8" s="683"/>
      <c r="F8" s="683"/>
      <c r="G8" s="683"/>
      <c r="H8" s="683"/>
      <c r="I8" s="683"/>
      <c r="J8" s="683"/>
    </row>
    <row r="9" spans="1:13" x14ac:dyDescent="0.25">
      <c r="B9" s="683"/>
      <c r="C9" s="683"/>
      <c r="D9" s="683"/>
      <c r="E9" s="683"/>
      <c r="F9" s="683"/>
      <c r="G9" s="683"/>
      <c r="H9" s="683"/>
      <c r="I9" s="683"/>
      <c r="J9" s="683"/>
    </row>
    <row r="10" spans="1:13" x14ac:dyDescent="0.25">
      <c r="B10" s="684" t="s">
        <v>585</v>
      </c>
      <c r="C10" s="684"/>
      <c r="D10" s="684"/>
      <c r="E10" s="684"/>
      <c r="F10" s="684"/>
      <c r="G10" s="684"/>
      <c r="H10" s="684"/>
      <c r="I10" s="684"/>
      <c r="J10" s="684"/>
    </row>
    <row r="11" spans="1:13" x14ac:dyDescent="0.25">
      <c r="B11" s="684" t="s">
        <v>621</v>
      </c>
      <c r="C11" s="684"/>
      <c r="D11" s="684"/>
      <c r="E11" s="684"/>
      <c r="F11" s="684"/>
      <c r="G11" s="684"/>
      <c r="H11" s="684"/>
      <c r="I11" s="684"/>
      <c r="J11" s="684"/>
    </row>
    <row r="12" spans="1:13" x14ac:dyDescent="0.25">
      <c r="B12" s="152"/>
      <c r="C12" s="152"/>
      <c r="D12" s="152"/>
      <c r="E12" s="152"/>
      <c r="F12" s="152"/>
      <c r="G12" s="152"/>
      <c r="H12" s="153"/>
      <c r="I12" s="153"/>
      <c r="J12" s="153"/>
    </row>
    <row r="13" spans="1:13" x14ac:dyDescent="0.25">
      <c r="B13" s="685" t="s">
        <v>209</v>
      </c>
      <c r="C13" s="686"/>
      <c r="D13" s="686"/>
      <c r="E13" s="686"/>
      <c r="F13" s="687"/>
      <c r="G13" s="154" t="s">
        <v>210</v>
      </c>
      <c r="H13" s="688" t="s">
        <v>459</v>
      </c>
      <c r="I13" s="688" t="s">
        <v>467</v>
      </c>
      <c r="J13" s="688" t="s">
        <v>619</v>
      </c>
    </row>
    <row r="14" spans="1:13" x14ac:dyDescent="0.25">
      <c r="B14" s="690" t="s">
        <v>211</v>
      </c>
      <c r="C14" s="691"/>
      <c r="D14" s="691"/>
      <c r="E14" s="691"/>
      <c r="F14" s="692"/>
      <c r="G14" s="155"/>
      <c r="H14" s="689"/>
      <c r="I14" s="689"/>
      <c r="J14" s="689"/>
    </row>
    <row r="15" spans="1:13" x14ac:dyDescent="0.25">
      <c r="B15" s="679" t="s">
        <v>212</v>
      </c>
      <c r="C15" s="680"/>
      <c r="D15" s="680"/>
      <c r="E15" s="680"/>
      <c r="F15" s="681"/>
      <c r="G15" s="156">
        <v>210</v>
      </c>
      <c r="H15" s="157">
        <f>H16+H17+H18</f>
        <v>9117.869999999999</v>
      </c>
      <c r="I15" s="157">
        <f t="shared" ref="I15:J15" si="0">I16+I17+I18</f>
        <v>7084.63</v>
      </c>
      <c r="J15" s="157">
        <f t="shared" si="0"/>
        <v>10288.5</v>
      </c>
    </row>
    <row r="16" spans="1:13" ht="23.25" x14ac:dyDescent="0.35">
      <c r="A16" s="152"/>
      <c r="B16" s="693" t="s">
        <v>213</v>
      </c>
      <c r="C16" s="694"/>
      <c r="D16" s="694"/>
      <c r="E16" s="694"/>
      <c r="F16" s="695"/>
      <c r="G16" s="158">
        <v>211</v>
      </c>
      <c r="H16" s="372">
        <v>6841.7</v>
      </c>
      <c r="I16" s="372">
        <v>4352.13</v>
      </c>
      <c r="J16" s="372">
        <v>7593.5</v>
      </c>
      <c r="K16" s="590"/>
      <c r="L16" s="590"/>
      <c r="M16" s="152"/>
    </row>
    <row r="17" spans="1:13" x14ac:dyDescent="0.25">
      <c r="A17" s="152"/>
      <c r="B17" s="693" t="s">
        <v>214</v>
      </c>
      <c r="C17" s="694"/>
      <c r="D17" s="694"/>
      <c r="E17" s="694"/>
      <c r="F17" s="695"/>
      <c r="G17" s="158">
        <v>212</v>
      </c>
      <c r="H17" s="159"/>
      <c r="I17" s="159"/>
      <c r="J17" s="159"/>
      <c r="K17" s="152"/>
      <c r="L17" s="152"/>
      <c r="M17" s="152"/>
    </row>
    <row r="18" spans="1:13" x14ac:dyDescent="0.25">
      <c r="A18" s="152"/>
      <c r="B18" s="693" t="s">
        <v>215</v>
      </c>
      <c r="C18" s="694"/>
      <c r="D18" s="694"/>
      <c r="E18" s="694"/>
      <c r="F18" s="695"/>
      <c r="G18" s="158">
        <v>213</v>
      </c>
      <c r="H18" s="372">
        <v>2276.17</v>
      </c>
      <c r="I18" s="372">
        <v>2732.5</v>
      </c>
      <c r="J18" s="372">
        <v>2695</v>
      </c>
      <c r="K18" s="152"/>
      <c r="L18" s="152"/>
      <c r="M18" s="152"/>
    </row>
    <row r="19" spans="1:13" x14ac:dyDescent="0.25">
      <c r="A19" s="152"/>
      <c r="B19" s="696" t="s">
        <v>216</v>
      </c>
      <c r="C19" s="697"/>
      <c r="D19" s="697"/>
      <c r="E19" s="697"/>
      <c r="F19" s="698"/>
      <c r="G19" s="160">
        <v>220</v>
      </c>
      <c r="H19" s="161">
        <f>H20+H22+H25+H30+H41</f>
        <v>6782.29</v>
      </c>
      <c r="I19" s="161">
        <f t="shared" ref="I19:J19" si="1">I20+I22+I25+I30+I41</f>
        <v>9615.77</v>
      </c>
      <c r="J19" s="161">
        <f t="shared" si="1"/>
        <v>6505.5</v>
      </c>
      <c r="K19" s="152"/>
      <c r="L19" s="152"/>
      <c r="M19" s="152"/>
    </row>
    <row r="20" spans="1:13" x14ac:dyDescent="0.25">
      <c r="A20" s="152"/>
      <c r="B20" s="679" t="s">
        <v>217</v>
      </c>
      <c r="C20" s="680"/>
      <c r="D20" s="680"/>
      <c r="E20" s="680"/>
      <c r="F20" s="681"/>
      <c r="G20" s="156">
        <v>221</v>
      </c>
      <c r="H20" s="377">
        <v>308</v>
      </c>
      <c r="I20" s="162">
        <f>'прил 13'!I25</f>
        <v>244.5</v>
      </c>
      <c r="J20" s="162">
        <f>'прил 13'!J25</f>
        <v>246.5</v>
      </c>
      <c r="K20" s="152"/>
      <c r="L20" s="152"/>
      <c r="M20" s="152"/>
    </row>
    <row r="21" spans="1:13" x14ac:dyDescent="0.25">
      <c r="A21" s="152"/>
      <c r="B21" s="705" t="s">
        <v>541</v>
      </c>
      <c r="C21" s="706"/>
      <c r="D21" s="706"/>
      <c r="E21" s="706"/>
      <c r="F21" s="707"/>
      <c r="G21" s="163">
        <v>221</v>
      </c>
      <c r="H21" s="164"/>
      <c r="I21" s="164"/>
      <c r="J21" s="164"/>
      <c r="K21" s="152"/>
      <c r="L21" s="152"/>
      <c r="M21" s="152"/>
    </row>
    <row r="22" spans="1:13" x14ac:dyDescent="0.25">
      <c r="A22" s="152"/>
      <c r="B22" s="679" t="s">
        <v>179</v>
      </c>
      <c r="C22" s="680"/>
      <c r="D22" s="680"/>
      <c r="E22" s="680"/>
      <c r="F22" s="681"/>
      <c r="G22" s="156">
        <v>222</v>
      </c>
      <c r="H22" s="162">
        <f>H23</f>
        <v>31.93</v>
      </c>
      <c r="I22" s="162">
        <f t="shared" ref="I22:J22" si="2">I23</f>
        <v>37.9</v>
      </c>
      <c r="J22" s="162">
        <f t="shared" si="2"/>
        <v>39.9</v>
      </c>
      <c r="K22" s="152"/>
      <c r="L22" s="152"/>
      <c r="M22" s="152"/>
    </row>
    <row r="23" spans="1:13" x14ac:dyDescent="0.25">
      <c r="A23" s="152"/>
      <c r="B23" s="165" t="s">
        <v>218</v>
      </c>
      <c r="C23" s="166"/>
      <c r="D23" s="166"/>
      <c r="E23" s="166"/>
      <c r="F23" s="167"/>
      <c r="G23" s="158">
        <v>222</v>
      </c>
      <c r="H23" s="372">
        <v>31.93</v>
      </c>
      <c r="I23" s="372">
        <f>'прил 13'!I30+'прил 13'!I107+'прил 13'!H143</f>
        <v>37.9</v>
      </c>
      <c r="J23" s="372">
        <f>'прил 13'!J30+'прил 13'!J107+'прил 13'!H143</f>
        <v>39.9</v>
      </c>
      <c r="K23" s="152"/>
      <c r="L23" s="152"/>
      <c r="M23" s="152"/>
    </row>
    <row r="24" spans="1:13" x14ac:dyDescent="0.25">
      <c r="A24" s="152"/>
      <c r="B24" s="165" t="s">
        <v>219</v>
      </c>
      <c r="C24" s="166"/>
      <c r="D24" s="166"/>
      <c r="E24" s="166"/>
      <c r="F24" s="167"/>
      <c r="G24" s="158">
        <v>222</v>
      </c>
      <c r="H24" s="168"/>
      <c r="I24" s="168"/>
      <c r="J24" s="168"/>
      <c r="K24" s="152"/>
      <c r="L24" s="152"/>
      <c r="M24" s="152"/>
    </row>
    <row r="25" spans="1:13" x14ac:dyDescent="0.25">
      <c r="A25" s="169"/>
      <c r="B25" s="679" t="s">
        <v>187</v>
      </c>
      <c r="C25" s="680"/>
      <c r="D25" s="680"/>
      <c r="E25" s="680"/>
      <c r="F25" s="681"/>
      <c r="G25" s="156">
        <v>223</v>
      </c>
      <c r="H25" s="162">
        <f>H26+H28</f>
        <v>1622.6</v>
      </c>
      <c r="I25" s="162">
        <f t="shared" ref="I25:J25" si="3">I26+I27+I28</f>
        <v>1875.6</v>
      </c>
      <c r="J25" s="162">
        <f t="shared" si="3"/>
        <v>1986.6</v>
      </c>
      <c r="K25" s="152"/>
      <c r="L25" s="152"/>
      <c r="M25" s="152"/>
    </row>
    <row r="26" spans="1:13" x14ac:dyDescent="0.25">
      <c r="A26" s="170"/>
      <c r="B26" s="165" t="s">
        <v>521</v>
      </c>
      <c r="C26" s="166"/>
      <c r="D26" s="166"/>
      <c r="E26" s="166"/>
      <c r="F26" s="167"/>
      <c r="G26" s="158">
        <v>223</v>
      </c>
      <c r="H26" s="372">
        <v>1615.6</v>
      </c>
      <c r="I26" s="372">
        <f>'прил 13'!I84+'прил 13'!I129+'прил 13'!H87+'прил 13'!H145</f>
        <v>1867.6</v>
      </c>
      <c r="J26" s="372">
        <f>'прил 13'!J84+'прил 13'!J129+'прил 13'!H87+'прил 13'!H145</f>
        <v>1977.6</v>
      </c>
      <c r="K26" s="152"/>
      <c r="L26" s="152"/>
      <c r="M26" s="152"/>
    </row>
    <row r="27" spans="1:13" x14ac:dyDescent="0.25">
      <c r="A27" s="170"/>
      <c r="B27" s="165" t="s">
        <v>220</v>
      </c>
      <c r="C27" s="166"/>
      <c r="D27" s="166"/>
      <c r="E27" s="166"/>
      <c r="F27" s="167"/>
      <c r="G27" s="158">
        <v>223</v>
      </c>
      <c r="H27" s="159"/>
      <c r="I27" s="159"/>
      <c r="J27" s="159"/>
      <c r="K27" s="152"/>
      <c r="L27" s="152"/>
      <c r="M27" s="152"/>
    </row>
    <row r="28" spans="1:13" x14ac:dyDescent="0.25">
      <c r="A28" s="170"/>
      <c r="B28" s="355" t="s">
        <v>522</v>
      </c>
      <c r="C28" s="166"/>
      <c r="D28" s="166"/>
      <c r="E28" s="166"/>
      <c r="F28" s="167"/>
      <c r="G28" s="158">
        <v>223</v>
      </c>
      <c r="H28" s="372">
        <f>'прил 13'!H85+'прил 13'!H86</f>
        <v>7</v>
      </c>
      <c r="I28" s="372">
        <f>'прил 13'!I85+'прил 13'!H86</f>
        <v>8</v>
      </c>
      <c r="J28" s="372">
        <f>'прил 13'!J85+'прил 13'!H86</f>
        <v>9</v>
      </c>
      <c r="K28" s="152"/>
      <c r="L28" s="152"/>
      <c r="M28" s="152"/>
    </row>
    <row r="29" spans="1:13" x14ac:dyDescent="0.25">
      <c r="A29" s="170"/>
      <c r="B29" s="171" t="s">
        <v>221</v>
      </c>
      <c r="C29" s="172"/>
      <c r="D29" s="172"/>
      <c r="E29" s="172"/>
      <c r="F29" s="173"/>
      <c r="G29" s="163">
        <v>224</v>
      </c>
      <c r="H29" s="164">
        <v>0</v>
      </c>
      <c r="I29" s="174">
        <v>0</v>
      </c>
      <c r="J29" s="174">
        <v>0</v>
      </c>
      <c r="K29" s="152"/>
      <c r="L29" s="152"/>
      <c r="M29" s="152"/>
    </row>
    <row r="30" spans="1:13" x14ac:dyDescent="0.25">
      <c r="A30" s="152"/>
      <c r="B30" s="679" t="s">
        <v>222</v>
      </c>
      <c r="C30" s="680"/>
      <c r="D30" s="680"/>
      <c r="E30" s="680"/>
      <c r="F30" s="681"/>
      <c r="G30" s="156">
        <v>225</v>
      </c>
      <c r="H30" s="162">
        <f>H31+H34+H35+H36+H38+H37+H32+H39</f>
        <v>4515.1000000000004</v>
      </c>
      <c r="I30" s="162">
        <f>I31+I34+I35+I36+I32</f>
        <v>7044.57</v>
      </c>
      <c r="J30" s="162">
        <f>J31+J34+J35+J36+J32</f>
        <v>3789.8</v>
      </c>
      <c r="K30" s="170"/>
      <c r="L30" s="152"/>
      <c r="M30" s="152"/>
    </row>
    <row r="31" spans="1:13" x14ac:dyDescent="0.25">
      <c r="A31" s="152"/>
      <c r="B31" s="165" t="s">
        <v>223</v>
      </c>
      <c r="C31" s="172"/>
      <c r="D31" s="172"/>
      <c r="E31" s="172"/>
      <c r="F31" s="173"/>
      <c r="G31" s="158">
        <v>225</v>
      </c>
      <c r="H31" s="372">
        <f>'прил 13'!H33</f>
        <v>6</v>
      </c>
      <c r="I31" s="372">
        <f>'прил 13'!I33</f>
        <v>7</v>
      </c>
      <c r="J31" s="372">
        <f>'прил 13'!J33</f>
        <v>8</v>
      </c>
      <c r="K31" s="175"/>
      <c r="L31" s="176"/>
      <c r="M31" s="176"/>
    </row>
    <row r="32" spans="1:13" x14ac:dyDescent="0.25">
      <c r="B32" s="165" t="s">
        <v>536</v>
      </c>
      <c r="C32" s="172"/>
      <c r="D32" s="172"/>
      <c r="E32" s="172"/>
      <c r="F32" s="173"/>
      <c r="G32" s="158">
        <v>225</v>
      </c>
      <c r="H32" s="159">
        <v>3900</v>
      </c>
      <c r="I32" s="177">
        <v>3382.5</v>
      </c>
      <c r="J32" s="177">
        <v>3382.5</v>
      </c>
      <c r="K32" s="170"/>
    </row>
    <row r="33" spans="2:11" x14ac:dyDescent="0.25">
      <c r="B33" s="165" t="s">
        <v>224</v>
      </c>
      <c r="C33" s="172"/>
      <c r="D33" s="172"/>
      <c r="E33" s="172"/>
      <c r="F33" s="173"/>
      <c r="G33" s="158">
        <v>225</v>
      </c>
      <c r="H33" s="159"/>
      <c r="I33" s="177"/>
      <c r="J33" s="177"/>
      <c r="K33" s="152"/>
    </row>
    <row r="34" spans="2:11" x14ac:dyDescent="0.25">
      <c r="B34" s="165" t="s">
        <v>225</v>
      </c>
      <c r="C34" s="172"/>
      <c r="D34" s="369" t="s">
        <v>524</v>
      </c>
      <c r="E34" s="369"/>
      <c r="F34" s="370"/>
      <c r="G34" s="158">
        <v>225</v>
      </c>
      <c r="H34" s="372">
        <v>235.3</v>
      </c>
      <c r="I34" s="372">
        <f>'прил 13'!I90+'прил 13'!I124</f>
        <v>373.3</v>
      </c>
      <c r="J34" s="372">
        <f>'прил 13'!J90+'прил 13'!J124</f>
        <v>399.3</v>
      </c>
      <c r="K34" s="152"/>
    </row>
    <row r="35" spans="2:11" x14ac:dyDescent="0.25">
      <c r="B35" s="165" t="s">
        <v>226</v>
      </c>
      <c r="C35" s="172"/>
      <c r="D35" s="172"/>
      <c r="E35" s="172"/>
      <c r="F35" s="173"/>
      <c r="G35" s="158">
        <v>225</v>
      </c>
      <c r="H35" s="177"/>
      <c r="I35" s="177"/>
      <c r="J35" s="177"/>
      <c r="K35" s="152"/>
    </row>
    <row r="36" spans="2:11" ht="18" customHeight="1" x14ac:dyDescent="0.25">
      <c r="B36" s="714" t="s">
        <v>458</v>
      </c>
      <c r="C36" s="715"/>
      <c r="D36" s="715"/>
      <c r="E36" s="715"/>
      <c r="F36" s="716"/>
      <c r="G36" s="158">
        <v>225</v>
      </c>
      <c r="H36" s="177">
        <v>293.8</v>
      </c>
      <c r="I36" s="177">
        <v>3281.77</v>
      </c>
      <c r="J36" s="177">
        <f>'прил 13'!J132</f>
        <v>0</v>
      </c>
      <c r="K36" s="152"/>
    </row>
    <row r="37" spans="2:11" x14ac:dyDescent="0.25">
      <c r="B37" s="359" t="s">
        <v>537</v>
      </c>
      <c r="C37" s="172"/>
      <c r="D37" s="172"/>
      <c r="E37" s="172"/>
      <c r="F37" s="173"/>
      <c r="G37" s="158">
        <v>225</v>
      </c>
      <c r="H37" s="372">
        <f>'прил 13'!H127</f>
        <v>0</v>
      </c>
      <c r="I37" s="372">
        <f>'прил 13'!I127</f>
        <v>0</v>
      </c>
      <c r="J37" s="372">
        <f>'прил 13'!J127</f>
        <v>0</v>
      </c>
      <c r="K37" s="152"/>
    </row>
    <row r="38" spans="2:11" x14ac:dyDescent="0.25">
      <c r="B38" s="359" t="s">
        <v>233</v>
      </c>
      <c r="C38" s="172"/>
      <c r="D38" s="172"/>
      <c r="E38" s="172"/>
      <c r="F38" s="173"/>
      <c r="G38" s="158">
        <v>225</v>
      </c>
      <c r="H38" s="372"/>
      <c r="I38" s="372">
        <f>'прил 13'!I133</f>
        <v>3281.77</v>
      </c>
      <c r="J38" s="372">
        <f>'прил 13'!J133</f>
        <v>0</v>
      </c>
      <c r="K38" s="152"/>
    </row>
    <row r="39" spans="2:11" x14ac:dyDescent="0.25">
      <c r="B39" s="165" t="s">
        <v>526</v>
      </c>
      <c r="C39" s="172"/>
      <c r="D39" s="172"/>
      <c r="E39" s="172"/>
      <c r="F39" s="173"/>
      <c r="G39" s="158">
        <v>225</v>
      </c>
      <c r="H39" s="374">
        <f>'прил 13'!H114</f>
        <v>80</v>
      </c>
      <c r="I39" s="372">
        <f>'прил 13'!I114</f>
        <v>85</v>
      </c>
      <c r="J39" s="372">
        <f>'прил 13'!J114</f>
        <v>90</v>
      </c>
      <c r="K39" s="152"/>
    </row>
    <row r="40" spans="2:11" x14ac:dyDescent="0.25">
      <c r="B40" s="165" t="s">
        <v>227</v>
      </c>
      <c r="C40" s="172"/>
      <c r="D40" s="172"/>
      <c r="E40" s="172"/>
      <c r="F40" s="173"/>
      <c r="G40" s="158">
        <v>225</v>
      </c>
      <c r="H40" s="177"/>
      <c r="I40" s="177"/>
      <c r="J40" s="177"/>
      <c r="K40" s="152"/>
    </row>
    <row r="41" spans="2:11" x14ac:dyDescent="0.25">
      <c r="B41" s="679" t="s">
        <v>228</v>
      </c>
      <c r="C41" s="680"/>
      <c r="D41" s="680"/>
      <c r="E41" s="680"/>
      <c r="F41" s="681"/>
      <c r="G41" s="156">
        <v>226</v>
      </c>
      <c r="H41" s="162">
        <f>H42+H45+H47+H52+H57+H46+H50+H48+H43+H51+H53+H44</f>
        <v>304.65999999999997</v>
      </c>
      <c r="I41" s="162">
        <f>I42+I45+I47+I52+I57+I46+I50+I48+I43+I51+I53+I44</f>
        <v>413.2</v>
      </c>
      <c r="J41" s="162">
        <f>J42+J45+J47+J52+J57+J46+J50+J48+J43+J51+J53+J44</f>
        <v>442.7</v>
      </c>
      <c r="K41" s="152"/>
    </row>
    <row r="42" spans="2:11" x14ac:dyDescent="0.25">
      <c r="B42" s="178" t="s">
        <v>229</v>
      </c>
      <c r="C42" s="179"/>
      <c r="D42" s="179"/>
      <c r="E42" s="179"/>
      <c r="F42" s="180"/>
      <c r="G42" s="181">
        <v>226</v>
      </c>
      <c r="H42" s="373">
        <v>144.66</v>
      </c>
      <c r="I42" s="373">
        <f>'прил 13'!I37+'прил 13'!H150</f>
        <v>151.19999999999999</v>
      </c>
      <c r="J42" s="373">
        <f>'прил 13'!J37+'прил 13'!H150</f>
        <v>158.69999999999999</v>
      </c>
      <c r="K42" s="152"/>
    </row>
    <row r="43" spans="2:11" x14ac:dyDescent="0.25">
      <c r="B43" s="178" t="s">
        <v>230</v>
      </c>
      <c r="C43" s="179"/>
      <c r="D43" s="179"/>
      <c r="E43" s="179"/>
      <c r="F43" s="180"/>
      <c r="G43" s="181">
        <v>226</v>
      </c>
      <c r="H43" s="182"/>
      <c r="I43" s="182"/>
      <c r="J43" s="182"/>
      <c r="K43" s="152"/>
    </row>
    <row r="44" spans="2:11" x14ac:dyDescent="0.25">
      <c r="B44" s="360" t="s">
        <v>464</v>
      </c>
      <c r="C44" s="179"/>
      <c r="D44" s="179"/>
      <c r="E44" s="179"/>
      <c r="F44" s="180"/>
      <c r="G44" s="181">
        <v>226</v>
      </c>
      <c r="H44" s="182"/>
      <c r="I44" s="182"/>
      <c r="J44" s="182"/>
      <c r="K44" s="152"/>
    </row>
    <row r="45" spans="2:11" x14ac:dyDescent="0.25">
      <c r="B45" s="178" t="s">
        <v>231</v>
      </c>
      <c r="C45" s="371" t="s">
        <v>525</v>
      </c>
      <c r="D45" s="371"/>
      <c r="E45" s="179"/>
      <c r="F45" s="180"/>
      <c r="G45" s="181">
        <v>226</v>
      </c>
      <c r="H45" s="373">
        <v>100</v>
      </c>
      <c r="I45" s="373">
        <f>'прил 13'!I91</f>
        <v>190</v>
      </c>
      <c r="J45" s="373">
        <f>'прил 13'!J91</f>
        <v>200</v>
      </c>
      <c r="K45" s="152"/>
    </row>
    <row r="46" spans="2:11" x14ac:dyDescent="0.25">
      <c r="B46" s="178" t="s">
        <v>199</v>
      </c>
      <c r="C46" s="179"/>
      <c r="D46" s="179"/>
      <c r="E46" s="179"/>
      <c r="F46" s="180"/>
      <c r="G46" s="181">
        <v>226</v>
      </c>
      <c r="H46" s="182"/>
      <c r="I46" s="182"/>
      <c r="J46" s="182"/>
      <c r="K46" s="152"/>
    </row>
    <row r="47" spans="2:11" x14ac:dyDescent="0.25">
      <c r="B47" s="178" t="s">
        <v>232</v>
      </c>
      <c r="C47" s="179"/>
      <c r="D47" s="179"/>
      <c r="E47" s="179"/>
      <c r="F47" s="180"/>
      <c r="G47" s="181">
        <v>226</v>
      </c>
      <c r="H47" s="182"/>
      <c r="I47" s="182"/>
      <c r="J47" s="182"/>
    </row>
    <row r="48" spans="2:11" x14ac:dyDescent="0.25">
      <c r="B48" s="360" t="s">
        <v>465</v>
      </c>
      <c r="C48" s="179"/>
      <c r="D48" s="179"/>
      <c r="E48" s="179"/>
      <c r="F48" s="180"/>
      <c r="G48" s="181">
        <v>226</v>
      </c>
      <c r="H48" s="182"/>
      <c r="I48" s="182"/>
      <c r="J48" s="182"/>
    </row>
    <row r="49" spans="2:10" x14ac:dyDescent="0.25">
      <c r="B49" s="178" t="s">
        <v>234</v>
      </c>
      <c r="C49" s="179"/>
      <c r="D49" s="179"/>
      <c r="E49" s="179"/>
      <c r="F49" s="180"/>
      <c r="G49" s="181">
        <v>226</v>
      </c>
      <c r="H49" s="182"/>
      <c r="I49" s="183"/>
      <c r="J49" s="183"/>
    </row>
    <row r="50" spans="2:10" x14ac:dyDescent="0.25">
      <c r="B50" s="178" t="s">
        <v>235</v>
      </c>
      <c r="C50" s="179"/>
      <c r="D50" s="179"/>
      <c r="E50" s="179"/>
      <c r="F50" s="180"/>
      <c r="G50" s="181">
        <v>226</v>
      </c>
      <c r="H50" s="182">
        <f>'прил 13'!H113</f>
        <v>0</v>
      </c>
      <c r="I50" s="182">
        <f>'прил 13'!I113</f>
        <v>0</v>
      </c>
      <c r="J50" s="182">
        <f>'прил 13'!J113</f>
        <v>0</v>
      </c>
    </row>
    <row r="51" spans="2:10" x14ac:dyDescent="0.25">
      <c r="B51" s="354" t="s">
        <v>532</v>
      </c>
      <c r="C51" s="179"/>
      <c r="D51" s="179"/>
      <c r="E51" s="179"/>
      <c r="F51" s="180"/>
      <c r="G51" s="181">
        <v>226</v>
      </c>
      <c r="H51" s="373">
        <f>'прил 13'!H123</f>
        <v>0</v>
      </c>
      <c r="I51" s="373">
        <f>'прил 13'!I123</f>
        <v>0</v>
      </c>
      <c r="J51" s="373">
        <f>'прил 13'!J123</f>
        <v>0</v>
      </c>
    </row>
    <row r="52" spans="2:10" x14ac:dyDescent="0.25">
      <c r="B52" s="178" t="s">
        <v>533</v>
      </c>
      <c r="C52" s="179"/>
      <c r="D52" s="179"/>
      <c r="E52" s="179"/>
      <c r="F52" s="180"/>
      <c r="G52" s="181">
        <v>226</v>
      </c>
      <c r="H52" s="373">
        <f>'прил 13'!H93</f>
        <v>0</v>
      </c>
      <c r="I52" s="373">
        <f>'прил 13'!I93</f>
        <v>0</v>
      </c>
      <c r="J52" s="373">
        <f>'прил 13'!J93</f>
        <v>0</v>
      </c>
    </row>
    <row r="53" spans="2:10" x14ac:dyDescent="0.25">
      <c r="B53" s="356" t="s">
        <v>461</v>
      </c>
      <c r="C53" s="179"/>
      <c r="D53" s="179"/>
      <c r="E53" s="179"/>
      <c r="F53" s="180"/>
      <c r="G53" s="181">
        <v>226</v>
      </c>
      <c r="H53" s="182">
        <f>'прил 13'!H94</f>
        <v>0</v>
      </c>
      <c r="I53" s="182">
        <f>'прил 13'!I94</f>
        <v>0</v>
      </c>
      <c r="J53" s="182">
        <f>'прил 13'!J94</f>
        <v>0</v>
      </c>
    </row>
    <row r="54" spans="2:10" x14ac:dyDescent="0.25">
      <c r="B54" s="178" t="s">
        <v>236</v>
      </c>
      <c r="C54" s="179"/>
      <c r="D54" s="179"/>
      <c r="E54" s="179"/>
      <c r="F54" s="180"/>
      <c r="G54" s="181">
        <v>226</v>
      </c>
      <c r="H54" s="182"/>
      <c r="I54" s="182"/>
      <c r="J54" s="182"/>
    </row>
    <row r="55" spans="2:10" x14ac:dyDescent="0.25">
      <c r="B55" s="178" t="s">
        <v>237</v>
      </c>
      <c r="C55" s="179"/>
      <c r="D55" s="179"/>
      <c r="E55" s="179"/>
      <c r="F55" s="180"/>
      <c r="G55" s="181">
        <v>226</v>
      </c>
      <c r="H55" s="182"/>
      <c r="I55" s="183"/>
      <c r="J55" s="183"/>
    </row>
    <row r="56" spans="2:10" x14ac:dyDescent="0.25">
      <c r="B56" s="178" t="s">
        <v>238</v>
      </c>
      <c r="C56" s="179"/>
      <c r="D56" s="179"/>
      <c r="E56" s="179"/>
      <c r="F56" s="180"/>
      <c r="G56" s="181">
        <v>226</v>
      </c>
      <c r="H56" s="182"/>
      <c r="I56" s="182"/>
      <c r="J56" s="182"/>
    </row>
    <row r="57" spans="2:10" x14ac:dyDescent="0.25">
      <c r="B57" s="178" t="s">
        <v>534</v>
      </c>
      <c r="C57" s="179"/>
      <c r="D57" s="179"/>
      <c r="E57" s="179"/>
      <c r="F57" s="180"/>
      <c r="G57" s="181">
        <v>226</v>
      </c>
      <c r="H57" s="373">
        <v>60</v>
      </c>
      <c r="I57" s="373">
        <f>'прил 13'!I89</f>
        <v>72</v>
      </c>
      <c r="J57" s="373">
        <f>'прил 13'!J89</f>
        <v>84</v>
      </c>
    </row>
    <row r="58" spans="2:10" x14ac:dyDescent="0.25">
      <c r="B58" s="495" t="s">
        <v>620</v>
      </c>
      <c r="C58" s="491"/>
      <c r="D58" s="491"/>
      <c r="E58" s="491"/>
      <c r="F58" s="492"/>
      <c r="G58" s="493">
        <v>231</v>
      </c>
      <c r="H58" s="494">
        <v>26.74</v>
      </c>
      <c r="I58" s="494">
        <v>24.72</v>
      </c>
      <c r="J58" s="494">
        <v>19.88</v>
      </c>
    </row>
    <row r="59" spans="2:10" x14ac:dyDescent="0.25">
      <c r="B59" s="720" t="s">
        <v>239</v>
      </c>
      <c r="C59" s="721"/>
      <c r="D59" s="721"/>
      <c r="E59" s="721"/>
      <c r="F59" s="722"/>
      <c r="G59" s="184">
        <v>240</v>
      </c>
      <c r="H59" s="375">
        <f>H61</f>
        <v>2139</v>
      </c>
      <c r="I59" s="375">
        <f t="shared" ref="I59:J59" si="4">I61</f>
        <v>3116.5</v>
      </c>
      <c r="J59" s="375">
        <f t="shared" si="4"/>
        <v>3127.2</v>
      </c>
    </row>
    <row r="60" spans="2:10" x14ac:dyDescent="0.25">
      <c r="B60" s="723" t="s">
        <v>240</v>
      </c>
      <c r="C60" s="724"/>
      <c r="D60" s="724"/>
      <c r="E60" s="724"/>
      <c r="F60" s="725"/>
      <c r="G60" s="185"/>
      <c r="H60" s="186"/>
      <c r="I60" s="186"/>
      <c r="J60" s="186"/>
    </row>
    <row r="61" spans="2:10" x14ac:dyDescent="0.25">
      <c r="B61" s="726" t="s">
        <v>241</v>
      </c>
      <c r="C61" s="727"/>
      <c r="D61" s="727"/>
      <c r="E61" s="727"/>
      <c r="F61" s="728"/>
      <c r="G61" s="187">
        <v>241</v>
      </c>
      <c r="H61" s="188">
        <f>'прил 13'!H135</f>
        <v>2139</v>
      </c>
      <c r="I61" s="188">
        <f>'прил 13'!I135</f>
        <v>3116.5</v>
      </c>
      <c r="J61" s="188">
        <f>'прил 13'!J135</f>
        <v>3127.2</v>
      </c>
    </row>
    <row r="62" spans="2:10" x14ac:dyDescent="0.25">
      <c r="B62" s="717" t="s">
        <v>242</v>
      </c>
      <c r="C62" s="729"/>
      <c r="D62" s="729"/>
      <c r="E62" s="729"/>
      <c r="F62" s="730"/>
      <c r="G62" s="711">
        <v>242</v>
      </c>
      <c r="H62" s="183"/>
      <c r="I62" s="183"/>
      <c r="J62" s="183"/>
    </row>
    <row r="63" spans="2:10" x14ac:dyDescent="0.25">
      <c r="B63" s="699" t="s">
        <v>243</v>
      </c>
      <c r="C63" s="700"/>
      <c r="D63" s="700"/>
      <c r="E63" s="700"/>
      <c r="F63" s="701"/>
      <c r="G63" s="712"/>
      <c r="H63" s="188"/>
      <c r="I63" s="188"/>
      <c r="J63" s="188"/>
    </row>
    <row r="64" spans="2:10" x14ac:dyDescent="0.25">
      <c r="B64" s="702" t="s">
        <v>244</v>
      </c>
      <c r="C64" s="703"/>
      <c r="D64" s="703"/>
      <c r="E64" s="703"/>
      <c r="F64" s="704"/>
      <c r="G64" s="713"/>
      <c r="H64" s="186"/>
      <c r="I64" s="186"/>
      <c r="J64" s="186"/>
    </row>
    <row r="65" spans="2:10" x14ac:dyDescent="0.25">
      <c r="B65" s="705" t="s">
        <v>245</v>
      </c>
      <c r="C65" s="706"/>
      <c r="D65" s="706"/>
      <c r="E65" s="706"/>
      <c r="F65" s="707"/>
      <c r="G65" s="163">
        <v>250</v>
      </c>
      <c r="H65" s="376">
        <f>H66</f>
        <v>5.3</v>
      </c>
      <c r="I65" s="376">
        <f t="shared" ref="I65:J65" si="5">I66</f>
        <v>5.3</v>
      </c>
      <c r="J65" s="376">
        <f t="shared" si="5"/>
        <v>5.3</v>
      </c>
    </row>
    <row r="66" spans="2:10" x14ac:dyDescent="0.25">
      <c r="B66" s="717" t="s">
        <v>535</v>
      </c>
      <c r="C66" s="718"/>
      <c r="D66" s="718"/>
      <c r="E66" s="718"/>
      <c r="F66" s="719"/>
      <c r="G66" s="154">
        <v>251</v>
      </c>
      <c r="H66" s="190">
        <f>'прил 13'!H206</f>
        <v>5.3</v>
      </c>
      <c r="I66" s="190">
        <f>'прил 13'!I206</f>
        <v>5.3</v>
      </c>
      <c r="J66" s="190">
        <f>'прил 13'!J206</f>
        <v>5.3</v>
      </c>
    </row>
    <row r="67" spans="2:10" x14ac:dyDescent="0.25">
      <c r="B67" s="705" t="s">
        <v>246</v>
      </c>
      <c r="C67" s="706"/>
      <c r="D67" s="706"/>
      <c r="E67" s="706"/>
      <c r="F67" s="707"/>
      <c r="G67" s="163">
        <v>260</v>
      </c>
      <c r="H67" s="376">
        <f>H68</f>
        <v>99.8</v>
      </c>
      <c r="I67" s="376">
        <f t="shared" ref="I67:J67" si="6">I68</f>
        <v>99.7</v>
      </c>
      <c r="J67" s="376">
        <f t="shared" si="6"/>
        <v>99.7</v>
      </c>
    </row>
    <row r="68" spans="2:10" x14ac:dyDescent="0.25">
      <c r="B68" s="693" t="s">
        <v>247</v>
      </c>
      <c r="C68" s="694"/>
      <c r="D68" s="694"/>
      <c r="E68" s="694"/>
      <c r="F68" s="695"/>
      <c r="G68" s="158">
        <v>260</v>
      </c>
      <c r="H68" s="189">
        <f>'прил 13'!H201</f>
        <v>99.8</v>
      </c>
      <c r="I68" s="189">
        <f>'прил 13'!I201</f>
        <v>99.7</v>
      </c>
      <c r="J68" s="189">
        <f>'прил 13'!J201</f>
        <v>99.7</v>
      </c>
    </row>
    <row r="69" spans="2:10" x14ac:dyDescent="0.25">
      <c r="B69" s="708" t="s">
        <v>248</v>
      </c>
      <c r="C69" s="709"/>
      <c r="D69" s="709"/>
      <c r="E69" s="709"/>
      <c r="F69" s="710"/>
      <c r="G69" s="158">
        <v>260</v>
      </c>
      <c r="H69" s="191"/>
      <c r="I69" s="191"/>
      <c r="J69" s="191"/>
    </row>
    <row r="70" spans="2:10" x14ac:dyDescent="0.25">
      <c r="B70" s="705" t="s">
        <v>249</v>
      </c>
      <c r="C70" s="706"/>
      <c r="D70" s="706"/>
      <c r="E70" s="706"/>
      <c r="F70" s="707"/>
      <c r="G70" s="163">
        <v>290</v>
      </c>
      <c r="H70" s="376">
        <v>88.1</v>
      </c>
      <c r="I70" s="376">
        <f>'прил 13'!I154+'прил 13'!I99+'прил 13'!J56</f>
        <v>139.20000000000002</v>
      </c>
      <c r="J70" s="376">
        <f>'прил 13'!J154+'прил 13'!J99+'прил 13'!J56</f>
        <v>141.30000000000001</v>
      </c>
    </row>
    <row r="71" spans="2:10" x14ac:dyDescent="0.25">
      <c r="B71" s="705" t="s">
        <v>250</v>
      </c>
      <c r="C71" s="706"/>
      <c r="D71" s="706"/>
      <c r="E71" s="706"/>
      <c r="F71" s="707"/>
      <c r="G71" s="185">
        <v>300</v>
      </c>
      <c r="H71" s="192">
        <f>H72+H79</f>
        <v>480.9</v>
      </c>
      <c r="I71" s="192">
        <f>I72+I79</f>
        <v>913</v>
      </c>
      <c r="J71" s="192">
        <f t="shared" ref="J71" si="7">J72+J79</f>
        <v>1277.3600000000001</v>
      </c>
    </row>
    <row r="72" spans="2:10" x14ac:dyDescent="0.25">
      <c r="B72" s="705" t="s">
        <v>202</v>
      </c>
      <c r="C72" s="706"/>
      <c r="D72" s="706"/>
      <c r="E72" s="706"/>
      <c r="F72" s="707"/>
      <c r="G72" s="185">
        <v>310</v>
      </c>
      <c r="H72" s="378">
        <f>H73+H75</f>
        <v>80</v>
      </c>
      <c r="I72" s="378">
        <f>I73</f>
        <v>170</v>
      </c>
      <c r="J72" s="378">
        <f>J73</f>
        <v>300</v>
      </c>
    </row>
    <row r="73" spans="2:10" x14ac:dyDescent="0.25">
      <c r="B73" s="708" t="s">
        <v>251</v>
      </c>
      <c r="C73" s="709"/>
      <c r="D73" s="709"/>
      <c r="E73" s="709"/>
      <c r="F73" s="710"/>
      <c r="G73" s="155">
        <v>310</v>
      </c>
      <c r="H73" s="379">
        <f>'прил 13'!H65</f>
        <v>80</v>
      </c>
      <c r="I73" s="379">
        <f>'прил 13'!I65</f>
        <v>170</v>
      </c>
      <c r="J73" s="379">
        <f>'прил 13'!J65</f>
        <v>300</v>
      </c>
    </row>
    <row r="74" spans="2:10" x14ac:dyDescent="0.25">
      <c r="B74" s="708" t="s">
        <v>252</v>
      </c>
      <c r="C74" s="709"/>
      <c r="D74" s="709"/>
      <c r="E74" s="709"/>
      <c r="F74" s="710"/>
      <c r="G74" s="155">
        <v>310</v>
      </c>
      <c r="H74" s="186"/>
      <c r="I74" s="186"/>
      <c r="J74" s="186"/>
    </row>
    <row r="75" spans="2:10" x14ac:dyDescent="0.25">
      <c r="B75" s="708" t="s">
        <v>538</v>
      </c>
      <c r="C75" s="709"/>
      <c r="D75" s="709"/>
      <c r="E75" s="709"/>
      <c r="F75" s="710"/>
      <c r="G75" s="155">
        <v>310</v>
      </c>
      <c r="H75" s="379">
        <f>'прил 13'!H125</f>
        <v>0</v>
      </c>
      <c r="I75" s="379">
        <f>'прил 13'!I125</f>
        <v>0</v>
      </c>
      <c r="J75" s="379">
        <f>'прил 13'!J125</f>
        <v>0</v>
      </c>
    </row>
    <row r="76" spans="2:10" x14ac:dyDescent="0.25">
      <c r="B76" s="708" t="s">
        <v>253</v>
      </c>
      <c r="C76" s="709"/>
      <c r="D76" s="709"/>
      <c r="E76" s="709"/>
      <c r="F76" s="710"/>
      <c r="G76" s="155">
        <v>310</v>
      </c>
      <c r="H76" s="186"/>
      <c r="I76" s="186"/>
      <c r="J76" s="186"/>
    </row>
    <row r="77" spans="2:10" x14ac:dyDescent="0.25">
      <c r="B77" s="708" t="s">
        <v>254</v>
      </c>
      <c r="C77" s="709"/>
      <c r="D77" s="709"/>
      <c r="E77" s="709"/>
      <c r="F77" s="710"/>
      <c r="G77" s="155">
        <v>310</v>
      </c>
      <c r="H77" s="186"/>
      <c r="I77" s="186"/>
      <c r="J77" s="186"/>
    </row>
    <row r="78" spans="2:10" x14ac:dyDescent="0.25">
      <c r="B78" s="708" t="s">
        <v>255</v>
      </c>
      <c r="C78" s="709"/>
      <c r="D78" s="709"/>
      <c r="E78" s="709"/>
      <c r="F78" s="710"/>
      <c r="G78" s="155">
        <v>310</v>
      </c>
      <c r="H78" s="186"/>
      <c r="I78" s="186"/>
      <c r="J78" s="186"/>
    </row>
    <row r="79" spans="2:10" x14ac:dyDescent="0.25">
      <c r="B79" s="705" t="s">
        <v>183</v>
      </c>
      <c r="C79" s="706"/>
      <c r="D79" s="706"/>
      <c r="E79" s="706"/>
      <c r="F79" s="707"/>
      <c r="G79" s="185">
        <v>340</v>
      </c>
      <c r="H79" s="192">
        <f>H80+H81+H83+H84+H82</f>
        <v>400.9</v>
      </c>
      <c r="I79" s="192">
        <f>I80+I81+I82+I83+I84</f>
        <v>743</v>
      </c>
      <c r="J79" s="192">
        <f>J80+J81+J82+J83+J84</f>
        <v>977.36</v>
      </c>
    </row>
    <row r="80" spans="2:10" x14ac:dyDescent="0.25">
      <c r="B80" s="708" t="s">
        <v>256</v>
      </c>
      <c r="C80" s="709"/>
      <c r="D80" s="709"/>
      <c r="E80" s="709"/>
      <c r="F80" s="710"/>
      <c r="G80" s="155">
        <v>340</v>
      </c>
      <c r="H80" s="379">
        <v>130</v>
      </c>
      <c r="I80" s="186">
        <v>210</v>
      </c>
      <c r="J80" s="186">
        <v>220</v>
      </c>
    </row>
    <row r="81" spans="2:10" x14ac:dyDescent="0.25">
      <c r="B81" s="708" t="s">
        <v>257</v>
      </c>
      <c r="C81" s="709"/>
      <c r="D81" s="709"/>
      <c r="E81" s="709"/>
      <c r="F81" s="710"/>
      <c r="G81" s="155">
        <v>340</v>
      </c>
      <c r="H81" s="379">
        <v>120</v>
      </c>
      <c r="I81" s="186">
        <v>282</v>
      </c>
      <c r="J81" s="186">
        <v>306.36</v>
      </c>
    </row>
    <row r="82" spans="2:10" x14ac:dyDescent="0.25">
      <c r="B82" s="708" t="s">
        <v>258</v>
      </c>
      <c r="C82" s="709"/>
      <c r="D82" s="709"/>
      <c r="E82" s="709"/>
      <c r="F82" s="710"/>
      <c r="G82" s="155">
        <v>340</v>
      </c>
      <c r="H82" s="379">
        <f>'прил 13'!H75</f>
        <v>0.9</v>
      </c>
      <c r="I82" s="186">
        <f>'прил 13'!I75</f>
        <v>1</v>
      </c>
      <c r="J82" s="186">
        <f>'прил 13'!J75</f>
        <v>1</v>
      </c>
    </row>
    <row r="83" spans="2:10" x14ac:dyDescent="0.25">
      <c r="B83" s="708" t="s">
        <v>539</v>
      </c>
      <c r="C83" s="709"/>
      <c r="D83" s="709"/>
      <c r="E83" s="709"/>
      <c r="F83" s="710"/>
      <c r="G83" s="155">
        <v>340</v>
      </c>
      <c r="H83" s="379">
        <f>'прил 13'!H76</f>
        <v>120</v>
      </c>
      <c r="I83" s="186">
        <f>'прил 13'!I76</f>
        <v>200</v>
      </c>
      <c r="J83" s="186">
        <f>'прил 13'!J76</f>
        <v>200</v>
      </c>
    </row>
    <row r="84" spans="2:10" x14ac:dyDescent="0.25">
      <c r="B84" s="731" t="s">
        <v>540</v>
      </c>
      <c r="C84" s="732"/>
      <c r="D84" s="732"/>
      <c r="E84" s="732"/>
      <c r="F84" s="733"/>
      <c r="G84" s="155">
        <v>340</v>
      </c>
      <c r="H84" s="186">
        <f>'прил 13'!H126</f>
        <v>30</v>
      </c>
      <c r="I84" s="186">
        <f>'прил 13'!I126</f>
        <v>50</v>
      </c>
      <c r="J84" s="186">
        <f>'прил 13'!J126</f>
        <v>250</v>
      </c>
    </row>
    <row r="85" spans="2:10" x14ac:dyDescent="0.25">
      <c r="B85" s="705" t="s">
        <v>259</v>
      </c>
      <c r="C85" s="706"/>
      <c r="D85" s="706"/>
      <c r="E85" s="706"/>
      <c r="F85" s="707"/>
      <c r="G85" s="155"/>
      <c r="H85" s="192">
        <f>H15+H19+H65+H67+H70+H71+H58</f>
        <v>16601</v>
      </c>
      <c r="I85" s="192">
        <v>19841.599999999999</v>
      </c>
      <c r="J85" s="192">
        <v>20489.3</v>
      </c>
    </row>
    <row r="86" spans="2:10" x14ac:dyDescent="0.25">
      <c r="B86" s="152"/>
      <c r="C86" s="152"/>
      <c r="D86" s="152"/>
      <c r="E86" s="152"/>
      <c r="F86" s="152"/>
      <c r="G86" s="152"/>
      <c r="H86" s="193"/>
      <c r="I86" s="193"/>
      <c r="J86" s="193"/>
    </row>
    <row r="87" spans="2:10" x14ac:dyDescent="0.25">
      <c r="B87" s="152"/>
      <c r="C87" s="152"/>
      <c r="D87" s="152"/>
      <c r="E87" s="152"/>
      <c r="F87" s="152"/>
      <c r="G87" s="152"/>
      <c r="H87" s="176"/>
      <c r="I87" s="176"/>
      <c r="J87" s="176"/>
    </row>
  </sheetData>
  <mergeCells count="55">
    <mergeCell ref="B84:F84"/>
    <mergeCell ref="B85:F85"/>
    <mergeCell ref="B77:F77"/>
    <mergeCell ref="B78:F78"/>
    <mergeCell ref="B79:F79"/>
    <mergeCell ref="B80:F80"/>
    <mergeCell ref="B81:F81"/>
    <mergeCell ref="B82:F82"/>
    <mergeCell ref="B73:F73"/>
    <mergeCell ref="B74:F74"/>
    <mergeCell ref="G62:G64"/>
    <mergeCell ref="B36:F36"/>
    <mergeCell ref="B83:F83"/>
    <mergeCell ref="B76:F76"/>
    <mergeCell ref="B66:F66"/>
    <mergeCell ref="B67:F67"/>
    <mergeCell ref="B68:F68"/>
    <mergeCell ref="B69:F69"/>
    <mergeCell ref="B75:F75"/>
    <mergeCell ref="B65:F65"/>
    <mergeCell ref="B59:F59"/>
    <mergeCell ref="B60:F60"/>
    <mergeCell ref="B61:F61"/>
    <mergeCell ref="B62:F62"/>
    <mergeCell ref="B21:F21"/>
    <mergeCell ref="B22:F22"/>
    <mergeCell ref="B25:F25"/>
    <mergeCell ref="B30:F30"/>
    <mergeCell ref="B41:F41"/>
    <mergeCell ref="B63:F63"/>
    <mergeCell ref="B64:F64"/>
    <mergeCell ref="B70:F70"/>
    <mergeCell ref="B71:F71"/>
    <mergeCell ref="B72:F72"/>
    <mergeCell ref="B20:F20"/>
    <mergeCell ref="B7:J7"/>
    <mergeCell ref="B8:J9"/>
    <mergeCell ref="B10:J10"/>
    <mergeCell ref="B11:J11"/>
    <mergeCell ref="B13:F13"/>
    <mergeCell ref="H13:H14"/>
    <mergeCell ref="I13:I14"/>
    <mergeCell ref="J13:J14"/>
    <mergeCell ref="B14:F14"/>
    <mergeCell ref="B15:F15"/>
    <mergeCell ref="B16:F16"/>
    <mergeCell ref="B17:F17"/>
    <mergeCell ref="B18:F18"/>
    <mergeCell ref="B19:F19"/>
    <mergeCell ref="B6:J6"/>
    <mergeCell ref="B1:J1"/>
    <mergeCell ref="B2:J2"/>
    <mergeCell ref="B3:J3"/>
    <mergeCell ref="B4:J4"/>
    <mergeCell ref="B5:J5"/>
  </mergeCells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9"/>
  <sheetViews>
    <sheetView topLeftCell="A121" zoomScale="90" zoomScaleNormal="90" workbookViewId="0">
      <selection activeCell="I132" sqref="I132"/>
    </sheetView>
  </sheetViews>
  <sheetFormatPr defaultRowHeight="12" customHeight="1" x14ac:dyDescent="0.25"/>
  <cols>
    <col min="1" max="1" width="66.28515625" customWidth="1"/>
    <col min="2" max="2" width="9" customWidth="1"/>
    <col min="3" max="3" width="6.42578125" customWidth="1"/>
    <col min="4" max="4" width="5.7109375" customWidth="1"/>
    <col min="5" max="5" width="15.7109375" customWidth="1"/>
    <col min="6" max="6" width="6.28515625" customWidth="1"/>
    <col min="7" max="7" width="7.140625" customWidth="1"/>
    <col min="8" max="18" width="15.7109375" customWidth="1"/>
  </cols>
  <sheetData>
    <row r="1" spans="1:14" ht="15" x14ac:dyDescent="0.25">
      <c r="A1" s="734" t="s">
        <v>260</v>
      </c>
      <c r="B1" s="734"/>
      <c r="C1" s="734"/>
      <c r="D1" s="734"/>
      <c r="E1" s="734"/>
      <c r="F1" s="734"/>
      <c r="G1" s="734"/>
      <c r="H1" s="734"/>
      <c r="I1" s="734"/>
      <c r="J1" s="194"/>
      <c r="K1" s="195"/>
      <c r="L1" s="195"/>
    </row>
    <row r="2" spans="1:14" ht="15" x14ac:dyDescent="0.25">
      <c r="A2" s="735" t="s">
        <v>548</v>
      </c>
      <c r="B2" s="735"/>
      <c r="C2" s="735"/>
      <c r="D2" s="735"/>
      <c r="E2" s="735"/>
      <c r="F2" s="735"/>
      <c r="G2" s="735"/>
      <c r="H2" s="735"/>
      <c r="I2" s="735"/>
      <c r="J2" s="735"/>
      <c r="K2" s="195"/>
      <c r="L2" s="195"/>
    </row>
    <row r="3" spans="1:14" ht="15" x14ac:dyDescent="0.25">
      <c r="A3" s="736" t="s">
        <v>549</v>
      </c>
      <c r="B3" s="736"/>
      <c r="C3" s="736"/>
      <c r="D3" s="736"/>
      <c r="E3" s="736"/>
      <c r="F3" s="736"/>
      <c r="G3" s="736"/>
      <c r="H3" s="736"/>
      <c r="I3" s="736"/>
      <c r="J3" s="736"/>
      <c r="K3" s="195"/>
      <c r="L3" s="195"/>
    </row>
    <row r="4" spans="1:14" ht="15" x14ac:dyDescent="0.25">
      <c r="A4" s="736" t="s">
        <v>261</v>
      </c>
      <c r="B4" s="736"/>
      <c r="C4" s="736"/>
      <c r="D4" s="736"/>
      <c r="E4" s="736"/>
      <c r="F4" s="736"/>
      <c r="G4" s="736"/>
      <c r="H4" s="736"/>
      <c r="I4" s="736"/>
      <c r="J4" s="736"/>
      <c r="K4" s="195"/>
      <c r="L4" s="195"/>
    </row>
    <row r="5" spans="1:14" ht="15" x14ac:dyDescent="0.25">
      <c r="A5" s="196"/>
      <c r="B5" s="196"/>
      <c r="C5" s="197"/>
      <c r="D5" s="197"/>
      <c r="E5" s="197"/>
      <c r="F5" s="197"/>
      <c r="G5" s="197"/>
      <c r="H5" s="198"/>
      <c r="I5" s="198"/>
      <c r="J5" s="198" t="s">
        <v>262</v>
      </c>
      <c r="K5" s="195"/>
      <c r="L5" s="195"/>
    </row>
    <row r="6" spans="1:14" ht="15" x14ac:dyDescent="0.25">
      <c r="A6" s="196"/>
      <c r="B6" s="196"/>
      <c r="C6" s="197"/>
      <c r="D6" s="197"/>
      <c r="E6" s="197"/>
      <c r="F6" s="197"/>
      <c r="G6" s="197"/>
      <c r="H6" s="198"/>
      <c r="I6" s="198"/>
      <c r="J6" s="198"/>
      <c r="K6" s="195"/>
      <c r="L6" s="195"/>
    </row>
    <row r="7" spans="1:14" ht="45" x14ac:dyDescent="0.25">
      <c r="A7" s="199" t="s">
        <v>209</v>
      </c>
      <c r="B7" s="199"/>
      <c r="C7" s="199" t="s">
        <v>263</v>
      </c>
      <c r="D7" s="199" t="s">
        <v>79</v>
      </c>
      <c r="E7" s="199" t="s">
        <v>80</v>
      </c>
      <c r="F7" s="199"/>
      <c r="G7" s="200" t="s">
        <v>264</v>
      </c>
      <c r="H7" s="201" t="s">
        <v>550</v>
      </c>
      <c r="I7" s="202" t="s">
        <v>551</v>
      </c>
      <c r="J7" s="202" t="s">
        <v>552</v>
      </c>
      <c r="K7" s="203"/>
      <c r="L7" s="203"/>
    </row>
    <row r="8" spans="1:14" ht="15" x14ac:dyDescent="0.25">
      <c r="A8" s="204" t="s">
        <v>173</v>
      </c>
      <c r="B8" s="205"/>
      <c r="C8" s="206"/>
      <c r="D8" s="206"/>
      <c r="E8" s="206"/>
      <c r="F8" s="206"/>
      <c r="G8" s="205"/>
      <c r="H8" s="207">
        <f>H9+H100+H111+H118+H121++H135+H200+H204+H207</f>
        <v>16061.000000000002</v>
      </c>
      <c r="I8" s="207">
        <f>I9+I100+I111+I118+I121+I135+I200+I204+I207</f>
        <v>19841.599999999999</v>
      </c>
      <c r="J8" s="207">
        <f>J9+J100+J111+J118+J121+J135+J200+J204+J207</f>
        <v>20489.300000000003</v>
      </c>
      <c r="K8" s="203"/>
      <c r="L8" s="203"/>
    </row>
    <row r="9" spans="1:14" ht="15" x14ac:dyDescent="0.25">
      <c r="A9" s="208" t="s">
        <v>265</v>
      </c>
      <c r="B9" s="209">
        <v>802</v>
      </c>
      <c r="C9" s="210" t="s">
        <v>83</v>
      </c>
      <c r="D9" s="210" t="s">
        <v>195</v>
      </c>
      <c r="E9" s="210" t="s">
        <v>266</v>
      </c>
      <c r="F9" s="210" t="s">
        <v>174</v>
      </c>
      <c r="G9" s="210" t="s">
        <v>174</v>
      </c>
      <c r="H9" s="211">
        <f>H10+H18+H78+H76</f>
        <v>8549.8000000000011</v>
      </c>
      <c r="I9" s="211">
        <f>I10+I18+I76+I78</f>
        <v>8026.33</v>
      </c>
      <c r="J9" s="211">
        <f>J10+J18+J76+J78</f>
        <v>11404.5</v>
      </c>
      <c r="K9" s="203"/>
      <c r="L9" s="203"/>
    </row>
    <row r="10" spans="1:14" ht="30" x14ac:dyDescent="0.25">
      <c r="A10" s="212" t="s">
        <v>267</v>
      </c>
      <c r="B10" s="209">
        <v>802</v>
      </c>
      <c r="C10" s="210" t="s">
        <v>83</v>
      </c>
      <c r="D10" s="210" t="s">
        <v>85</v>
      </c>
      <c r="E10" s="210" t="s">
        <v>266</v>
      </c>
      <c r="F10" s="210" t="s">
        <v>174</v>
      </c>
      <c r="G10" s="210" t="s">
        <v>174</v>
      </c>
      <c r="H10" s="211">
        <f>H11</f>
        <v>1033</v>
      </c>
      <c r="I10" s="211">
        <f t="shared" ref="I10:J10" si="0">I11</f>
        <v>1346.2</v>
      </c>
      <c r="J10" s="211">
        <f t="shared" si="0"/>
        <v>1346.2</v>
      </c>
      <c r="K10" s="203"/>
      <c r="L10" s="203"/>
    </row>
    <row r="11" spans="1:14" ht="15" x14ac:dyDescent="0.25">
      <c r="A11" s="213" t="s">
        <v>268</v>
      </c>
      <c r="B11" s="209">
        <v>802</v>
      </c>
      <c r="C11" s="210" t="s">
        <v>83</v>
      </c>
      <c r="D11" s="210" t="s">
        <v>85</v>
      </c>
      <c r="E11" s="210" t="s">
        <v>269</v>
      </c>
      <c r="F11" s="210" t="s">
        <v>174</v>
      </c>
      <c r="G11" s="210" t="s">
        <v>174</v>
      </c>
      <c r="H11" s="211">
        <f>H12</f>
        <v>1033</v>
      </c>
      <c r="I11" s="211">
        <f>I12</f>
        <v>1346.2</v>
      </c>
      <c r="J11" s="211">
        <f>J12</f>
        <v>1346.2</v>
      </c>
      <c r="K11" s="203"/>
      <c r="L11" s="203"/>
    </row>
    <row r="12" spans="1:14" ht="43.5" x14ac:dyDescent="0.25">
      <c r="A12" s="214" t="s">
        <v>270</v>
      </c>
      <c r="B12" s="209">
        <v>802</v>
      </c>
      <c r="C12" s="210" t="s">
        <v>83</v>
      </c>
      <c r="D12" s="210" t="s">
        <v>85</v>
      </c>
      <c r="E12" s="210" t="s">
        <v>269</v>
      </c>
      <c r="F12" s="210" t="s">
        <v>174</v>
      </c>
      <c r="G12" s="210" t="s">
        <v>271</v>
      </c>
      <c r="H12" s="211">
        <f>H13+H14+H15+H16</f>
        <v>1033</v>
      </c>
      <c r="I12" s="211">
        <f>I13+I14+I15</f>
        <v>1346.2</v>
      </c>
      <c r="J12" s="211">
        <f>J13+J14+J15</f>
        <v>1346.2</v>
      </c>
      <c r="N12" s="215"/>
    </row>
    <row r="13" spans="1:14" ht="15" x14ac:dyDescent="0.25">
      <c r="A13" s="216" t="s">
        <v>213</v>
      </c>
      <c r="B13" s="217">
        <v>802</v>
      </c>
      <c r="C13" s="218" t="s">
        <v>83</v>
      </c>
      <c r="D13" s="218" t="s">
        <v>85</v>
      </c>
      <c r="E13" s="218" t="s">
        <v>269</v>
      </c>
      <c r="F13" s="218" t="s">
        <v>93</v>
      </c>
      <c r="G13" s="242" t="s">
        <v>175</v>
      </c>
      <c r="H13" s="238">
        <v>793.3</v>
      </c>
      <c r="I13" s="239">
        <v>1033.9000000000001</v>
      </c>
      <c r="J13" s="239">
        <v>1033.9000000000001</v>
      </c>
      <c r="N13" s="215"/>
    </row>
    <row r="14" spans="1:14" ht="15" x14ac:dyDescent="0.25">
      <c r="A14" s="216" t="s">
        <v>272</v>
      </c>
      <c r="B14" s="217">
        <v>802</v>
      </c>
      <c r="C14" s="218" t="s">
        <v>83</v>
      </c>
      <c r="D14" s="218" t="s">
        <v>85</v>
      </c>
      <c r="E14" s="218" t="s">
        <v>269</v>
      </c>
      <c r="F14" s="218" t="s">
        <v>95</v>
      </c>
      <c r="G14" s="242" t="s">
        <v>176</v>
      </c>
      <c r="H14" s="238"/>
      <c r="I14" s="239"/>
      <c r="J14" s="239"/>
      <c r="N14" s="215"/>
    </row>
    <row r="15" spans="1:14" ht="15" x14ac:dyDescent="0.25">
      <c r="A15" s="216" t="s">
        <v>273</v>
      </c>
      <c r="B15" s="217">
        <v>802</v>
      </c>
      <c r="C15" s="218" t="s">
        <v>83</v>
      </c>
      <c r="D15" s="218" t="s">
        <v>85</v>
      </c>
      <c r="E15" s="218" t="s">
        <v>269</v>
      </c>
      <c r="F15" s="218" t="s">
        <v>97</v>
      </c>
      <c r="G15" s="242" t="s">
        <v>177</v>
      </c>
      <c r="H15" s="238">
        <v>239.7</v>
      </c>
      <c r="I15" s="239">
        <v>312.3</v>
      </c>
      <c r="J15" s="239">
        <v>312.3</v>
      </c>
    </row>
    <row r="16" spans="1:14" ht="15" x14ac:dyDescent="0.25">
      <c r="A16" s="216" t="s">
        <v>274</v>
      </c>
      <c r="B16" s="217">
        <v>802</v>
      </c>
      <c r="C16" s="218" t="s">
        <v>83</v>
      </c>
      <c r="D16" s="218" t="s">
        <v>85</v>
      </c>
      <c r="E16" s="218" t="s">
        <v>269</v>
      </c>
      <c r="F16" s="218" t="s">
        <v>95</v>
      </c>
      <c r="G16" s="242" t="s">
        <v>137</v>
      </c>
      <c r="H16" s="238"/>
      <c r="I16" s="442"/>
      <c r="J16" s="442">
        <v>10</v>
      </c>
    </row>
    <row r="17" spans="1:13" ht="15" x14ac:dyDescent="0.25">
      <c r="A17" s="216"/>
      <c r="B17" s="217" t="s">
        <v>275</v>
      </c>
      <c r="C17" s="218" t="s">
        <v>83</v>
      </c>
      <c r="D17" s="218" t="s">
        <v>85</v>
      </c>
      <c r="E17" s="218" t="s">
        <v>269</v>
      </c>
      <c r="F17" s="218" t="s">
        <v>115</v>
      </c>
      <c r="G17" s="242" t="s">
        <v>185</v>
      </c>
      <c r="H17" s="238"/>
      <c r="I17" s="442"/>
      <c r="J17" s="443"/>
      <c r="L17" s="215"/>
    </row>
    <row r="18" spans="1:13" ht="60" x14ac:dyDescent="0.25">
      <c r="A18" s="213" t="s">
        <v>276</v>
      </c>
      <c r="B18" s="209">
        <v>802</v>
      </c>
      <c r="C18" s="210" t="s">
        <v>83</v>
      </c>
      <c r="D18" s="210" t="s">
        <v>99</v>
      </c>
      <c r="E18" s="210" t="s">
        <v>266</v>
      </c>
      <c r="F18" s="210" t="s">
        <v>174</v>
      </c>
      <c r="G18" s="210" t="s">
        <v>174</v>
      </c>
      <c r="H18" s="211">
        <f>H19</f>
        <v>3581.3000000000006</v>
      </c>
      <c r="I18" s="211">
        <f>I19</f>
        <v>3410.3</v>
      </c>
      <c r="J18" s="211">
        <f>J19</f>
        <v>5077.1999999999989</v>
      </c>
      <c r="L18" s="215"/>
    </row>
    <row r="19" spans="1:13" ht="15" x14ac:dyDescent="0.25">
      <c r="A19" s="213" t="s">
        <v>277</v>
      </c>
      <c r="B19" s="209">
        <v>802</v>
      </c>
      <c r="C19" s="210" t="s">
        <v>83</v>
      </c>
      <c r="D19" s="210" t="s">
        <v>99</v>
      </c>
      <c r="E19" s="210" t="s">
        <v>278</v>
      </c>
      <c r="F19" s="210" t="s">
        <v>174</v>
      </c>
      <c r="G19" s="210" t="s">
        <v>174</v>
      </c>
      <c r="H19" s="211">
        <f>H20</f>
        <v>3581.3000000000006</v>
      </c>
      <c r="I19" s="211">
        <f t="shared" ref="I19:J19" si="1">I20</f>
        <v>3410.3</v>
      </c>
      <c r="J19" s="211">
        <f t="shared" si="1"/>
        <v>5077.1999999999989</v>
      </c>
      <c r="L19" s="215"/>
    </row>
    <row r="20" spans="1:13" ht="15" x14ac:dyDescent="0.25">
      <c r="A20" s="214" t="s">
        <v>279</v>
      </c>
      <c r="B20" s="209">
        <v>802</v>
      </c>
      <c r="C20" s="210" t="s">
        <v>83</v>
      </c>
      <c r="D20" s="210" t="s">
        <v>99</v>
      </c>
      <c r="E20" s="210" t="s">
        <v>278</v>
      </c>
      <c r="F20" s="210" t="s">
        <v>174</v>
      </c>
      <c r="G20" s="210" t="s">
        <v>105</v>
      </c>
      <c r="H20" s="211">
        <f>H21+H25+H32+H36+H56+H64+H68+H29</f>
        <v>3581.3000000000006</v>
      </c>
      <c r="I20" s="211">
        <f t="shared" ref="I20:J20" si="2">I21+I25+I32+I36+I56+I64+I68+I29</f>
        <v>3410.3</v>
      </c>
      <c r="J20" s="211">
        <f t="shared" si="2"/>
        <v>5077.1999999999989</v>
      </c>
    </row>
    <row r="21" spans="1:13" ht="43.5" x14ac:dyDescent="0.25">
      <c r="A21" s="214" t="s">
        <v>270</v>
      </c>
      <c r="B21" s="209">
        <v>802</v>
      </c>
      <c r="C21" s="210" t="s">
        <v>83</v>
      </c>
      <c r="D21" s="210" t="s">
        <v>99</v>
      </c>
      <c r="E21" s="210" t="s">
        <v>278</v>
      </c>
      <c r="F21" s="210" t="s">
        <v>174</v>
      </c>
      <c r="G21" s="210" t="s">
        <v>271</v>
      </c>
      <c r="H21" s="284">
        <f>H22+H23+H24</f>
        <v>2961.1000000000004</v>
      </c>
      <c r="I21" s="211">
        <f>I22+I23+I24</f>
        <v>2472.4</v>
      </c>
      <c r="J21" s="211">
        <f>J22+J23+J24</f>
        <v>3972.4</v>
      </c>
      <c r="L21" s="215"/>
    </row>
    <row r="22" spans="1:13" ht="15" x14ac:dyDescent="0.25">
      <c r="A22" s="221" t="s">
        <v>213</v>
      </c>
      <c r="B22" s="217">
        <v>802</v>
      </c>
      <c r="C22" s="218" t="s">
        <v>83</v>
      </c>
      <c r="D22" s="218" t="s">
        <v>99</v>
      </c>
      <c r="E22" s="218" t="s">
        <v>278</v>
      </c>
      <c r="F22" s="218" t="s">
        <v>93</v>
      </c>
      <c r="G22" s="242" t="s">
        <v>175</v>
      </c>
      <c r="H22" s="238">
        <v>2274.3000000000002</v>
      </c>
      <c r="I22" s="239">
        <v>1551</v>
      </c>
      <c r="J22" s="239">
        <v>3051</v>
      </c>
      <c r="L22" s="215"/>
    </row>
    <row r="23" spans="1:13" ht="15" x14ac:dyDescent="0.25">
      <c r="A23" s="222" t="s">
        <v>214</v>
      </c>
      <c r="B23" s="217">
        <v>802</v>
      </c>
      <c r="C23" s="218" t="s">
        <v>83</v>
      </c>
      <c r="D23" s="218" t="s">
        <v>99</v>
      </c>
      <c r="E23" s="218" t="s">
        <v>278</v>
      </c>
      <c r="F23" s="218" t="s">
        <v>95</v>
      </c>
      <c r="G23" s="242" t="s">
        <v>176</v>
      </c>
      <c r="H23" s="238"/>
      <c r="I23" s="239"/>
      <c r="J23" s="239"/>
      <c r="L23" s="215"/>
      <c r="M23" s="215"/>
    </row>
    <row r="24" spans="1:13" ht="15" x14ac:dyDescent="0.25">
      <c r="A24" s="223" t="s">
        <v>273</v>
      </c>
      <c r="B24" s="217">
        <v>802</v>
      </c>
      <c r="C24" s="218" t="s">
        <v>83</v>
      </c>
      <c r="D24" s="218" t="s">
        <v>99</v>
      </c>
      <c r="E24" s="218" t="s">
        <v>278</v>
      </c>
      <c r="F24" s="218" t="s">
        <v>97</v>
      </c>
      <c r="G24" s="242" t="s">
        <v>177</v>
      </c>
      <c r="H24" s="238">
        <v>686.8</v>
      </c>
      <c r="I24" s="239">
        <v>921.4</v>
      </c>
      <c r="J24" s="239">
        <v>921.4</v>
      </c>
    </row>
    <row r="25" spans="1:13" ht="15" x14ac:dyDescent="0.25">
      <c r="A25" s="446" t="s">
        <v>217</v>
      </c>
      <c r="B25" s="205">
        <v>802</v>
      </c>
      <c r="C25" s="283" t="s">
        <v>83</v>
      </c>
      <c r="D25" s="283" t="s">
        <v>99</v>
      </c>
      <c r="E25" s="283" t="s">
        <v>278</v>
      </c>
      <c r="F25" s="283" t="s">
        <v>109</v>
      </c>
      <c r="G25" s="283" t="s">
        <v>178</v>
      </c>
      <c r="H25" s="447">
        <f>H26+H27+H28</f>
        <v>236.4</v>
      </c>
      <c r="I25" s="447">
        <f>I26+I27+I28</f>
        <v>244.5</v>
      </c>
      <c r="J25" s="447">
        <f>J26+J27+J28</f>
        <v>246.5</v>
      </c>
    </row>
    <row r="26" spans="1:13" ht="15" x14ac:dyDescent="0.25">
      <c r="A26" s="228" t="s">
        <v>280</v>
      </c>
      <c r="B26" s="229">
        <v>802</v>
      </c>
      <c r="C26" s="230" t="s">
        <v>83</v>
      </c>
      <c r="D26" s="230" t="s">
        <v>99</v>
      </c>
      <c r="E26" s="230" t="s">
        <v>278</v>
      </c>
      <c r="F26" s="230" t="s">
        <v>109</v>
      </c>
      <c r="G26" s="237" t="s">
        <v>178</v>
      </c>
      <c r="H26" s="238">
        <v>215.4</v>
      </c>
      <c r="I26" s="239">
        <v>220.5</v>
      </c>
      <c r="J26" s="239">
        <v>220.5</v>
      </c>
      <c r="L26" s="215"/>
    </row>
    <row r="27" spans="1:13" ht="15" x14ac:dyDescent="0.25">
      <c r="A27" s="228" t="s">
        <v>281</v>
      </c>
      <c r="B27" s="229">
        <v>802</v>
      </c>
      <c r="C27" s="230" t="s">
        <v>83</v>
      </c>
      <c r="D27" s="230" t="s">
        <v>99</v>
      </c>
      <c r="E27" s="230" t="s">
        <v>278</v>
      </c>
      <c r="F27" s="230" t="s">
        <v>109</v>
      </c>
      <c r="G27" s="237" t="s">
        <v>178</v>
      </c>
      <c r="H27" s="238">
        <v>18</v>
      </c>
      <c r="I27" s="239">
        <v>19</v>
      </c>
      <c r="J27" s="239">
        <v>20</v>
      </c>
      <c r="L27" s="215"/>
    </row>
    <row r="28" spans="1:13" ht="15" x14ac:dyDescent="0.25">
      <c r="A28" s="228" t="s">
        <v>282</v>
      </c>
      <c r="B28" s="229">
        <v>802</v>
      </c>
      <c r="C28" s="230" t="s">
        <v>83</v>
      </c>
      <c r="D28" s="230" t="s">
        <v>99</v>
      </c>
      <c r="E28" s="230" t="s">
        <v>278</v>
      </c>
      <c r="F28" s="230" t="s">
        <v>111</v>
      </c>
      <c r="G28" s="237" t="s">
        <v>178</v>
      </c>
      <c r="H28" s="238">
        <v>3</v>
      </c>
      <c r="I28" s="239">
        <v>5</v>
      </c>
      <c r="J28" s="239">
        <v>6</v>
      </c>
      <c r="L28" s="215"/>
    </row>
    <row r="29" spans="1:13" ht="15" x14ac:dyDescent="0.25">
      <c r="A29" s="446" t="s">
        <v>283</v>
      </c>
      <c r="B29" s="205">
        <v>802</v>
      </c>
      <c r="C29" s="283" t="s">
        <v>83</v>
      </c>
      <c r="D29" s="283" t="s">
        <v>99</v>
      </c>
      <c r="E29" s="283" t="s">
        <v>278</v>
      </c>
      <c r="F29" s="283" t="s">
        <v>95</v>
      </c>
      <c r="G29" s="283" t="s">
        <v>174</v>
      </c>
      <c r="H29" s="447">
        <f>H30</f>
        <v>8</v>
      </c>
      <c r="I29" s="447">
        <f>I30</f>
        <v>14</v>
      </c>
      <c r="J29" s="447">
        <f>J30</f>
        <v>16</v>
      </c>
    </row>
    <row r="30" spans="1:13" ht="15" x14ac:dyDescent="0.25">
      <c r="A30" s="235" t="s">
        <v>284</v>
      </c>
      <c r="B30" s="236" t="s">
        <v>275</v>
      </c>
      <c r="C30" s="237" t="s">
        <v>83</v>
      </c>
      <c r="D30" s="237" t="s">
        <v>99</v>
      </c>
      <c r="E30" s="237" t="s">
        <v>278</v>
      </c>
      <c r="F30" s="237" t="s">
        <v>95</v>
      </c>
      <c r="G30" s="237" t="s">
        <v>137</v>
      </c>
      <c r="H30" s="238">
        <v>8</v>
      </c>
      <c r="I30" s="239">
        <v>14</v>
      </c>
      <c r="J30" s="239">
        <v>16</v>
      </c>
    </row>
    <row r="31" spans="1:13" ht="15" x14ac:dyDescent="0.25">
      <c r="A31" s="240"/>
      <c r="B31" s="241"/>
      <c r="C31" s="242"/>
      <c r="D31" s="242"/>
      <c r="E31" s="242"/>
      <c r="F31" s="242"/>
      <c r="G31" s="242"/>
      <c r="H31" s="238"/>
      <c r="I31" s="239"/>
      <c r="J31" s="239"/>
    </row>
    <row r="32" spans="1:13" ht="15" x14ac:dyDescent="0.25">
      <c r="A32" s="446" t="s">
        <v>285</v>
      </c>
      <c r="B32" s="205">
        <v>802</v>
      </c>
      <c r="C32" s="283" t="s">
        <v>83</v>
      </c>
      <c r="D32" s="283" t="s">
        <v>99</v>
      </c>
      <c r="E32" s="283" t="s">
        <v>278</v>
      </c>
      <c r="F32" s="283" t="s">
        <v>174</v>
      </c>
      <c r="G32" s="283" t="s">
        <v>180</v>
      </c>
      <c r="H32" s="447">
        <f>H33+H35</f>
        <v>6</v>
      </c>
      <c r="I32" s="447">
        <f>I33+I35</f>
        <v>7</v>
      </c>
      <c r="J32" s="447">
        <f>J33+J35</f>
        <v>8</v>
      </c>
    </row>
    <row r="33" spans="1:18" ht="15" customHeight="1" x14ac:dyDescent="0.25">
      <c r="A33" s="228" t="s">
        <v>286</v>
      </c>
      <c r="B33" s="217">
        <v>802</v>
      </c>
      <c r="C33" s="218" t="s">
        <v>83</v>
      </c>
      <c r="D33" s="218" t="s">
        <v>99</v>
      </c>
      <c r="E33" s="218" t="s">
        <v>278</v>
      </c>
      <c r="F33" s="218" t="s">
        <v>109</v>
      </c>
      <c r="G33" s="242" t="s">
        <v>180</v>
      </c>
      <c r="H33" s="238">
        <v>6</v>
      </c>
      <c r="I33" s="239">
        <v>7</v>
      </c>
      <c r="J33" s="239">
        <v>8</v>
      </c>
    </row>
    <row r="34" spans="1:18" ht="15" customHeight="1" x14ac:dyDescent="0.25">
      <c r="A34" s="228" t="s">
        <v>287</v>
      </c>
      <c r="B34" s="217" t="s">
        <v>275</v>
      </c>
      <c r="C34" s="218" t="s">
        <v>83</v>
      </c>
      <c r="D34" s="218" t="s">
        <v>99</v>
      </c>
      <c r="E34" s="218" t="s">
        <v>278</v>
      </c>
      <c r="F34" s="218" t="s">
        <v>111</v>
      </c>
      <c r="G34" s="218" t="s">
        <v>180</v>
      </c>
      <c r="H34" s="219"/>
      <c r="I34" s="220"/>
      <c r="J34" s="220"/>
    </row>
    <row r="35" spans="1:18" ht="15" customHeight="1" x14ac:dyDescent="0.25">
      <c r="A35" s="228" t="s">
        <v>466</v>
      </c>
      <c r="B35" s="229">
        <v>802</v>
      </c>
      <c r="C35" s="230" t="s">
        <v>83</v>
      </c>
      <c r="D35" s="230" t="s">
        <v>99</v>
      </c>
      <c r="E35" s="230" t="s">
        <v>278</v>
      </c>
      <c r="F35" s="230" t="s">
        <v>111</v>
      </c>
      <c r="G35" s="230" t="s">
        <v>180</v>
      </c>
      <c r="H35" s="219"/>
      <c r="I35" s="220"/>
      <c r="J35" s="220"/>
      <c r="M35" s="195"/>
      <c r="N35" s="195"/>
      <c r="O35" s="195"/>
      <c r="P35" s="195"/>
      <c r="Q35" s="195"/>
      <c r="R35" s="195"/>
    </row>
    <row r="36" spans="1:18" ht="15" customHeight="1" x14ac:dyDescent="0.25">
      <c r="A36" s="446" t="s">
        <v>288</v>
      </c>
      <c r="B36" s="205">
        <v>802</v>
      </c>
      <c r="C36" s="283" t="s">
        <v>83</v>
      </c>
      <c r="D36" s="283" t="s">
        <v>99</v>
      </c>
      <c r="E36" s="283" t="s">
        <v>278</v>
      </c>
      <c r="F36" s="283" t="s">
        <v>174</v>
      </c>
      <c r="G36" s="283" t="s">
        <v>189</v>
      </c>
      <c r="H36" s="447">
        <f>H37+H44</f>
        <v>96.5</v>
      </c>
      <c r="I36" s="447">
        <f>I37+I44</f>
        <v>103</v>
      </c>
      <c r="J36" s="447">
        <f>J37+J44</f>
        <v>110.5</v>
      </c>
      <c r="M36" s="195"/>
      <c r="N36" s="195"/>
      <c r="O36" s="195"/>
      <c r="P36" s="195"/>
      <c r="Q36" s="195"/>
      <c r="R36" s="195"/>
    </row>
    <row r="37" spans="1:18" ht="15" customHeight="1" x14ac:dyDescent="0.25">
      <c r="A37" s="224" t="s">
        <v>289</v>
      </c>
      <c r="B37" s="225">
        <v>802</v>
      </c>
      <c r="C37" s="226" t="s">
        <v>83</v>
      </c>
      <c r="D37" s="226" t="s">
        <v>99</v>
      </c>
      <c r="E37" s="226" t="s">
        <v>278</v>
      </c>
      <c r="F37" s="226" t="s">
        <v>109</v>
      </c>
      <c r="G37" s="226" t="s">
        <v>189</v>
      </c>
      <c r="H37" s="447">
        <f>H38+H39+H40+H41+H42</f>
        <v>96.5</v>
      </c>
      <c r="I37" s="227">
        <f>I38+I39+I40+I41+I42</f>
        <v>103</v>
      </c>
      <c r="J37" s="227">
        <f>J38+J39+J40+J41+J42</f>
        <v>110.5</v>
      </c>
      <c r="M37" s="243"/>
      <c r="N37" s="243"/>
      <c r="O37" s="243"/>
      <c r="P37" s="243"/>
      <c r="Q37" s="243"/>
      <c r="R37" s="243"/>
    </row>
    <row r="38" spans="1:18" ht="15" customHeight="1" x14ac:dyDescent="0.25">
      <c r="A38" s="235" t="s">
        <v>455</v>
      </c>
      <c r="B38" s="229">
        <v>802</v>
      </c>
      <c r="C38" s="230" t="s">
        <v>83</v>
      </c>
      <c r="D38" s="230" t="s">
        <v>99</v>
      </c>
      <c r="E38" s="230" t="s">
        <v>278</v>
      </c>
      <c r="F38" s="237" t="s">
        <v>109</v>
      </c>
      <c r="G38" s="237" t="s">
        <v>189</v>
      </c>
      <c r="H38" s="238">
        <v>33</v>
      </c>
      <c r="I38" s="239">
        <v>35</v>
      </c>
      <c r="J38" s="239">
        <v>38</v>
      </c>
      <c r="M38" s="195"/>
      <c r="N38" s="195"/>
      <c r="O38" s="195"/>
      <c r="P38" s="195"/>
      <c r="Q38" s="195"/>
      <c r="R38" s="195"/>
    </row>
    <row r="39" spans="1:18" ht="15" customHeight="1" x14ac:dyDescent="0.25">
      <c r="A39" s="235" t="s">
        <v>290</v>
      </c>
      <c r="B39" s="229">
        <v>802</v>
      </c>
      <c r="C39" s="230" t="s">
        <v>83</v>
      </c>
      <c r="D39" s="230" t="s">
        <v>99</v>
      </c>
      <c r="E39" s="230" t="s">
        <v>278</v>
      </c>
      <c r="F39" s="237" t="s">
        <v>109</v>
      </c>
      <c r="G39" s="237" t="s">
        <v>189</v>
      </c>
      <c r="H39" s="238">
        <v>10</v>
      </c>
      <c r="I39" s="239">
        <v>11</v>
      </c>
      <c r="J39" s="239">
        <v>12</v>
      </c>
      <c r="M39" s="195"/>
      <c r="N39" s="195"/>
      <c r="O39" s="195"/>
      <c r="P39" s="195"/>
      <c r="Q39" s="195"/>
      <c r="R39" s="195"/>
    </row>
    <row r="40" spans="1:18" ht="15" customHeight="1" x14ac:dyDescent="0.25">
      <c r="A40" s="235" t="s">
        <v>469</v>
      </c>
      <c r="B40" s="229">
        <v>802</v>
      </c>
      <c r="C40" s="230" t="s">
        <v>83</v>
      </c>
      <c r="D40" s="230" t="s">
        <v>99</v>
      </c>
      <c r="E40" s="230" t="s">
        <v>278</v>
      </c>
      <c r="F40" s="237" t="s">
        <v>109</v>
      </c>
      <c r="G40" s="237" t="s">
        <v>189</v>
      </c>
      <c r="H40" s="238">
        <v>6.5</v>
      </c>
      <c r="I40" s="239">
        <v>7</v>
      </c>
      <c r="J40" s="239">
        <v>7.5</v>
      </c>
      <c r="M40" s="195"/>
      <c r="N40" s="195"/>
      <c r="O40" s="195"/>
      <c r="P40" s="195"/>
      <c r="Q40" s="195"/>
      <c r="R40" s="195"/>
    </row>
    <row r="41" spans="1:18" ht="30" customHeight="1" x14ac:dyDescent="0.25">
      <c r="A41" s="235" t="s">
        <v>470</v>
      </c>
      <c r="B41" s="229">
        <v>802</v>
      </c>
      <c r="C41" s="230" t="s">
        <v>83</v>
      </c>
      <c r="D41" s="230" t="s">
        <v>99</v>
      </c>
      <c r="E41" s="230" t="s">
        <v>278</v>
      </c>
      <c r="F41" s="237" t="s">
        <v>109</v>
      </c>
      <c r="G41" s="237" t="s">
        <v>189</v>
      </c>
      <c r="H41" s="238">
        <v>7</v>
      </c>
      <c r="I41" s="239">
        <v>8</v>
      </c>
      <c r="J41" s="239">
        <v>9</v>
      </c>
      <c r="M41" s="195"/>
      <c r="N41" s="195"/>
      <c r="O41" s="195"/>
      <c r="P41" s="195"/>
      <c r="Q41" s="195"/>
      <c r="R41" s="195"/>
    </row>
    <row r="42" spans="1:18" ht="15" customHeight="1" x14ac:dyDescent="0.25">
      <c r="A42" s="235" t="s">
        <v>553</v>
      </c>
      <c r="B42" s="229">
        <v>802</v>
      </c>
      <c r="C42" s="230" t="s">
        <v>83</v>
      </c>
      <c r="D42" s="230" t="s">
        <v>99</v>
      </c>
      <c r="E42" s="230" t="s">
        <v>278</v>
      </c>
      <c r="F42" s="237" t="s">
        <v>109</v>
      </c>
      <c r="G42" s="237" t="s">
        <v>189</v>
      </c>
      <c r="H42" s="238">
        <v>40</v>
      </c>
      <c r="I42" s="239">
        <v>42</v>
      </c>
      <c r="J42" s="239">
        <v>44</v>
      </c>
      <c r="M42" s="195"/>
      <c r="N42" s="195"/>
      <c r="O42" s="195"/>
      <c r="P42" s="195"/>
      <c r="Q42" s="195"/>
      <c r="R42" s="195"/>
    </row>
    <row r="43" spans="1:18" ht="15" customHeight="1" x14ac:dyDescent="0.25">
      <c r="A43" s="235" t="s">
        <v>291</v>
      </c>
      <c r="B43" s="229">
        <v>802</v>
      </c>
      <c r="C43" s="230" t="s">
        <v>83</v>
      </c>
      <c r="D43" s="230" t="s">
        <v>99</v>
      </c>
      <c r="E43" s="230" t="s">
        <v>278</v>
      </c>
      <c r="F43" s="237" t="s">
        <v>109</v>
      </c>
      <c r="G43" s="237" t="s">
        <v>189</v>
      </c>
      <c r="H43" s="238"/>
      <c r="I43" s="220"/>
      <c r="J43" s="220"/>
      <c r="M43" s="195"/>
      <c r="N43" s="195"/>
      <c r="O43" s="195"/>
      <c r="P43" s="195"/>
      <c r="Q43" s="195"/>
      <c r="R43" s="195"/>
    </row>
    <row r="44" spans="1:18" ht="15" customHeight="1" x14ac:dyDescent="0.25">
      <c r="A44" s="244" t="s">
        <v>292</v>
      </c>
      <c r="B44" s="225">
        <v>802</v>
      </c>
      <c r="C44" s="226" t="s">
        <v>83</v>
      </c>
      <c r="D44" s="226" t="s">
        <v>99</v>
      </c>
      <c r="E44" s="226" t="s">
        <v>278</v>
      </c>
      <c r="F44" s="226" t="s">
        <v>111</v>
      </c>
      <c r="G44" s="226" t="s">
        <v>189</v>
      </c>
      <c r="H44" s="227">
        <f>H45+H48+H53+H50</f>
        <v>0</v>
      </c>
      <c r="I44" s="227">
        <f t="shared" ref="I44:J44" si="3">I45+I48+I53</f>
        <v>0</v>
      </c>
      <c r="J44" s="227">
        <f t="shared" si="3"/>
        <v>0</v>
      </c>
      <c r="M44" s="195"/>
      <c r="N44" s="195"/>
      <c r="O44" s="195"/>
      <c r="P44" s="195"/>
      <c r="Q44" s="195"/>
      <c r="R44" s="195"/>
    </row>
    <row r="45" spans="1:18" ht="15" customHeight="1" x14ac:dyDescent="0.25">
      <c r="A45" s="228" t="s">
        <v>293</v>
      </c>
      <c r="B45" s="229">
        <v>802</v>
      </c>
      <c r="C45" s="230" t="s">
        <v>83</v>
      </c>
      <c r="D45" s="230" t="s">
        <v>99</v>
      </c>
      <c r="E45" s="230" t="s">
        <v>278</v>
      </c>
      <c r="F45" s="230" t="s">
        <v>111</v>
      </c>
      <c r="G45" s="237" t="s">
        <v>189</v>
      </c>
      <c r="H45" s="219"/>
      <c r="I45" s="220"/>
      <c r="J45" s="220"/>
      <c r="M45" s="195"/>
      <c r="N45" s="195"/>
      <c r="O45" s="195"/>
      <c r="P45" s="195"/>
      <c r="Q45" s="195"/>
      <c r="R45" s="195"/>
    </row>
    <row r="46" spans="1:18" ht="15" customHeight="1" x14ac:dyDescent="0.25">
      <c r="A46" s="228" t="s">
        <v>294</v>
      </c>
      <c r="B46" s="229">
        <v>802</v>
      </c>
      <c r="C46" s="230" t="s">
        <v>83</v>
      </c>
      <c r="D46" s="230" t="s">
        <v>99</v>
      </c>
      <c r="E46" s="230" t="s">
        <v>278</v>
      </c>
      <c r="F46" s="230" t="s">
        <v>111</v>
      </c>
      <c r="G46" s="237" t="s">
        <v>189</v>
      </c>
      <c r="H46" s="219"/>
      <c r="I46" s="220"/>
      <c r="J46" s="220"/>
      <c r="M46" s="243"/>
      <c r="N46" s="243"/>
      <c r="O46" s="243"/>
      <c r="P46" s="243"/>
      <c r="Q46" s="243"/>
      <c r="R46" s="243"/>
    </row>
    <row r="47" spans="1:18" ht="15" customHeight="1" x14ac:dyDescent="0.25">
      <c r="A47" s="228" t="s">
        <v>295</v>
      </c>
      <c r="B47" s="229">
        <v>802</v>
      </c>
      <c r="C47" s="230" t="s">
        <v>83</v>
      </c>
      <c r="D47" s="230" t="s">
        <v>99</v>
      </c>
      <c r="E47" s="230" t="s">
        <v>278</v>
      </c>
      <c r="F47" s="230" t="s">
        <v>111</v>
      </c>
      <c r="G47" s="237" t="s">
        <v>189</v>
      </c>
      <c r="H47" s="219"/>
      <c r="I47" s="220"/>
      <c r="J47" s="220"/>
      <c r="M47" s="243"/>
      <c r="N47" s="243"/>
      <c r="O47" s="243"/>
      <c r="P47" s="243"/>
      <c r="Q47" s="243"/>
      <c r="R47" s="243"/>
    </row>
    <row r="48" spans="1:18" ht="15" customHeight="1" x14ac:dyDescent="0.25">
      <c r="A48" s="228" t="s">
        <v>296</v>
      </c>
      <c r="B48" s="229">
        <v>802</v>
      </c>
      <c r="C48" s="230" t="s">
        <v>83</v>
      </c>
      <c r="D48" s="230" t="s">
        <v>99</v>
      </c>
      <c r="E48" s="230" t="s">
        <v>278</v>
      </c>
      <c r="F48" s="230" t="s">
        <v>111</v>
      </c>
      <c r="G48" s="237" t="s">
        <v>189</v>
      </c>
      <c r="H48" s="219">
        <v>0</v>
      </c>
      <c r="I48" s="220">
        <v>0</v>
      </c>
      <c r="J48" s="220">
        <v>0</v>
      </c>
      <c r="M48" s="243"/>
      <c r="N48" s="243"/>
      <c r="O48" s="243"/>
      <c r="P48" s="243"/>
      <c r="Q48" s="243"/>
      <c r="R48" s="243"/>
    </row>
    <row r="49" spans="1:18" ht="15" customHeight="1" x14ac:dyDescent="0.25">
      <c r="A49" s="228" t="s">
        <v>297</v>
      </c>
      <c r="B49" s="229">
        <v>802</v>
      </c>
      <c r="C49" s="230" t="s">
        <v>83</v>
      </c>
      <c r="D49" s="230" t="s">
        <v>99</v>
      </c>
      <c r="E49" s="230" t="s">
        <v>278</v>
      </c>
      <c r="F49" s="230" t="s">
        <v>111</v>
      </c>
      <c r="G49" s="237" t="s">
        <v>189</v>
      </c>
      <c r="H49" s="219"/>
      <c r="I49" s="220"/>
      <c r="J49" s="220"/>
      <c r="M49" s="243"/>
      <c r="N49" s="243"/>
      <c r="O49" s="243"/>
      <c r="P49" s="243"/>
      <c r="Q49" s="243"/>
      <c r="R49" s="243"/>
    </row>
    <row r="50" spans="1:18" ht="15" customHeight="1" x14ac:dyDescent="0.25">
      <c r="A50" s="228" t="s">
        <v>298</v>
      </c>
      <c r="B50" s="229">
        <v>802</v>
      </c>
      <c r="C50" s="230" t="s">
        <v>83</v>
      </c>
      <c r="D50" s="230" t="s">
        <v>99</v>
      </c>
      <c r="E50" s="230" t="s">
        <v>278</v>
      </c>
      <c r="F50" s="230" t="s">
        <v>111</v>
      </c>
      <c r="G50" s="237" t="s">
        <v>189</v>
      </c>
      <c r="H50" s="219"/>
      <c r="I50" s="220"/>
      <c r="J50" s="220"/>
      <c r="M50" s="243"/>
      <c r="N50" s="243"/>
      <c r="O50" s="243"/>
      <c r="P50" s="243"/>
      <c r="Q50" s="243"/>
      <c r="R50" s="243"/>
    </row>
    <row r="51" spans="1:18" ht="15" customHeight="1" x14ac:dyDescent="0.25">
      <c r="A51" s="228" t="s">
        <v>299</v>
      </c>
      <c r="B51" s="229">
        <v>802</v>
      </c>
      <c r="C51" s="230" t="s">
        <v>83</v>
      </c>
      <c r="D51" s="230" t="s">
        <v>99</v>
      </c>
      <c r="E51" s="230" t="s">
        <v>278</v>
      </c>
      <c r="F51" s="230" t="s">
        <v>111</v>
      </c>
      <c r="G51" s="237" t="s">
        <v>189</v>
      </c>
      <c r="H51" s="219"/>
      <c r="I51" s="220"/>
      <c r="J51" s="220"/>
    </row>
    <row r="52" spans="1:18" ht="15" customHeight="1" x14ac:dyDescent="0.25">
      <c r="A52" s="228" t="s">
        <v>300</v>
      </c>
      <c r="B52" s="229">
        <v>802</v>
      </c>
      <c r="C52" s="230" t="s">
        <v>83</v>
      </c>
      <c r="D52" s="230" t="s">
        <v>99</v>
      </c>
      <c r="E52" s="230" t="s">
        <v>278</v>
      </c>
      <c r="F52" s="230" t="s">
        <v>111</v>
      </c>
      <c r="G52" s="237" t="s">
        <v>189</v>
      </c>
      <c r="H52" s="219"/>
      <c r="I52" s="220"/>
      <c r="J52" s="220"/>
    </row>
    <row r="53" spans="1:18" ht="15" customHeight="1" x14ac:dyDescent="0.25">
      <c r="A53" s="228" t="s">
        <v>301</v>
      </c>
      <c r="B53" s="229">
        <v>802</v>
      </c>
      <c r="C53" s="230" t="s">
        <v>83</v>
      </c>
      <c r="D53" s="230" t="s">
        <v>99</v>
      </c>
      <c r="E53" s="230" t="s">
        <v>278</v>
      </c>
      <c r="F53" s="230" t="s">
        <v>111</v>
      </c>
      <c r="G53" s="237" t="s">
        <v>189</v>
      </c>
      <c r="H53" s="219"/>
      <c r="I53" s="220"/>
      <c r="J53" s="220"/>
    </row>
    <row r="54" spans="1:18" ht="15" customHeight="1" x14ac:dyDescent="0.25">
      <c r="A54" s="228" t="s">
        <v>302</v>
      </c>
      <c r="B54" s="229">
        <v>802</v>
      </c>
      <c r="C54" s="230" t="s">
        <v>83</v>
      </c>
      <c r="D54" s="230" t="s">
        <v>99</v>
      </c>
      <c r="E54" s="230" t="s">
        <v>278</v>
      </c>
      <c r="F54" s="230" t="s">
        <v>111</v>
      </c>
      <c r="G54" s="237" t="s">
        <v>189</v>
      </c>
      <c r="H54" s="219"/>
      <c r="I54" s="220"/>
      <c r="J54" s="220"/>
    </row>
    <row r="55" spans="1:18" ht="15" customHeight="1" x14ac:dyDescent="0.25">
      <c r="A55" s="228" t="s">
        <v>303</v>
      </c>
      <c r="B55" s="229"/>
      <c r="C55" s="230" t="s">
        <v>83</v>
      </c>
      <c r="D55" s="230" t="s">
        <v>99</v>
      </c>
      <c r="E55" s="230" t="s">
        <v>278</v>
      </c>
      <c r="F55" s="230" t="s">
        <v>111</v>
      </c>
      <c r="G55" s="237" t="s">
        <v>189</v>
      </c>
      <c r="H55" s="219"/>
      <c r="I55" s="220"/>
      <c r="J55" s="220"/>
    </row>
    <row r="56" spans="1:18" ht="15" customHeight="1" x14ac:dyDescent="0.25">
      <c r="A56" s="448" t="s">
        <v>112</v>
      </c>
      <c r="B56" s="205">
        <v>802</v>
      </c>
      <c r="C56" s="283" t="s">
        <v>83</v>
      </c>
      <c r="D56" s="283" t="s">
        <v>99</v>
      </c>
      <c r="E56" s="283" t="s">
        <v>278</v>
      </c>
      <c r="F56" s="283" t="s">
        <v>174</v>
      </c>
      <c r="G56" s="283" t="s">
        <v>185</v>
      </c>
      <c r="H56" s="447">
        <f>H59+H63+H58+H57</f>
        <v>72.400000000000006</v>
      </c>
      <c r="I56" s="447">
        <f>I59+I63+I58+I57</f>
        <v>117.4</v>
      </c>
      <c r="J56" s="447">
        <f>J59+J63+J58+J57</f>
        <v>117.4</v>
      </c>
    </row>
    <row r="57" spans="1:18" ht="15" customHeight="1" x14ac:dyDescent="0.25">
      <c r="A57" s="246" t="s">
        <v>304</v>
      </c>
      <c r="B57" s="229">
        <v>802</v>
      </c>
      <c r="C57" s="230" t="s">
        <v>83</v>
      </c>
      <c r="D57" s="230" t="s">
        <v>99</v>
      </c>
      <c r="E57" s="230" t="s">
        <v>278</v>
      </c>
      <c r="F57" s="230" t="s">
        <v>111</v>
      </c>
      <c r="G57" s="237" t="s">
        <v>185</v>
      </c>
      <c r="H57" s="238"/>
      <c r="I57" s="239"/>
      <c r="J57" s="239"/>
    </row>
    <row r="58" spans="1:18" ht="15" customHeight="1" x14ac:dyDescent="0.25">
      <c r="A58" s="247" t="s">
        <v>305</v>
      </c>
      <c r="B58" s="229">
        <v>802</v>
      </c>
      <c r="C58" s="230" t="s">
        <v>83</v>
      </c>
      <c r="D58" s="230" t="s">
        <v>99</v>
      </c>
      <c r="E58" s="230" t="s">
        <v>278</v>
      </c>
      <c r="F58" s="230" t="s">
        <v>306</v>
      </c>
      <c r="G58" s="237" t="s">
        <v>493</v>
      </c>
      <c r="H58" s="238">
        <v>22.6</v>
      </c>
      <c r="I58" s="239">
        <v>22.6</v>
      </c>
      <c r="J58" s="239">
        <v>22.6</v>
      </c>
    </row>
    <row r="59" spans="1:18" ht="15" customHeight="1" x14ac:dyDescent="0.25">
      <c r="A59" s="247" t="s">
        <v>307</v>
      </c>
      <c r="B59" s="229">
        <v>802</v>
      </c>
      <c r="C59" s="230" t="s">
        <v>83</v>
      </c>
      <c r="D59" s="230" t="s">
        <v>99</v>
      </c>
      <c r="E59" s="230" t="s">
        <v>278</v>
      </c>
      <c r="F59" s="230" t="s">
        <v>115</v>
      </c>
      <c r="G59" s="237" t="s">
        <v>493</v>
      </c>
      <c r="H59" s="238">
        <v>14.8</v>
      </c>
      <c r="I59" s="239">
        <v>14.8</v>
      </c>
      <c r="J59" s="239">
        <v>14.8</v>
      </c>
    </row>
    <row r="60" spans="1:18" ht="15" customHeight="1" x14ac:dyDescent="0.25">
      <c r="A60" s="247" t="s">
        <v>308</v>
      </c>
      <c r="B60" s="229">
        <v>802</v>
      </c>
      <c r="C60" s="230" t="s">
        <v>83</v>
      </c>
      <c r="D60" s="230" t="s">
        <v>99</v>
      </c>
      <c r="E60" s="230" t="s">
        <v>278</v>
      </c>
      <c r="F60" s="230" t="s">
        <v>115</v>
      </c>
      <c r="G60" s="237" t="s">
        <v>185</v>
      </c>
      <c r="H60" s="238"/>
      <c r="I60" s="239"/>
      <c r="J60" s="239"/>
    </row>
    <row r="61" spans="1:18" ht="15" customHeight="1" x14ac:dyDescent="0.25">
      <c r="A61" s="247"/>
      <c r="B61" s="229">
        <v>802</v>
      </c>
      <c r="C61" s="230" t="s">
        <v>83</v>
      </c>
      <c r="D61" s="230" t="s">
        <v>99</v>
      </c>
      <c r="E61" s="230" t="s">
        <v>278</v>
      </c>
      <c r="F61" s="230" t="s">
        <v>115</v>
      </c>
      <c r="G61" s="237" t="s">
        <v>185</v>
      </c>
      <c r="H61" s="238"/>
      <c r="I61" s="239"/>
      <c r="J61" s="239"/>
    </row>
    <row r="62" spans="1:18" ht="15" customHeight="1" x14ac:dyDescent="0.25">
      <c r="A62" s="247" t="s">
        <v>309</v>
      </c>
      <c r="B62" s="229">
        <v>802</v>
      </c>
      <c r="C62" s="230" t="s">
        <v>83</v>
      </c>
      <c r="D62" s="230" t="s">
        <v>99</v>
      </c>
      <c r="E62" s="230" t="s">
        <v>278</v>
      </c>
      <c r="F62" s="230" t="s">
        <v>115</v>
      </c>
      <c r="G62" s="237" t="s">
        <v>185</v>
      </c>
      <c r="H62" s="238"/>
      <c r="I62" s="239"/>
      <c r="J62" s="239"/>
    </row>
    <row r="63" spans="1:18" ht="15" customHeight="1" x14ac:dyDescent="0.25">
      <c r="A63" s="248" t="s">
        <v>310</v>
      </c>
      <c r="B63" s="229">
        <v>802</v>
      </c>
      <c r="C63" s="230" t="s">
        <v>83</v>
      </c>
      <c r="D63" s="230" t="s">
        <v>99</v>
      </c>
      <c r="E63" s="230" t="s">
        <v>278</v>
      </c>
      <c r="F63" s="230" t="s">
        <v>131</v>
      </c>
      <c r="G63" s="237" t="s">
        <v>191</v>
      </c>
      <c r="H63" s="238">
        <v>35</v>
      </c>
      <c r="I63" s="239">
        <v>80</v>
      </c>
      <c r="J63" s="239">
        <v>80</v>
      </c>
    </row>
    <row r="64" spans="1:18" ht="15" customHeight="1" x14ac:dyDescent="0.25">
      <c r="A64" s="446" t="s">
        <v>202</v>
      </c>
      <c r="B64" s="205">
        <v>802</v>
      </c>
      <c r="C64" s="283" t="s">
        <v>83</v>
      </c>
      <c r="D64" s="283" t="s">
        <v>99</v>
      </c>
      <c r="E64" s="283" t="s">
        <v>278</v>
      </c>
      <c r="F64" s="283" t="s">
        <v>174</v>
      </c>
      <c r="G64" s="283" t="s">
        <v>196</v>
      </c>
      <c r="H64" s="447">
        <f>H65</f>
        <v>80</v>
      </c>
      <c r="I64" s="447">
        <f>I65</f>
        <v>170</v>
      </c>
      <c r="J64" s="447">
        <f>J65</f>
        <v>300</v>
      </c>
    </row>
    <row r="65" spans="1:11" ht="15" x14ac:dyDescent="0.25">
      <c r="A65" s="228" t="s">
        <v>471</v>
      </c>
      <c r="B65" s="229">
        <v>802</v>
      </c>
      <c r="C65" s="230" t="s">
        <v>83</v>
      </c>
      <c r="D65" s="230" t="s">
        <v>99</v>
      </c>
      <c r="E65" s="230" t="s">
        <v>278</v>
      </c>
      <c r="F65" s="230" t="s">
        <v>109</v>
      </c>
      <c r="G65" s="237" t="s">
        <v>196</v>
      </c>
      <c r="H65" s="238">
        <v>80</v>
      </c>
      <c r="I65" s="239">
        <v>170</v>
      </c>
      <c r="J65" s="239">
        <v>300</v>
      </c>
    </row>
    <row r="66" spans="1:11" ht="15" x14ac:dyDescent="0.25">
      <c r="A66" s="228" t="s">
        <v>311</v>
      </c>
      <c r="B66" s="229">
        <v>802</v>
      </c>
      <c r="C66" s="230" t="s">
        <v>83</v>
      </c>
      <c r="D66" s="230" t="s">
        <v>99</v>
      </c>
      <c r="E66" s="230" t="s">
        <v>278</v>
      </c>
      <c r="F66" s="230" t="s">
        <v>111</v>
      </c>
      <c r="G66" s="230" t="s">
        <v>196</v>
      </c>
      <c r="H66" s="219"/>
      <c r="I66" s="220"/>
      <c r="J66" s="220"/>
    </row>
    <row r="67" spans="1:11" ht="15" x14ac:dyDescent="0.25">
      <c r="A67" s="228"/>
      <c r="B67" s="229"/>
      <c r="C67" s="230"/>
      <c r="D67" s="230"/>
      <c r="E67" s="230"/>
      <c r="F67" s="230" t="s">
        <v>312</v>
      </c>
      <c r="G67" s="230" t="s">
        <v>196</v>
      </c>
      <c r="H67" s="219"/>
      <c r="I67" s="220"/>
      <c r="J67" s="220"/>
    </row>
    <row r="68" spans="1:11" ht="15" x14ac:dyDescent="0.25">
      <c r="A68" s="446" t="s">
        <v>183</v>
      </c>
      <c r="B68" s="205">
        <v>802</v>
      </c>
      <c r="C68" s="283" t="s">
        <v>83</v>
      </c>
      <c r="D68" s="283" t="s">
        <v>99</v>
      </c>
      <c r="E68" s="283" t="s">
        <v>278</v>
      </c>
      <c r="F68" s="283" t="s">
        <v>174</v>
      </c>
      <c r="G68" s="283" t="s">
        <v>186</v>
      </c>
      <c r="H68" s="284">
        <f>H69+H75+H70+H72+H73+H74+H71</f>
        <v>120.9</v>
      </c>
      <c r="I68" s="284">
        <f>I69+I70+I72+I73+I74+I71+I75</f>
        <v>282</v>
      </c>
      <c r="J68" s="284">
        <f>J69+J70+J72+J73+J74+J71+J75</f>
        <v>306.39999999999998</v>
      </c>
    </row>
    <row r="69" spans="1:11" ht="15" x14ac:dyDescent="0.25">
      <c r="A69" s="250" t="s">
        <v>313</v>
      </c>
      <c r="B69" s="229">
        <v>802</v>
      </c>
      <c r="C69" s="230" t="s">
        <v>83</v>
      </c>
      <c r="D69" s="230" t="s">
        <v>99</v>
      </c>
      <c r="E69" s="230" t="s">
        <v>278</v>
      </c>
      <c r="F69" s="230" t="s">
        <v>111</v>
      </c>
      <c r="G69" s="230" t="s">
        <v>188</v>
      </c>
      <c r="H69" s="219"/>
      <c r="I69" s="220"/>
      <c r="J69" s="220"/>
    </row>
    <row r="70" spans="1:11" ht="15" x14ac:dyDescent="0.25">
      <c r="A70" s="250" t="s">
        <v>558</v>
      </c>
      <c r="B70" s="229">
        <v>802</v>
      </c>
      <c r="C70" s="230" t="s">
        <v>83</v>
      </c>
      <c r="D70" s="230" t="s">
        <v>99</v>
      </c>
      <c r="E70" s="230" t="s">
        <v>278</v>
      </c>
      <c r="F70" s="230" t="s">
        <v>111</v>
      </c>
      <c r="G70" s="237" t="s">
        <v>186</v>
      </c>
      <c r="H70" s="238">
        <v>60</v>
      </c>
      <c r="I70" s="239">
        <v>75</v>
      </c>
      <c r="J70" s="239">
        <v>93.4</v>
      </c>
      <c r="K70" s="440"/>
    </row>
    <row r="71" spans="1:11" ht="15" x14ac:dyDescent="0.25">
      <c r="A71" s="250" t="s">
        <v>314</v>
      </c>
      <c r="B71" s="229">
        <v>802</v>
      </c>
      <c r="C71" s="230" t="s">
        <v>83</v>
      </c>
      <c r="D71" s="230" t="s">
        <v>99</v>
      </c>
      <c r="E71" s="230" t="s">
        <v>278</v>
      </c>
      <c r="F71" s="230" t="s">
        <v>111</v>
      </c>
      <c r="G71" s="237" t="s">
        <v>186</v>
      </c>
      <c r="H71" s="238"/>
      <c r="I71" s="239">
        <v>105</v>
      </c>
      <c r="J71" s="239">
        <v>110</v>
      </c>
      <c r="K71" s="440"/>
    </row>
    <row r="72" spans="1:11" ht="15" x14ac:dyDescent="0.25">
      <c r="A72" s="250" t="s">
        <v>315</v>
      </c>
      <c r="B72" s="229">
        <v>802</v>
      </c>
      <c r="C72" s="230" t="s">
        <v>83</v>
      </c>
      <c r="D72" s="230" t="s">
        <v>99</v>
      </c>
      <c r="E72" s="230" t="s">
        <v>278</v>
      </c>
      <c r="F72" s="230" t="s">
        <v>111</v>
      </c>
      <c r="G72" s="237" t="s">
        <v>186</v>
      </c>
      <c r="H72" s="238"/>
      <c r="I72" s="239"/>
      <c r="J72" s="239"/>
      <c r="K72" s="440"/>
    </row>
    <row r="73" spans="1:11" ht="15" x14ac:dyDescent="0.25">
      <c r="A73" s="250" t="s">
        <v>316</v>
      </c>
      <c r="B73" s="229">
        <v>802</v>
      </c>
      <c r="C73" s="230" t="s">
        <v>83</v>
      </c>
      <c r="D73" s="230" t="s">
        <v>99</v>
      </c>
      <c r="E73" s="230" t="s">
        <v>278</v>
      </c>
      <c r="F73" s="230" t="s">
        <v>111</v>
      </c>
      <c r="G73" s="237" t="s">
        <v>186</v>
      </c>
      <c r="H73" s="238"/>
      <c r="I73" s="239"/>
      <c r="J73" s="239"/>
      <c r="K73" s="440"/>
    </row>
    <row r="74" spans="1:11" ht="15" x14ac:dyDescent="0.25">
      <c r="A74" s="250" t="s">
        <v>559</v>
      </c>
      <c r="B74" s="229">
        <v>802</v>
      </c>
      <c r="C74" s="230" t="s">
        <v>83</v>
      </c>
      <c r="D74" s="230" t="s">
        <v>99</v>
      </c>
      <c r="E74" s="230" t="s">
        <v>278</v>
      </c>
      <c r="F74" s="230" t="s">
        <v>111</v>
      </c>
      <c r="G74" s="237" t="s">
        <v>186</v>
      </c>
      <c r="H74" s="238">
        <v>60</v>
      </c>
      <c r="I74" s="239">
        <v>101</v>
      </c>
      <c r="J74" s="239">
        <v>102</v>
      </c>
      <c r="K74" s="440"/>
    </row>
    <row r="75" spans="1:11" ht="15" x14ac:dyDescent="0.25">
      <c r="A75" s="250" t="s">
        <v>318</v>
      </c>
      <c r="B75" s="229">
        <v>802</v>
      </c>
      <c r="C75" s="230" t="s">
        <v>83</v>
      </c>
      <c r="D75" s="230" t="s">
        <v>99</v>
      </c>
      <c r="E75" s="230" t="s">
        <v>319</v>
      </c>
      <c r="F75" s="230" t="s">
        <v>111</v>
      </c>
      <c r="G75" s="237" t="s">
        <v>186</v>
      </c>
      <c r="H75" s="238">
        <v>0.9</v>
      </c>
      <c r="I75" s="239">
        <v>1</v>
      </c>
      <c r="J75" s="239">
        <v>1</v>
      </c>
      <c r="K75" s="440"/>
    </row>
    <row r="76" spans="1:11" ht="15" x14ac:dyDescent="0.25">
      <c r="A76" s="490" t="s">
        <v>117</v>
      </c>
      <c r="B76" s="205">
        <v>802</v>
      </c>
      <c r="C76" s="283" t="s">
        <v>83</v>
      </c>
      <c r="D76" s="283" t="s">
        <v>118</v>
      </c>
      <c r="E76" s="283" t="s">
        <v>266</v>
      </c>
      <c r="F76" s="283" t="s">
        <v>174</v>
      </c>
      <c r="G76" s="283" t="s">
        <v>174</v>
      </c>
      <c r="H76" s="284">
        <f>H77</f>
        <v>120</v>
      </c>
      <c r="I76" s="284">
        <f>I77</f>
        <v>200</v>
      </c>
      <c r="J76" s="284">
        <f>J77</f>
        <v>200</v>
      </c>
    </row>
    <row r="77" spans="1:11" ht="15" x14ac:dyDescent="0.25">
      <c r="A77" s="255" t="s">
        <v>320</v>
      </c>
      <c r="B77" s="217">
        <v>802</v>
      </c>
      <c r="C77" s="218" t="s">
        <v>83</v>
      </c>
      <c r="D77" s="218" t="s">
        <v>118</v>
      </c>
      <c r="E77" s="218" t="s">
        <v>321</v>
      </c>
      <c r="F77" s="218" t="s">
        <v>111</v>
      </c>
      <c r="G77" s="242" t="s">
        <v>186</v>
      </c>
      <c r="H77" s="238">
        <v>120</v>
      </c>
      <c r="I77" s="239">
        <v>200</v>
      </c>
      <c r="J77" s="239">
        <v>200</v>
      </c>
    </row>
    <row r="78" spans="1:11" ht="15" x14ac:dyDescent="0.25">
      <c r="A78" s="256" t="s">
        <v>121</v>
      </c>
      <c r="B78" s="209">
        <v>802</v>
      </c>
      <c r="C78" s="210" t="s">
        <v>83</v>
      </c>
      <c r="D78" s="210" t="s">
        <v>122</v>
      </c>
      <c r="E78" s="210" t="s">
        <v>266</v>
      </c>
      <c r="F78" s="210" t="s">
        <v>174</v>
      </c>
      <c r="G78" s="210" t="s">
        <v>174</v>
      </c>
      <c r="H78" s="211">
        <f>H79+H83+H88+H95+H98</f>
        <v>3815.5</v>
      </c>
      <c r="I78" s="211">
        <f>I79+I83+I88+I95+I98</f>
        <v>3069.83</v>
      </c>
      <c r="J78" s="211">
        <f>J79+J83+J88+J95+J98</f>
        <v>4781.1000000000004</v>
      </c>
    </row>
    <row r="79" spans="1:11" ht="43.5" x14ac:dyDescent="0.25">
      <c r="A79" s="446" t="s">
        <v>322</v>
      </c>
      <c r="B79" s="205">
        <v>802</v>
      </c>
      <c r="C79" s="283" t="s">
        <v>83</v>
      </c>
      <c r="D79" s="283" t="s">
        <v>122</v>
      </c>
      <c r="E79" s="283" t="s">
        <v>323</v>
      </c>
      <c r="F79" s="283" t="s">
        <v>174</v>
      </c>
      <c r="G79" s="283" t="s">
        <v>271</v>
      </c>
      <c r="H79" s="284">
        <f>H80+H81</f>
        <v>2443.5</v>
      </c>
      <c r="I79" s="284">
        <f>I80+I81</f>
        <v>997.82999999999993</v>
      </c>
      <c r="J79" s="284">
        <f>J80+J81</f>
        <v>2551.1</v>
      </c>
    </row>
    <row r="80" spans="1:11" ht="15" x14ac:dyDescent="0.25">
      <c r="A80" s="257" t="s">
        <v>324</v>
      </c>
      <c r="B80" s="217">
        <v>802</v>
      </c>
      <c r="C80" s="218" t="s">
        <v>83</v>
      </c>
      <c r="D80" s="218" t="s">
        <v>122</v>
      </c>
      <c r="E80" s="218" t="s">
        <v>323</v>
      </c>
      <c r="F80" s="218" t="s">
        <v>127</v>
      </c>
      <c r="G80" s="242" t="s">
        <v>175</v>
      </c>
      <c r="H80" s="238">
        <v>1876.7</v>
      </c>
      <c r="I80" s="239">
        <v>211.63</v>
      </c>
      <c r="J80" s="239">
        <f>2695.6-992.6+50</f>
        <v>1753</v>
      </c>
    </row>
    <row r="81" spans="1:14" ht="15" x14ac:dyDescent="0.25">
      <c r="A81" s="257" t="s">
        <v>273</v>
      </c>
      <c r="B81" s="217">
        <v>802</v>
      </c>
      <c r="C81" s="218" t="s">
        <v>83</v>
      </c>
      <c r="D81" s="218" t="s">
        <v>122</v>
      </c>
      <c r="E81" s="218" t="s">
        <v>323</v>
      </c>
      <c r="F81" s="218" t="s">
        <v>130</v>
      </c>
      <c r="G81" s="242" t="s">
        <v>177</v>
      </c>
      <c r="H81" s="238">
        <v>566.79999999999995</v>
      </c>
      <c r="I81" s="239">
        <f>813.9-50+22.3</f>
        <v>786.19999999999993</v>
      </c>
      <c r="J81" s="239">
        <f>813.9-50+34.2</f>
        <v>798.1</v>
      </c>
    </row>
    <row r="82" spans="1:14" ht="15" x14ac:dyDescent="0.25">
      <c r="A82" s="258" t="s">
        <v>283</v>
      </c>
      <c r="B82" s="217">
        <v>802</v>
      </c>
      <c r="C82" s="218" t="s">
        <v>83</v>
      </c>
      <c r="D82" s="218" t="s">
        <v>122</v>
      </c>
      <c r="E82" s="218" t="s">
        <v>323</v>
      </c>
      <c r="F82" s="218" t="s">
        <v>129</v>
      </c>
      <c r="G82" s="218" t="s">
        <v>137</v>
      </c>
      <c r="H82" s="259"/>
      <c r="I82" s="220"/>
      <c r="J82" s="220"/>
    </row>
    <row r="83" spans="1:14" ht="15" x14ac:dyDescent="0.25">
      <c r="A83" s="449" t="s">
        <v>187</v>
      </c>
      <c r="B83" s="205">
        <v>802</v>
      </c>
      <c r="C83" s="283" t="s">
        <v>83</v>
      </c>
      <c r="D83" s="283" t="s">
        <v>122</v>
      </c>
      <c r="E83" s="283" t="s">
        <v>323</v>
      </c>
      <c r="F83" s="283" t="s">
        <v>111</v>
      </c>
      <c r="G83" s="283" t="s">
        <v>188</v>
      </c>
      <c r="H83" s="447">
        <f>H84+H85+H86+H87</f>
        <v>1007</v>
      </c>
      <c r="I83" s="447">
        <f>I84+I85+I86+I87</f>
        <v>1381</v>
      </c>
      <c r="J83" s="447">
        <f>J84+J85+J86+J87</f>
        <v>1504</v>
      </c>
    </row>
    <row r="84" spans="1:14" ht="15" x14ac:dyDescent="0.25">
      <c r="A84" s="246" t="s">
        <v>325</v>
      </c>
      <c r="B84" s="229">
        <v>802</v>
      </c>
      <c r="C84" s="230" t="s">
        <v>83</v>
      </c>
      <c r="D84" s="230" t="s">
        <v>122</v>
      </c>
      <c r="E84" s="230" t="s">
        <v>323</v>
      </c>
      <c r="F84" s="230" t="s">
        <v>473</v>
      </c>
      <c r="G84" s="237" t="s">
        <v>188</v>
      </c>
      <c r="H84" s="238">
        <v>1000</v>
      </c>
      <c r="I84" s="239">
        <v>1250</v>
      </c>
      <c r="J84" s="239">
        <v>1360</v>
      </c>
    </row>
    <row r="85" spans="1:14" ht="15" x14ac:dyDescent="0.25">
      <c r="A85" s="247" t="s">
        <v>326</v>
      </c>
      <c r="B85" s="229">
        <v>802</v>
      </c>
      <c r="C85" s="230" t="s">
        <v>83</v>
      </c>
      <c r="D85" s="230" t="s">
        <v>122</v>
      </c>
      <c r="E85" s="230" t="s">
        <v>323</v>
      </c>
      <c r="F85" s="230" t="s">
        <v>111</v>
      </c>
      <c r="G85" s="237" t="s">
        <v>188</v>
      </c>
      <c r="H85" s="238">
        <v>3</v>
      </c>
      <c r="I85" s="239">
        <v>4</v>
      </c>
      <c r="J85" s="239">
        <v>5</v>
      </c>
    </row>
    <row r="86" spans="1:14" ht="15" x14ac:dyDescent="0.25">
      <c r="A86" s="247" t="s">
        <v>554</v>
      </c>
      <c r="B86" s="229" t="s">
        <v>275</v>
      </c>
      <c r="C86" s="230" t="s">
        <v>83</v>
      </c>
      <c r="D86" s="230" t="s">
        <v>122</v>
      </c>
      <c r="E86" s="230" t="s">
        <v>323</v>
      </c>
      <c r="F86" s="230" t="s">
        <v>111</v>
      </c>
      <c r="G86" s="237" t="s">
        <v>188</v>
      </c>
      <c r="H86" s="238">
        <v>4</v>
      </c>
      <c r="I86" s="239">
        <v>37</v>
      </c>
      <c r="J86" s="239">
        <v>39</v>
      </c>
    </row>
    <row r="87" spans="1:14" ht="15" x14ac:dyDescent="0.25">
      <c r="A87" s="247" t="s">
        <v>472</v>
      </c>
      <c r="B87" s="229" t="s">
        <v>275</v>
      </c>
      <c r="C87" s="230" t="s">
        <v>83</v>
      </c>
      <c r="D87" s="230" t="s">
        <v>122</v>
      </c>
      <c r="E87" s="230" t="s">
        <v>323</v>
      </c>
      <c r="F87" s="230" t="s">
        <v>473</v>
      </c>
      <c r="G87" s="237" t="s">
        <v>188</v>
      </c>
      <c r="H87" s="238"/>
      <c r="I87" s="239">
        <v>90</v>
      </c>
      <c r="J87" s="239">
        <v>100</v>
      </c>
    </row>
    <row r="88" spans="1:14" ht="15" x14ac:dyDescent="0.25">
      <c r="A88" s="451" t="s">
        <v>327</v>
      </c>
      <c r="B88" s="205" t="s">
        <v>275</v>
      </c>
      <c r="C88" s="283" t="s">
        <v>83</v>
      </c>
      <c r="D88" s="283" t="s">
        <v>122</v>
      </c>
      <c r="E88" s="283" t="s">
        <v>323</v>
      </c>
      <c r="F88" s="283" t="s">
        <v>111</v>
      </c>
      <c r="G88" s="283" t="s">
        <v>189</v>
      </c>
      <c r="H88" s="284">
        <f>H90+H91+H93+H92+H94+H89</f>
        <v>220</v>
      </c>
      <c r="I88" s="284">
        <f>I90+I91+I93+I92+I94+I89</f>
        <v>460</v>
      </c>
      <c r="J88" s="284">
        <f>J90+J91+J93+J92+J94+J89</f>
        <v>483</v>
      </c>
    </row>
    <row r="89" spans="1:14" ht="29.25" x14ac:dyDescent="0.25">
      <c r="A89" s="361" t="s">
        <v>475</v>
      </c>
      <c r="B89" s="236" t="s">
        <v>275</v>
      </c>
      <c r="C89" s="237" t="s">
        <v>83</v>
      </c>
      <c r="D89" s="237" t="s">
        <v>122</v>
      </c>
      <c r="E89" s="237" t="s">
        <v>323</v>
      </c>
      <c r="F89" s="237" t="s">
        <v>111</v>
      </c>
      <c r="G89" s="237" t="s">
        <v>189</v>
      </c>
      <c r="H89" s="238">
        <v>60</v>
      </c>
      <c r="I89" s="238">
        <v>72</v>
      </c>
      <c r="J89" s="238">
        <v>84</v>
      </c>
      <c r="K89" s="440"/>
      <c r="L89" s="440"/>
    </row>
    <row r="90" spans="1:14" ht="15" x14ac:dyDescent="0.25">
      <c r="A90" s="247" t="s">
        <v>474</v>
      </c>
      <c r="B90" s="229" t="s">
        <v>275</v>
      </c>
      <c r="C90" s="230" t="s">
        <v>83</v>
      </c>
      <c r="D90" s="230" t="s">
        <v>122</v>
      </c>
      <c r="E90" s="230" t="s">
        <v>323</v>
      </c>
      <c r="F90" s="230" t="s">
        <v>111</v>
      </c>
      <c r="G90" s="237" t="s">
        <v>180</v>
      </c>
      <c r="H90" s="238">
        <v>60</v>
      </c>
      <c r="I90" s="239">
        <v>198</v>
      </c>
      <c r="J90" s="239">
        <v>199</v>
      </c>
    </row>
    <row r="91" spans="1:14" ht="29.25" x14ac:dyDescent="0.25">
      <c r="A91" s="247" t="s">
        <v>476</v>
      </c>
      <c r="B91" s="229" t="s">
        <v>275</v>
      </c>
      <c r="C91" s="230" t="s">
        <v>83</v>
      </c>
      <c r="D91" s="230" t="s">
        <v>122</v>
      </c>
      <c r="E91" s="230" t="s">
        <v>323</v>
      </c>
      <c r="F91" s="230" t="s">
        <v>111</v>
      </c>
      <c r="G91" s="237" t="s">
        <v>189</v>
      </c>
      <c r="H91" s="238">
        <v>100</v>
      </c>
      <c r="I91" s="239">
        <v>190</v>
      </c>
      <c r="J91" s="239">
        <v>200</v>
      </c>
    </row>
    <row r="92" spans="1:14" ht="15" x14ac:dyDescent="0.25">
      <c r="A92" s="247" t="s">
        <v>456</v>
      </c>
      <c r="B92" s="229" t="s">
        <v>275</v>
      </c>
      <c r="C92" s="230" t="s">
        <v>83</v>
      </c>
      <c r="D92" s="230" t="s">
        <v>122</v>
      </c>
      <c r="E92" s="230" t="s">
        <v>323</v>
      </c>
      <c r="F92" s="230" t="s">
        <v>111</v>
      </c>
      <c r="G92" s="230" t="s">
        <v>189</v>
      </c>
      <c r="H92" s="219"/>
      <c r="I92" s="220"/>
      <c r="J92" s="220"/>
      <c r="M92" s="195"/>
      <c r="N92" s="195"/>
    </row>
    <row r="93" spans="1:14" ht="15" x14ac:dyDescent="0.25">
      <c r="A93" s="260" t="s">
        <v>477</v>
      </c>
      <c r="B93" s="229" t="s">
        <v>275</v>
      </c>
      <c r="C93" s="230" t="s">
        <v>83</v>
      </c>
      <c r="D93" s="230" t="s">
        <v>122</v>
      </c>
      <c r="E93" s="230" t="s">
        <v>323</v>
      </c>
      <c r="F93" s="230" t="s">
        <v>111</v>
      </c>
      <c r="G93" s="230" t="s">
        <v>189</v>
      </c>
      <c r="H93" s="219"/>
      <c r="I93" s="220"/>
      <c r="J93" s="220"/>
      <c r="M93" s="195"/>
      <c r="N93" s="195"/>
    </row>
    <row r="94" spans="1:14" ht="15" x14ac:dyDescent="0.25">
      <c r="A94" s="260" t="s">
        <v>460</v>
      </c>
      <c r="B94" s="229" t="s">
        <v>275</v>
      </c>
      <c r="C94" s="230" t="s">
        <v>83</v>
      </c>
      <c r="D94" s="230" t="s">
        <v>122</v>
      </c>
      <c r="E94" s="230" t="s">
        <v>323</v>
      </c>
      <c r="F94" s="230" t="s">
        <v>111</v>
      </c>
      <c r="G94" s="230" t="s">
        <v>189</v>
      </c>
      <c r="H94" s="219"/>
      <c r="I94" s="220"/>
      <c r="J94" s="220"/>
      <c r="M94" s="195"/>
      <c r="N94" s="195"/>
    </row>
    <row r="95" spans="1:14" ht="15" x14ac:dyDescent="0.25">
      <c r="A95" s="446" t="s">
        <v>183</v>
      </c>
      <c r="B95" s="205" t="s">
        <v>275</v>
      </c>
      <c r="C95" s="283" t="s">
        <v>83</v>
      </c>
      <c r="D95" s="283" t="s">
        <v>122</v>
      </c>
      <c r="E95" s="283" t="s">
        <v>323</v>
      </c>
      <c r="F95" s="283" t="s">
        <v>111</v>
      </c>
      <c r="G95" s="283" t="s">
        <v>186</v>
      </c>
      <c r="H95" s="284">
        <f>H97+H96</f>
        <v>130</v>
      </c>
      <c r="I95" s="284">
        <f>I97+I96</f>
        <v>210</v>
      </c>
      <c r="J95" s="284">
        <f>J97+J96</f>
        <v>220</v>
      </c>
      <c r="M95" s="195"/>
      <c r="N95" s="195"/>
    </row>
    <row r="96" spans="1:14" ht="15" x14ac:dyDescent="0.25">
      <c r="A96" s="261" t="s">
        <v>478</v>
      </c>
      <c r="B96" s="229" t="s">
        <v>275</v>
      </c>
      <c r="C96" s="230" t="s">
        <v>83</v>
      </c>
      <c r="D96" s="230" t="s">
        <v>122</v>
      </c>
      <c r="E96" s="230" t="s">
        <v>323</v>
      </c>
      <c r="F96" s="237" t="s">
        <v>111</v>
      </c>
      <c r="G96" s="237" t="s">
        <v>186</v>
      </c>
      <c r="H96" s="238">
        <v>80</v>
      </c>
      <c r="I96" s="262">
        <v>110</v>
      </c>
      <c r="J96" s="262">
        <v>120</v>
      </c>
      <c r="M96" s="195"/>
      <c r="N96" s="195"/>
    </row>
    <row r="97" spans="1:14" ht="15" x14ac:dyDescent="0.25">
      <c r="A97" s="247" t="s">
        <v>557</v>
      </c>
      <c r="B97" s="229" t="s">
        <v>275</v>
      </c>
      <c r="C97" s="230" t="s">
        <v>83</v>
      </c>
      <c r="D97" s="230" t="s">
        <v>122</v>
      </c>
      <c r="E97" s="230" t="s">
        <v>323</v>
      </c>
      <c r="F97" s="230" t="s">
        <v>111</v>
      </c>
      <c r="G97" s="230" t="s">
        <v>186</v>
      </c>
      <c r="H97" s="238">
        <v>50</v>
      </c>
      <c r="I97" s="239">
        <v>100</v>
      </c>
      <c r="J97" s="239">
        <v>100</v>
      </c>
      <c r="M97" s="195"/>
      <c r="N97" s="195"/>
    </row>
    <row r="98" spans="1:14" ht="15" x14ac:dyDescent="0.25">
      <c r="A98" s="451" t="s">
        <v>328</v>
      </c>
      <c r="B98" s="205" t="s">
        <v>275</v>
      </c>
      <c r="C98" s="283" t="s">
        <v>83</v>
      </c>
      <c r="D98" s="283" t="s">
        <v>122</v>
      </c>
      <c r="E98" s="283" t="s">
        <v>323</v>
      </c>
      <c r="F98" s="283" t="s">
        <v>131</v>
      </c>
      <c r="G98" s="283" t="s">
        <v>174</v>
      </c>
      <c r="H98" s="284">
        <f>H99</f>
        <v>15</v>
      </c>
      <c r="I98" s="284">
        <f>I99</f>
        <v>21</v>
      </c>
      <c r="J98" s="284">
        <f>J99</f>
        <v>23</v>
      </c>
      <c r="M98" s="195"/>
      <c r="N98" s="195"/>
    </row>
    <row r="99" spans="1:14" ht="15" x14ac:dyDescent="0.25">
      <c r="A99" s="263" t="s">
        <v>555</v>
      </c>
      <c r="B99" s="229" t="s">
        <v>275</v>
      </c>
      <c r="C99" s="230" t="s">
        <v>83</v>
      </c>
      <c r="D99" s="230" t="s">
        <v>122</v>
      </c>
      <c r="E99" s="230" t="s">
        <v>323</v>
      </c>
      <c r="F99" s="230" t="s">
        <v>131</v>
      </c>
      <c r="G99" s="237" t="s">
        <v>191</v>
      </c>
      <c r="H99" s="238">
        <v>15</v>
      </c>
      <c r="I99" s="239">
        <v>21</v>
      </c>
      <c r="J99" s="239">
        <v>23</v>
      </c>
      <c r="M99" s="195"/>
      <c r="N99" s="195"/>
    </row>
    <row r="100" spans="1:14" ht="15" x14ac:dyDescent="0.25">
      <c r="A100" s="251" t="s">
        <v>329</v>
      </c>
      <c r="B100" s="209">
        <v>802</v>
      </c>
      <c r="C100" s="210" t="s">
        <v>85</v>
      </c>
      <c r="D100" s="210" t="s">
        <v>195</v>
      </c>
      <c r="E100" s="210" t="s">
        <v>330</v>
      </c>
      <c r="F100" s="210" t="s">
        <v>174</v>
      </c>
      <c r="G100" s="210" t="s">
        <v>174</v>
      </c>
      <c r="H100" s="211">
        <f>H101+H107+H110</f>
        <v>713.19999999999993</v>
      </c>
      <c r="I100" s="211">
        <f>I101+I107+I110</f>
        <v>792.3</v>
      </c>
      <c r="J100" s="211">
        <f>J101+J107+J110</f>
        <v>867.6</v>
      </c>
      <c r="M100" s="195"/>
      <c r="N100" s="195"/>
    </row>
    <row r="101" spans="1:14" ht="15" x14ac:dyDescent="0.25">
      <c r="A101" s="264" t="s">
        <v>136</v>
      </c>
      <c r="B101" s="225">
        <v>802</v>
      </c>
      <c r="C101" s="226" t="s">
        <v>85</v>
      </c>
      <c r="D101" s="226" t="s">
        <v>133</v>
      </c>
      <c r="E101" s="226" t="s">
        <v>331</v>
      </c>
      <c r="F101" s="226" t="s">
        <v>174</v>
      </c>
      <c r="G101" s="226" t="s">
        <v>271</v>
      </c>
      <c r="H101" s="227">
        <f>H102+H104</f>
        <v>693.3</v>
      </c>
      <c r="I101" s="227">
        <f>I102+I104</f>
        <v>772.4</v>
      </c>
      <c r="J101" s="227">
        <f t="shared" ref="J101" si="4">J102+J104</f>
        <v>847.7</v>
      </c>
      <c r="K101" s="440"/>
      <c r="M101" s="195"/>
      <c r="N101" s="195"/>
    </row>
    <row r="102" spans="1:14" ht="15" x14ac:dyDescent="0.25">
      <c r="A102" s="247" t="s">
        <v>213</v>
      </c>
      <c r="B102" s="217">
        <v>802</v>
      </c>
      <c r="C102" s="218" t="s">
        <v>85</v>
      </c>
      <c r="D102" s="218" t="s">
        <v>133</v>
      </c>
      <c r="E102" s="218" t="s">
        <v>331</v>
      </c>
      <c r="F102" s="218" t="s">
        <v>93</v>
      </c>
      <c r="G102" s="242" t="s">
        <v>175</v>
      </c>
      <c r="H102" s="238">
        <v>450</v>
      </c>
      <c r="I102" s="239">
        <v>500</v>
      </c>
      <c r="J102" s="239">
        <v>600</v>
      </c>
      <c r="K102" s="440"/>
      <c r="M102" s="195"/>
      <c r="N102" s="195"/>
    </row>
    <row r="103" spans="1:14" ht="15" x14ac:dyDescent="0.25">
      <c r="A103" s="247" t="s">
        <v>272</v>
      </c>
      <c r="B103" s="217">
        <v>802</v>
      </c>
      <c r="C103" s="218" t="s">
        <v>85</v>
      </c>
      <c r="D103" s="218" t="s">
        <v>133</v>
      </c>
      <c r="E103" s="218" t="s">
        <v>331</v>
      </c>
      <c r="F103" s="218" t="s">
        <v>95</v>
      </c>
      <c r="G103" s="242" t="s">
        <v>176</v>
      </c>
      <c r="H103" s="238"/>
      <c r="I103" s="239"/>
      <c r="J103" s="239"/>
      <c r="K103" s="440"/>
      <c r="M103" s="195"/>
      <c r="N103" s="195"/>
    </row>
    <row r="104" spans="1:14" ht="16.5" customHeight="1" x14ac:dyDescent="0.25">
      <c r="A104" s="247" t="s">
        <v>273</v>
      </c>
      <c r="B104" s="217">
        <v>802</v>
      </c>
      <c r="C104" s="218" t="s">
        <v>85</v>
      </c>
      <c r="D104" s="218" t="s">
        <v>133</v>
      </c>
      <c r="E104" s="218" t="s">
        <v>331</v>
      </c>
      <c r="F104" s="218" t="s">
        <v>97</v>
      </c>
      <c r="G104" s="242" t="s">
        <v>177</v>
      </c>
      <c r="H104" s="238">
        <v>243.3</v>
      </c>
      <c r="I104" s="239">
        <v>272.39999999999998</v>
      </c>
      <c r="J104" s="239">
        <v>247.7</v>
      </c>
      <c r="M104" s="195"/>
      <c r="N104" s="195"/>
    </row>
    <row r="105" spans="1:14" ht="15" x14ac:dyDescent="0.25">
      <c r="A105" s="266" t="s">
        <v>217</v>
      </c>
      <c r="B105" s="232">
        <v>802</v>
      </c>
      <c r="C105" s="233" t="s">
        <v>85</v>
      </c>
      <c r="D105" s="233" t="s">
        <v>133</v>
      </c>
      <c r="E105" s="233" t="s">
        <v>331</v>
      </c>
      <c r="F105" s="233" t="s">
        <v>109</v>
      </c>
      <c r="G105" s="242" t="s">
        <v>178</v>
      </c>
      <c r="H105" s="238"/>
      <c r="I105" s="239"/>
      <c r="J105" s="239"/>
      <c r="M105" s="195"/>
      <c r="N105" s="195"/>
    </row>
    <row r="106" spans="1:14" ht="15" x14ac:dyDescent="0.25">
      <c r="A106" s="228" t="s">
        <v>332</v>
      </c>
      <c r="B106" s="217">
        <v>802</v>
      </c>
      <c r="C106" s="218" t="s">
        <v>85</v>
      </c>
      <c r="D106" s="218" t="s">
        <v>133</v>
      </c>
      <c r="E106" s="218" t="s">
        <v>331</v>
      </c>
      <c r="F106" s="218" t="s">
        <v>109</v>
      </c>
      <c r="G106" s="242" t="s">
        <v>180</v>
      </c>
      <c r="H106" s="238"/>
      <c r="I106" s="239"/>
      <c r="J106" s="239"/>
      <c r="M106" s="195"/>
      <c r="N106" s="195"/>
    </row>
    <row r="107" spans="1:14" ht="15" x14ac:dyDescent="0.25">
      <c r="A107" s="228" t="s">
        <v>283</v>
      </c>
      <c r="B107" s="217">
        <v>802</v>
      </c>
      <c r="C107" s="218" t="s">
        <v>85</v>
      </c>
      <c r="D107" s="218" t="s">
        <v>133</v>
      </c>
      <c r="E107" s="218" t="s">
        <v>331</v>
      </c>
      <c r="F107" s="218" t="s">
        <v>95</v>
      </c>
      <c r="G107" s="242" t="s">
        <v>137</v>
      </c>
      <c r="H107" s="238">
        <v>19.899999999999999</v>
      </c>
      <c r="I107" s="239">
        <v>19.899999999999999</v>
      </c>
      <c r="J107" s="239">
        <v>19.899999999999999</v>
      </c>
      <c r="M107" s="195"/>
      <c r="N107" s="195"/>
    </row>
    <row r="108" spans="1:14" ht="15" x14ac:dyDescent="0.25">
      <c r="A108" s="260" t="s">
        <v>187</v>
      </c>
      <c r="B108" s="217">
        <v>802</v>
      </c>
      <c r="C108" s="218" t="s">
        <v>85</v>
      </c>
      <c r="D108" s="218" t="s">
        <v>133</v>
      </c>
      <c r="E108" s="218" t="s">
        <v>331</v>
      </c>
      <c r="F108" s="218" t="s">
        <v>111</v>
      </c>
      <c r="G108" s="218" t="s">
        <v>188</v>
      </c>
      <c r="H108" s="219"/>
      <c r="I108" s="220"/>
      <c r="J108" s="220"/>
      <c r="M108" s="195"/>
      <c r="N108" s="195"/>
    </row>
    <row r="109" spans="1:14" ht="15" x14ac:dyDescent="0.25">
      <c r="A109" s="260" t="s">
        <v>333</v>
      </c>
      <c r="B109" s="217">
        <v>802</v>
      </c>
      <c r="C109" s="218" t="s">
        <v>85</v>
      </c>
      <c r="D109" s="218" t="s">
        <v>133</v>
      </c>
      <c r="E109" s="218" t="s">
        <v>331</v>
      </c>
      <c r="F109" s="218" t="s">
        <v>111</v>
      </c>
      <c r="G109" s="218" t="s">
        <v>186</v>
      </c>
      <c r="H109" s="259"/>
      <c r="I109" s="220"/>
      <c r="J109" s="220"/>
      <c r="K109" s="440"/>
      <c r="M109" s="195"/>
      <c r="N109" s="195"/>
    </row>
    <row r="110" spans="1:14" ht="15" x14ac:dyDescent="0.25">
      <c r="A110" s="260" t="s">
        <v>334</v>
      </c>
      <c r="B110" s="217">
        <v>802</v>
      </c>
      <c r="C110" s="218" t="s">
        <v>85</v>
      </c>
      <c r="D110" s="218" t="s">
        <v>133</v>
      </c>
      <c r="E110" s="218" t="s">
        <v>331</v>
      </c>
      <c r="F110" s="218" t="s">
        <v>111</v>
      </c>
      <c r="G110" s="218" t="s">
        <v>186</v>
      </c>
      <c r="H110" s="259"/>
      <c r="I110" s="220"/>
      <c r="J110" s="220"/>
      <c r="M110" s="195"/>
      <c r="N110" s="195"/>
    </row>
    <row r="111" spans="1:14" ht="45" x14ac:dyDescent="0.25">
      <c r="A111" s="268" t="s">
        <v>335</v>
      </c>
      <c r="B111" s="209">
        <v>802</v>
      </c>
      <c r="C111" s="210" t="s">
        <v>133</v>
      </c>
      <c r="D111" s="210" t="s">
        <v>195</v>
      </c>
      <c r="E111" s="210" t="s">
        <v>330</v>
      </c>
      <c r="F111" s="210" t="s">
        <v>174</v>
      </c>
      <c r="G111" s="210" t="s">
        <v>174</v>
      </c>
      <c r="H111" s="211">
        <f>H112</f>
        <v>80</v>
      </c>
      <c r="I111" s="211">
        <f>I112</f>
        <v>85</v>
      </c>
      <c r="J111" s="211">
        <f>J112</f>
        <v>90</v>
      </c>
      <c r="M111" s="195"/>
      <c r="N111" s="195"/>
    </row>
    <row r="112" spans="1:14" ht="15" x14ac:dyDescent="0.25">
      <c r="A112" s="269" t="s">
        <v>336</v>
      </c>
      <c r="B112" s="225">
        <v>802</v>
      </c>
      <c r="C112" s="226" t="s">
        <v>133</v>
      </c>
      <c r="D112" s="226" t="s">
        <v>139</v>
      </c>
      <c r="E112" s="226" t="s">
        <v>337</v>
      </c>
      <c r="F112" s="226" t="s">
        <v>174</v>
      </c>
      <c r="G112" s="226" t="s">
        <v>174</v>
      </c>
      <c r="H112" s="249">
        <f>H113+H114+H115+H116</f>
        <v>80</v>
      </c>
      <c r="I112" s="249">
        <f>I113+I114+I115+I116</f>
        <v>85</v>
      </c>
      <c r="J112" s="249">
        <f>J113+J114+J115+J116</f>
        <v>90</v>
      </c>
      <c r="M112" s="195"/>
      <c r="N112" s="195"/>
    </row>
    <row r="113" spans="1:14" ht="15" x14ac:dyDescent="0.25">
      <c r="A113" s="270" t="s">
        <v>457</v>
      </c>
      <c r="B113" s="217">
        <v>802</v>
      </c>
      <c r="C113" s="218" t="s">
        <v>133</v>
      </c>
      <c r="D113" s="218" t="s">
        <v>139</v>
      </c>
      <c r="E113" s="218" t="s">
        <v>337</v>
      </c>
      <c r="F113" s="218" t="s">
        <v>111</v>
      </c>
      <c r="G113" s="218" t="s">
        <v>189</v>
      </c>
      <c r="H113" s="219"/>
      <c r="I113" s="220"/>
      <c r="J113" s="220"/>
      <c r="M113" s="195"/>
      <c r="N113" s="195"/>
    </row>
    <row r="114" spans="1:14" ht="15" x14ac:dyDescent="0.25">
      <c r="A114" s="270" t="s">
        <v>480</v>
      </c>
      <c r="B114" s="217" t="s">
        <v>275</v>
      </c>
      <c r="C114" s="218" t="s">
        <v>133</v>
      </c>
      <c r="D114" s="218" t="s">
        <v>141</v>
      </c>
      <c r="E114" s="218" t="s">
        <v>479</v>
      </c>
      <c r="F114" s="218" t="s">
        <v>111</v>
      </c>
      <c r="G114" s="242" t="s">
        <v>180</v>
      </c>
      <c r="H114" s="238">
        <v>80</v>
      </c>
      <c r="I114" s="239">
        <v>85</v>
      </c>
      <c r="J114" s="239">
        <v>90</v>
      </c>
      <c r="K114" s="440"/>
      <c r="M114" s="195"/>
      <c r="N114" s="195"/>
    </row>
    <row r="115" spans="1:14" ht="15" x14ac:dyDescent="0.25">
      <c r="A115" s="271" t="s">
        <v>338</v>
      </c>
      <c r="B115" s="217">
        <v>802</v>
      </c>
      <c r="C115" s="218" t="s">
        <v>133</v>
      </c>
      <c r="D115" s="218" t="s">
        <v>139</v>
      </c>
      <c r="E115" s="218" t="s">
        <v>337</v>
      </c>
      <c r="F115" s="218" t="s">
        <v>111</v>
      </c>
      <c r="G115" s="218" t="s">
        <v>189</v>
      </c>
      <c r="H115" s="219"/>
      <c r="I115" s="220"/>
      <c r="J115" s="220"/>
      <c r="K115" s="440"/>
      <c r="M115" s="195"/>
      <c r="N115" s="195"/>
    </row>
    <row r="116" spans="1:14" ht="15" x14ac:dyDescent="0.25">
      <c r="A116" s="271" t="s">
        <v>339</v>
      </c>
      <c r="B116" s="217">
        <v>802</v>
      </c>
      <c r="C116" s="218" t="s">
        <v>133</v>
      </c>
      <c r="D116" s="218" t="s">
        <v>139</v>
      </c>
      <c r="E116" s="218" t="s">
        <v>337</v>
      </c>
      <c r="F116" s="218" t="s">
        <v>111</v>
      </c>
      <c r="G116" s="218" t="s">
        <v>186</v>
      </c>
      <c r="H116" s="219"/>
      <c r="I116" s="220"/>
      <c r="J116" s="220"/>
      <c r="K116" s="440"/>
      <c r="M116" s="265"/>
      <c r="N116" s="265"/>
    </row>
    <row r="117" spans="1:14" ht="15" x14ac:dyDescent="0.25">
      <c r="A117" s="272" t="s">
        <v>303</v>
      </c>
      <c r="B117" s="217">
        <v>802</v>
      </c>
      <c r="C117" s="218"/>
      <c r="D117" s="218"/>
      <c r="E117" s="218"/>
      <c r="F117" s="218"/>
      <c r="G117" s="218"/>
      <c r="H117" s="219"/>
      <c r="I117" s="219"/>
      <c r="J117" s="220"/>
      <c r="K117" s="440"/>
      <c r="M117" s="265"/>
      <c r="N117" s="265"/>
    </row>
    <row r="118" spans="1:14" ht="15" x14ac:dyDescent="0.25">
      <c r="A118" s="273" t="s">
        <v>340</v>
      </c>
      <c r="B118" s="209" t="s">
        <v>275</v>
      </c>
      <c r="C118" s="210" t="s">
        <v>99</v>
      </c>
      <c r="D118" s="210" t="s">
        <v>141</v>
      </c>
      <c r="E118" s="210" t="s">
        <v>341</v>
      </c>
      <c r="F118" s="210" t="s">
        <v>174</v>
      </c>
      <c r="G118" s="210" t="s">
        <v>174</v>
      </c>
      <c r="H118" s="211">
        <f>H119</f>
        <v>3900.1</v>
      </c>
      <c r="I118" s="211">
        <f t="shared" ref="I118:J118" si="5">I119</f>
        <v>4134.7</v>
      </c>
      <c r="J118" s="211">
        <f t="shared" si="5"/>
        <v>4374.8</v>
      </c>
      <c r="K118" s="440"/>
      <c r="M118" s="265"/>
      <c r="N118" s="265"/>
    </row>
    <row r="119" spans="1:14" ht="15" x14ac:dyDescent="0.25">
      <c r="A119" s="274" t="s">
        <v>342</v>
      </c>
      <c r="B119" s="217" t="s">
        <v>275</v>
      </c>
      <c r="C119" s="218" t="s">
        <v>99</v>
      </c>
      <c r="D119" s="218" t="s">
        <v>141</v>
      </c>
      <c r="E119" s="218" t="s">
        <v>494</v>
      </c>
      <c r="F119" s="218" t="s">
        <v>111</v>
      </c>
      <c r="G119" s="242" t="s">
        <v>180</v>
      </c>
      <c r="H119" s="238">
        <v>3900.1</v>
      </c>
      <c r="I119" s="238">
        <v>4134.7</v>
      </c>
      <c r="J119" s="239">
        <v>4374.8</v>
      </c>
      <c r="K119" s="440"/>
      <c r="M119" s="265"/>
      <c r="N119" s="265"/>
    </row>
    <row r="120" spans="1:14" ht="15" x14ac:dyDescent="0.25">
      <c r="A120" s="274"/>
      <c r="B120" s="217"/>
      <c r="C120" s="218"/>
      <c r="D120" s="218"/>
      <c r="E120" s="218"/>
      <c r="F120" s="218"/>
      <c r="G120" s="218"/>
      <c r="H120" s="219"/>
      <c r="I120" s="219"/>
      <c r="J120" s="220"/>
      <c r="M120" s="265"/>
      <c r="N120" s="265"/>
    </row>
    <row r="121" spans="1:14" ht="15" x14ac:dyDescent="0.25">
      <c r="A121" s="275" t="s">
        <v>343</v>
      </c>
      <c r="B121" s="209">
        <v>802</v>
      </c>
      <c r="C121" s="210" t="s">
        <v>146</v>
      </c>
      <c r="D121" s="210" t="s">
        <v>195</v>
      </c>
      <c r="E121" s="210" t="s">
        <v>266</v>
      </c>
      <c r="F121" s="210" t="s">
        <v>174</v>
      </c>
      <c r="G121" s="210" t="s">
        <v>174</v>
      </c>
      <c r="H121" s="211">
        <f>H122+H128</f>
        <v>547.1</v>
      </c>
      <c r="I121" s="211">
        <f t="shared" ref="I121:J121" si="6">I122+I128</f>
        <v>3557.07</v>
      </c>
      <c r="J121" s="211">
        <f t="shared" si="6"/>
        <v>500.3</v>
      </c>
      <c r="M121" s="265"/>
      <c r="N121" s="265"/>
    </row>
    <row r="122" spans="1:14" ht="15" x14ac:dyDescent="0.25">
      <c r="A122" s="276" t="s">
        <v>344</v>
      </c>
      <c r="B122" s="225">
        <v>802</v>
      </c>
      <c r="C122" s="226" t="s">
        <v>146</v>
      </c>
      <c r="D122" s="226" t="s">
        <v>85</v>
      </c>
      <c r="E122" s="226" t="s">
        <v>266</v>
      </c>
      <c r="F122" s="226" t="s">
        <v>174</v>
      </c>
      <c r="G122" s="226" t="s">
        <v>174</v>
      </c>
      <c r="H122" s="249">
        <f>H124+H126</f>
        <v>205.3</v>
      </c>
      <c r="I122" s="249">
        <f t="shared" ref="I122:J122" si="7">I124+I126</f>
        <v>225.3</v>
      </c>
      <c r="J122" s="249">
        <f t="shared" si="7"/>
        <v>450.3</v>
      </c>
      <c r="M122" s="265"/>
      <c r="N122" s="265"/>
    </row>
    <row r="123" spans="1:14" ht="15" x14ac:dyDescent="0.25">
      <c r="A123" s="364" t="s">
        <v>495</v>
      </c>
      <c r="B123" s="241" t="s">
        <v>275</v>
      </c>
      <c r="C123" s="242" t="s">
        <v>146</v>
      </c>
      <c r="D123" s="242" t="s">
        <v>83</v>
      </c>
      <c r="E123" s="242" t="s">
        <v>481</v>
      </c>
      <c r="F123" s="242" t="s">
        <v>111</v>
      </c>
      <c r="G123" s="242" t="s">
        <v>189</v>
      </c>
      <c r="H123" s="262"/>
      <c r="I123" s="262"/>
      <c r="J123" s="262"/>
      <c r="M123" s="265"/>
      <c r="N123" s="265"/>
    </row>
    <row r="124" spans="1:14" ht="15" x14ac:dyDescent="0.25">
      <c r="A124" s="364" t="s">
        <v>485</v>
      </c>
      <c r="B124" s="241" t="s">
        <v>275</v>
      </c>
      <c r="C124" s="242" t="s">
        <v>146</v>
      </c>
      <c r="D124" s="242" t="s">
        <v>85</v>
      </c>
      <c r="E124" s="242" t="s">
        <v>484</v>
      </c>
      <c r="F124" s="242" t="s">
        <v>111</v>
      </c>
      <c r="G124" s="242" t="s">
        <v>180</v>
      </c>
      <c r="H124" s="262">
        <v>175.3</v>
      </c>
      <c r="I124" s="262">
        <v>175.3</v>
      </c>
      <c r="J124" s="262">
        <v>200.3</v>
      </c>
      <c r="M124" s="265"/>
      <c r="N124" s="265"/>
    </row>
    <row r="125" spans="1:14" ht="15" x14ac:dyDescent="0.25">
      <c r="A125" s="364" t="s">
        <v>496</v>
      </c>
      <c r="B125" s="241" t="s">
        <v>275</v>
      </c>
      <c r="C125" s="242" t="s">
        <v>146</v>
      </c>
      <c r="D125" s="242" t="s">
        <v>85</v>
      </c>
      <c r="E125" s="242" t="s">
        <v>484</v>
      </c>
      <c r="F125" s="242" t="s">
        <v>111</v>
      </c>
      <c r="G125" s="242" t="s">
        <v>196</v>
      </c>
      <c r="H125" s="262"/>
      <c r="I125" s="262"/>
      <c r="J125" s="262"/>
      <c r="M125" s="265"/>
      <c r="N125" s="265"/>
    </row>
    <row r="126" spans="1:14" ht="15" x14ac:dyDescent="0.25">
      <c r="A126" s="364" t="s">
        <v>486</v>
      </c>
      <c r="B126" s="241" t="s">
        <v>275</v>
      </c>
      <c r="C126" s="242" t="s">
        <v>146</v>
      </c>
      <c r="D126" s="242" t="s">
        <v>85</v>
      </c>
      <c r="E126" s="242" t="s">
        <v>484</v>
      </c>
      <c r="F126" s="242" t="s">
        <v>111</v>
      </c>
      <c r="G126" s="242" t="s">
        <v>186</v>
      </c>
      <c r="H126" s="262">
        <v>30</v>
      </c>
      <c r="I126" s="262">
        <v>50</v>
      </c>
      <c r="J126" s="262">
        <v>250</v>
      </c>
      <c r="K126" s="440"/>
      <c r="L126" s="440"/>
      <c r="M126" s="265"/>
      <c r="N126" s="265"/>
    </row>
    <row r="127" spans="1:14" ht="29.25" x14ac:dyDescent="0.25">
      <c r="A127" s="277" t="s">
        <v>497</v>
      </c>
      <c r="B127" s="217">
        <v>802</v>
      </c>
      <c r="C127" s="218" t="s">
        <v>146</v>
      </c>
      <c r="D127" s="218" t="s">
        <v>83</v>
      </c>
      <c r="E127" s="218" t="s">
        <v>481</v>
      </c>
      <c r="F127" s="218" t="s">
        <v>111</v>
      </c>
      <c r="G127" s="242" t="s">
        <v>180</v>
      </c>
      <c r="H127" s="262">
        <v>0</v>
      </c>
      <c r="I127" s="238"/>
      <c r="J127" s="239"/>
      <c r="M127" s="265"/>
      <c r="N127" s="265"/>
    </row>
    <row r="128" spans="1:14" ht="15" x14ac:dyDescent="0.25">
      <c r="A128" s="489" t="s">
        <v>150</v>
      </c>
      <c r="B128" s="209">
        <v>802</v>
      </c>
      <c r="C128" s="210" t="s">
        <v>146</v>
      </c>
      <c r="D128" s="210" t="s">
        <v>133</v>
      </c>
      <c r="E128" s="210" t="s">
        <v>266</v>
      </c>
      <c r="F128" s="210" t="s">
        <v>174</v>
      </c>
      <c r="G128" s="210" t="s">
        <v>174</v>
      </c>
      <c r="H128" s="211">
        <f>H132+H129+H130+H131+H134+H133</f>
        <v>341.8</v>
      </c>
      <c r="I128" s="211">
        <f>I132+I129+I130+I131+I134+I133</f>
        <v>3331.77</v>
      </c>
      <c r="J128" s="211">
        <f>J132+J129+J130+J131+J134+J133</f>
        <v>50</v>
      </c>
      <c r="M128" s="265"/>
      <c r="N128" s="265"/>
    </row>
    <row r="129" spans="1:14" ht="15" x14ac:dyDescent="0.25">
      <c r="A129" s="278" t="s">
        <v>345</v>
      </c>
      <c r="B129" s="241">
        <v>802</v>
      </c>
      <c r="C129" s="242" t="s">
        <v>146</v>
      </c>
      <c r="D129" s="242" t="s">
        <v>133</v>
      </c>
      <c r="E129" s="242" t="s">
        <v>346</v>
      </c>
      <c r="F129" s="242" t="s">
        <v>473</v>
      </c>
      <c r="G129" s="242" t="s">
        <v>188</v>
      </c>
      <c r="H129" s="262">
        <v>48</v>
      </c>
      <c r="I129" s="262">
        <v>50</v>
      </c>
      <c r="J129" s="262">
        <v>50</v>
      </c>
      <c r="M129" s="265"/>
      <c r="N129" s="265"/>
    </row>
    <row r="130" spans="1:14" ht="15" x14ac:dyDescent="0.25">
      <c r="A130" s="279" t="s">
        <v>347</v>
      </c>
      <c r="B130" s="217">
        <v>802</v>
      </c>
      <c r="C130" s="218" t="s">
        <v>146</v>
      </c>
      <c r="D130" s="218" t="s">
        <v>133</v>
      </c>
      <c r="E130" s="218" t="s">
        <v>346</v>
      </c>
      <c r="F130" s="218"/>
      <c r="G130" s="242" t="s">
        <v>188</v>
      </c>
      <c r="H130" s="262"/>
      <c r="I130" s="239"/>
      <c r="J130" s="239"/>
      <c r="M130" s="265"/>
      <c r="N130" s="265"/>
    </row>
    <row r="131" spans="1:14" ht="15" x14ac:dyDescent="0.25">
      <c r="A131" s="279" t="s">
        <v>348</v>
      </c>
      <c r="B131" s="217">
        <v>802</v>
      </c>
      <c r="C131" s="218" t="s">
        <v>146</v>
      </c>
      <c r="D131" s="218" t="s">
        <v>133</v>
      </c>
      <c r="E131" s="218" t="s">
        <v>349</v>
      </c>
      <c r="F131" s="218" t="s">
        <v>111</v>
      </c>
      <c r="G131" s="242" t="s">
        <v>189</v>
      </c>
      <c r="H131" s="262"/>
      <c r="I131" s="239"/>
      <c r="J131" s="239"/>
      <c r="M131" s="265"/>
      <c r="N131" s="265"/>
    </row>
    <row r="132" spans="1:14" ht="29.25" x14ac:dyDescent="0.25">
      <c r="A132" s="279" t="s">
        <v>350</v>
      </c>
      <c r="B132" s="217" t="s">
        <v>275</v>
      </c>
      <c r="C132" s="218" t="s">
        <v>146</v>
      </c>
      <c r="D132" s="218" t="s">
        <v>133</v>
      </c>
      <c r="E132" s="218" t="s">
        <v>349</v>
      </c>
      <c r="F132" s="218" t="s">
        <v>111</v>
      </c>
      <c r="G132" s="242" t="s">
        <v>180</v>
      </c>
      <c r="H132" s="262"/>
      <c r="I132" s="239"/>
      <c r="J132" s="239"/>
      <c r="M132" s="265"/>
      <c r="N132" s="265"/>
    </row>
    <row r="133" spans="1:14" ht="29.25" x14ac:dyDescent="0.25">
      <c r="A133" s="279" t="s">
        <v>556</v>
      </c>
      <c r="B133" s="217" t="s">
        <v>275</v>
      </c>
      <c r="C133" s="218" t="s">
        <v>146</v>
      </c>
      <c r="D133" s="218" t="s">
        <v>133</v>
      </c>
      <c r="E133" s="218" t="s">
        <v>482</v>
      </c>
      <c r="F133" s="218" t="s">
        <v>111</v>
      </c>
      <c r="G133" s="242" t="s">
        <v>180</v>
      </c>
      <c r="H133" s="262">
        <v>293.8</v>
      </c>
      <c r="I133" s="239">
        <v>3281.77</v>
      </c>
      <c r="J133" s="239"/>
      <c r="M133" s="265"/>
      <c r="N133" s="265"/>
    </row>
    <row r="134" spans="1:14" ht="29.25" x14ac:dyDescent="0.25">
      <c r="A134" s="279" t="s">
        <v>462</v>
      </c>
      <c r="B134" s="217">
        <v>802</v>
      </c>
      <c r="C134" s="218" t="s">
        <v>146</v>
      </c>
      <c r="D134" s="218" t="s">
        <v>133</v>
      </c>
      <c r="E134" s="218" t="s">
        <v>349</v>
      </c>
      <c r="F134" s="218" t="s">
        <v>111</v>
      </c>
      <c r="G134" s="218" t="s">
        <v>180</v>
      </c>
      <c r="H134" s="262"/>
      <c r="I134" s="280"/>
      <c r="J134" s="220"/>
      <c r="M134" s="265"/>
      <c r="N134" s="265"/>
    </row>
    <row r="135" spans="1:14" ht="15" x14ac:dyDescent="0.25">
      <c r="A135" s="282" t="s">
        <v>351</v>
      </c>
      <c r="B135" s="205">
        <v>802</v>
      </c>
      <c r="C135" s="283" t="s">
        <v>153</v>
      </c>
      <c r="D135" s="283" t="s">
        <v>195</v>
      </c>
      <c r="E135" s="283" t="s">
        <v>266</v>
      </c>
      <c r="F135" s="283" t="s">
        <v>174</v>
      </c>
      <c r="G135" s="283" t="s">
        <v>174</v>
      </c>
      <c r="H135" s="284">
        <f>H136+H168</f>
        <v>2139</v>
      </c>
      <c r="I135" s="284">
        <f>I136+I168</f>
        <v>3116.5</v>
      </c>
      <c r="J135" s="284">
        <f>J136+J168</f>
        <v>3127.2</v>
      </c>
      <c r="K135" s="440"/>
      <c r="M135" s="265"/>
      <c r="N135" s="265"/>
    </row>
    <row r="136" spans="1:14" ht="30" x14ac:dyDescent="0.25">
      <c r="A136" s="213" t="s">
        <v>352</v>
      </c>
      <c r="B136" s="209">
        <v>802</v>
      </c>
      <c r="C136" s="210" t="s">
        <v>153</v>
      </c>
      <c r="D136" s="210" t="s">
        <v>83</v>
      </c>
      <c r="E136" s="210" t="s">
        <v>353</v>
      </c>
      <c r="F136" s="210" t="s">
        <v>203</v>
      </c>
      <c r="G136" s="210" t="s">
        <v>354</v>
      </c>
      <c r="H136" s="211">
        <f>H137+H141+H145+H147+H149+H154+H158+H160+H164+H143</f>
        <v>1415.6000000000001</v>
      </c>
      <c r="I136" s="211">
        <f>I137+I141+I143+I145+I149+I154+I160</f>
        <v>1964.3</v>
      </c>
      <c r="J136" s="211">
        <f>J137+J141+J143+J145+J149+J154+J160</f>
        <v>1974.9</v>
      </c>
      <c r="K136" s="440"/>
      <c r="M136" s="265"/>
      <c r="N136" s="265"/>
    </row>
    <row r="137" spans="1:14" ht="42.75" x14ac:dyDescent="0.25">
      <c r="A137" s="285" t="s">
        <v>355</v>
      </c>
      <c r="B137" s="225">
        <v>802</v>
      </c>
      <c r="C137" s="226" t="s">
        <v>153</v>
      </c>
      <c r="D137" s="226" t="s">
        <v>83</v>
      </c>
      <c r="E137" s="226" t="s">
        <v>353</v>
      </c>
      <c r="F137" s="226" t="s">
        <v>174</v>
      </c>
      <c r="G137" s="226" t="s">
        <v>271</v>
      </c>
      <c r="H137" s="227">
        <f>H138+H140</f>
        <v>723.5</v>
      </c>
      <c r="I137" s="227">
        <f>I138+I140</f>
        <v>1152.2</v>
      </c>
      <c r="J137" s="227">
        <f>J138+J140</f>
        <v>1152.3</v>
      </c>
      <c r="K137" s="440"/>
      <c r="M137" s="265"/>
      <c r="N137" s="265"/>
    </row>
    <row r="138" spans="1:14" ht="15" x14ac:dyDescent="0.25">
      <c r="A138" s="286" t="s">
        <v>213</v>
      </c>
      <c r="B138" s="217">
        <v>802</v>
      </c>
      <c r="C138" s="218" t="s">
        <v>153</v>
      </c>
      <c r="D138" s="218" t="s">
        <v>83</v>
      </c>
      <c r="E138" s="218" t="s">
        <v>353</v>
      </c>
      <c r="F138" s="218" t="s">
        <v>127</v>
      </c>
      <c r="G138" s="242" t="s">
        <v>175</v>
      </c>
      <c r="H138" s="238">
        <v>555.70000000000005</v>
      </c>
      <c r="I138" s="239">
        <v>912.7</v>
      </c>
      <c r="J138" s="239">
        <v>912.7</v>
      </c>
      <c r="K138" s="440"/>
      <c r="M138" s="265"/>
      <c r="N138" s="265"/>
    </row>
    <row r="139" spans="1:14" ht="15" x14ac:dyDescent="0.25">
      <c r="A139" s="286" t="s">
        <v>214</v>
      </c>
      <c r="B139" s="217">
        <v>802</v>
      </c>
      <c r="C139" s="218" t="s">
        <v>153</v>
      </c>
      <c r="D139" s="218" t="s">
        <v>83</v>
      </c>
      <c r="E139" s="218" t="s">
        <v>353</v>
      </c>
      <c r="F139" s="218" t="s">
        <v>129</v>
      </c>
      <c r="G139" s="242" t="s">
        <v>176</v>
      </c>
      <c r="H139" s="238"/>
      <c r="I139" s="239"/>
      <c r="J139" s="239"/>
      <c r="K139" s="440"/>
      <c r="M139" s="265"/>
      <c r="N139" s="265"/>
    </row>
    <row r="140" spans="1:14" ht="15" x14ac:dyDescent="0.25">
      <c r="A140" s="286" t="s">
        <v>273</v>
      </c>
      <c r="B140" s="217">
        <v>802</v>
      </c>
      <c r="C140" s="218" t="s">
        <v>153</v>
      </c>
      <c r="D140" s="218" t="s">
        <v>83</v>
      </c>
      <c r="E140" s="218" t="s">
        <v>353</v>
      </c>
      <c r="F140" s="218" t="s">
        <v>130</v>
      </c>
      <c r="G140" s="242" t="s">
        <v>177</v>
      </c>
      <c r="H140" s="238">
        <v>167.8</v>
      </c>
      <c r="I140" s="239">
        <v>239.5</v>
      </c>
      <c r="J140" s="239">
        <v>239.6</v>
      </c>
      <c r="M140" s="265"/>
      <c r="N140" s="265"/>
    </row>
    <row r="141" spans="1:14" ht="15" x14ac:dyDescent="0.25">
      <c r="A141" s="285" t="s">
        <v>217</v>
      </c>
      <c r="B141" s="225">
        <v>802</v>
      </c>
      <c r="C141" s="226" t="s">
        <v>153</v>
      </c>
      <c r="D141" s="226" t="s">
        <v>83</v>
      </c>
      <c r="E141" s="226" t="s">
        <v>353</v>
      </c>
      <c r="F141" s="226" t="s">
        <v>109</v>
      </c>
      <c r="G141" s="226" t="s">
        <v>178</v>
      </c>
      <c r="H141" s="227">
        <f>H142</f>
        <v>71.599999999999994</v>
      </c>
      <c r="I141" s="227">
        <f>I142</f>
        <v>75</v>
      </c>
      <c r="J141" s="227">
        <f>J142</f>
        <v>76</v>
      </c>
      <c r="K141" s="440"/>
      <c r="M141" s="265"/>
      <c r="N141" s="265"/>
    </row>
    <row r="142" spans="1:14" ht="15" x14ac:dyDescent="0.25">
      <c r="A142" s="272" t="s">
        <v>356</v>
      </c>
      <c r="B142" s="229">
        <v>802</v>
      </c>
      <c r="C142" s="237" t="s">
        <v>153</v>
      </c>
      <c r="D142" s="237" t="s">
        <v>83</v>
      </c>
      <c r="E142" s="237" t="s">
        <v>353</v>
      </c>
      <c r="F142" s="230" t="s">
        <v>109</v>
      </c>
      <c r="G142" s="237" t="s">
        <v>178</v>
      </c>
      <c r="H142" s="238">
        <v>71.599999999999994</v>
      </c>
      <c r="I142" s="239">
        <v>75</v>
      </c>
      <c r="J142" s="239">
        <v>76</v>
      </c>
      <c r="K142" s="440"/>
      <c r="M142" s="265"/>
      <c r="N142" s="265"/>
    </row>
    <row r="143" spans="1:14" ht="15" x14ac:dyDescent="0.25">
      <c r="A143" s="365" t="s">
        <v>483</v>
      </c>
      <c r="B143" s="366" t="s">
        <v>275</v>
      </c>
      <c r="C143" s="367" t="s">
        <v>153</v>
      </c>
      <c r="D143" s="367" t="s">
        <v>83</v>
      </c>
      <c r="E143" s="367" t="s">
        <v>353</v>
      </c>
      <c r="F143" s="367" t="s">
        <v>129</v>
      </c>
      <c r="G143" s="367" t="s">
        <v>137</v>
      </c>
      <c r="H143" s="227">
        <f>H144</f>
        <v>4</v>
      </c>
      <c r="I143" s="252">
        <f>I144</f>
        <v>11</v>
      </c>
      <c r="J143" s="252">
        <f>J144</f>
        <v>12</v>
      </c>
      <c r="K143" s="440"/>
      <c r="M143" s="265"/>
      <c r="N143" s="265"/>
    </row>
    <row r="144" spans="1:14" ht="15" x14ac:dyDescent="0.25">
      <c r="A144" s="223" t="s">
        <v>283</v>
      </c>
      <c r="B144" s="217">
        <v>802</v>
      </c>
      <c r="C144" s="218" t="s">
        <v>153</v>
      </c>
      <c r="D144" s="218" t="s">
        <v>83</v>
      </c>
      <c r="E144" s="218" t="s">
        <v>353</v>
      </c>
      <c r="F144" s="218" t="s">
        <v>129</v>
      </c>
      <c r="G144" s="242" t="s">
        <v>137</v>
      </c>
      <c r="H144" s="238">
        <v>4</v>
      </c>
      <c r="I144" s="239">
        <v>11</v>
      </c>
      <c r="J144" s="239">
        <v>12</v>
      </c>
      <c r="K144" s="440"/>
      <c r="M144" s="265"/>
      <c r="N144" s="265"/>
    </row>
    <row r="145" spans="1:14" ht="36" customHeight="1" x14ac:dyDescent="0.25">
      <c r="A145" s="288" t="s">
        <v>187</v>
      </c>
      <c r="B145" s="225">
        <v>802</v>
      </c>
      <c r="C145" s="226" t="s">
        <v>153</v>
      </c>
      <c r="D145" s="226" t="s">
        <v>83</v>
      </c>
      <c r="E145" s="226" t="s">
        <v>353</v>
      </c>
      <c r="F145" s="226" t="s">
        <v>111</v>
      </c>
      <c r="G145" s="226" t="s">
        <v>188</v>
      </c>
      <c r="H145" s="227">
        <f>H146</f>
        <v>567.6</v>
      </c>
      <c r="I145" s="227">
        <f>I146</f>
        <v>628</v>
      </c>
      <c r="J145" s="227">
        <f>J146</f>
        <v>630</v>
      </c>
      <c r="K145" s="440"/>
      <c r="M145" s="265"/>
      <c r="N145" s="265"/>
    </row>
    <row r="146" spans="1:14" ht="15" x14ac:dyDescent="0.25">
      <c r="A146" s="289" t="s">
        <v>523</v>
      </c>
      <c r="B146" s="229">
        <v>802</v>
      </c>
      <c r="C146" s="237" t="s">
        <v>153</v>
      </c>
      <c r="D146" s="237" t="s">
        <v>83</v>
      </c>
      <c r="E146" s="237" t="s">
        <v>353</v>
      </c>
      <c r="F146" s="230" t="s">
        <v>111</v>
      </c>
      <c r="G146" s="237" t="s">
        <v>188</v>
      </c>
      <c r="H146" s="238">
        <v>567.6</v>
      </c>
      <c r="I146" s="239">
        <v>628</v>
      </c>
      <c r="J146" s="239">
        <v>630</v>
      </c>
      <c r="M146" s="265"/>
      <c r="N146" s="265"/>
    </row>
    <row r="147" spans="1:14" ht="15" x14ac:dyDescent="0.25">
      <c r="A147" s="290" t="s">
        <v>357</v>
      </c>
      <c r="B147" s="225">
        <v>802</v>
      </c>
      <c r="C147" s="226" t="s">
        <v>153</v>
      </c>
      <c r="D147" s="226" t="s">
        <v>83</v>
      </c>
      <c r="E147" s="226" t="s">
        <v>353</v>
      </c>
      <c r="F147" s="226" t="s">
        <v>174</v>
      </c>
      <c r="G147" s="226" t="s">
        <v>180</v>
      </c>
      <c r="H147" s="227">
        <f>H148</f>
        <v>0</v>
      </c>
      <c r="I147" s="227">
        <v>0</v>
      </c>
      <c r="J147" s="227">
        <v>0</v>
      </c>
      <c r="M147" s="265"/>
      <c r="N147" s="265"/>
    </row>
    <row r="148" spans="1:14" ht="15" x14ac:dyDescent="0.25">
      <c r="A148" s="291" t="s">
        <v>358</v>
      </c>
      <c r="B148" s="229">
        <v>802</v>
      </c>
      <c r="C148" s="237" t="s">
        <v>153</v>
      </c>
      <c r="D148" s="237" t="s">
        <v>83</v>
      </c>
      <c r="E148" s="237" t="s">
        <v>353</v>
      </c>
      <c r="F148" s="230" t="s">
        <v>109</v>
      </c>
      <c r="G148" s="230" t="s">
        <v>180</v>
      </c>
      <c r="H148" s="219"/>
      <c r="I148" s="220"/>
      <c r="J148" s="220"/>
      <c r="M148" s="265"/>
      <c r="N148" s="265"/>
    </row>
    <row r="149" spans="1:14" ht="15" x14ac:dyDescent="0.25">
      <c r="A149" s="288" t="s">
        <v>288</v>
      </c>
      <c r="B149" s="225">
        <v>802</v>
      </c>
      <c r="C149" s="226" t="s">
        <v>153</v>
      </c>
      <c r="D149" s="226" t="s">
        <v>83</v>
      </c>
      <c r="E149" s="226" t="s">
        <v>353</v>
      </c>
      <c r="F149" s="226" t="s">
        <v>174</v>
      </c>
      <c r="G149" s="226" t="s">
        <v>189</v>
      </c>
      <c r="H149" s="227">
        <f>H150+H151+H152+H153</f>
        <v>48.2</v>
      </c>
      <c r="I149" s="227">
        <f>I150+I151+I152+I153</f>
        <v>63</v>
      </c>
      <c r="J149" s="227">
        <f>J150+J151+J152+J153</f>
        <v>67</v>
      </c>
      <c r="M149" s="265"/>
      <c r="N149" s="265"/>
    </row>
    <row r="150" spans="1:14" ht="15" x14ac:dyDescent="0.25">
      <c r="A150" s="292" t="s">
        <v>289</v>
      </c>
      <c r="B150" s="229">
        <v>802</v>
      </c>
      <c r="C150" s="237" t="s">
        <v>153</v>
      </c>
      <c r="D150" s="237" t="s">
        <v>83</v>
      </c>
      <c r="E150" s="237" t="s">
        <v>353</v>
      </c>
      <c r="F150" s="293" t="s">
        <v>109</v>
      </c>
      <c r="G150" s="237" t="s">
        <v>189</v>
      </c>
      <c r="H150" s="238">
        <v>48.2</v>
      </c>
      <c r="I150" s="239">
        <v>63</v>
      </c>
      <c r="J150" s="239">
        <v>67</v>
      </c>
      <c r="M150" s="265"/>
      <c r="N150" s="265"/>
    </row>
    <row r="151" spans="1:14" ht="15" x14ac:dyDescent="0.25">
      <c r="A151" s="289" t="s">
        <v>359</v>
      </c>
      <c r="B151" s="229">
        <v>802</v>
      </c>
      <c r="C151" s="237" t="s">
        <v>153</v>
      </c>
      <c r="D151" s="237" t="s">
        <v>83</v>
      </c>
      <c r="E151" s="237" t="s">
        <v>353</v>
      </c>
      <c r="F151" s="230" t="s">
        <v>111</v>
      </c>
      <c r="G151" s="230" t="s">
        <v>189</v>
      </c>
      <c r="H151" s="219"/>
      <c r="I151" s="294"/>
      <c r="J151" s="294"/>
      <c r="M151" s="265"/>
      <c r="N151" s="265"/>
    </row>
    <row r="152" spans="1:14" ht="15" x14ac:dyDescent="0.25">
      <c r="A152" s="289" t="s">
        <v>360</v>
      </c>
      <c r="B152" s="229">
        <v>802</v>
      </c>
      <c r="C152" s="237" t="s">
        <v>153</v>
      </c>
      <c r="D152" s="237" t="s">
        <v>83</v>
      </c>
      <c r="E152" s="237" t="s">
        <v>353</v>
      </c>
      <c r="F152" s="230" t="s">
        <v>111</v>
      </c>
      <c r="G152" s="230" t="s">
        <v>189</v>
      </c>
      <c r="H152" s="219"/>
      <c r="I152" s="294"/>
      <c r="J152" s="294"/>
      <c r="M152" s="287"/>
      <c r="N152" s="287"/>
    </row>
    <row r="153" spans="1:14" ht="15" x14ac:dyDescent="0.25">
      <c r="A153" s="289" t="s">
        <v>361</v>
      </c>
      <c r="B153" s="229">
        <v>802</v>
      </c>
      <c r="C153" s="237" t="s">
        <v>153</v>
      </c>
      <c r="D153" s="237" t="s">
        <v>83</v>
      </c>
      <c r="E153" s="237" t="s">
        <v>353</v>
      </c>
      <c r="F153" s="230" t="s">
        <v>111</v>
      </c>
      <c r="G153" s="230" t="s">
        <v>189</v>
      </c>
      <c r="H153" s="219"/>
      <c r="I153" s="220"/>
      <c r="J153" s="220"/>
      <c r="M153" s="287"/>
      <c r="N153" s="287"/>
    </row>
    <row r="154" spans="1:14" ht="15" x14ac:dyDescent="0.25">
      <c r="A154" s="448" t="s">
        <v>249</v>
      </c>
      <c r="B154" s="205">
        <v>802</v>
      </c>
      <c r="C154" s="283" t="s">
        <v>153</v>
      </c>
      <c r="D154" s="283" t="s">
        <v>83</v>
      </c>
      <c r="E154" s="283" t="s">
        <v>353</v>
      </c>
      <c r="F154" s="283" t="s">
        <v>174</v>
      </c>
      <c r="G154" s="283" t="s">
        <v>185</v>
      </c>
      <c r="H154" s="447">
        <f>H157+H155</f>
        <v>0.7</v>
      </c>
      <c r="I154" s="450">
        <f>I157</f>
        <v>0.8</v>
      </c>
      <c r="J154" s="450">
        <f>J157</f>
        <v>0.9</v>
      </c>
      <c r="M154" s="287"/>
      <c r="N154" s="287"/>
    </row>
    <row r="155" spans="1:14" ht="15" x14ac:dyDescent="0.25">
      <c r="A155" s="289" t="s">
        <v>362</v>
      </c>
      <c r="B155" s="229">
        <v>802</v>
      </c>
      <c r="C155" s="237" t="s">
        <v>153</v>
      </c>
      <c r="D155" s="237" t="s">
        <v>83</v>
      </c>
      <c r="E155" s="237" t="s">
        <v>353</v>
      </c>
      <c r="F155" s="230" t="s">
        <v>111</v>
      </c>
      <c r="G155" s="237" t="s">
        <v>185</v>
      </c>
      <c r="H155" s="238"/>
      <c r="I155" s="239"/>
      <c r="J155" s="239"/>
      <c r="M155" s="287"/>
      <c r="N155" s="287"/>
    </row>
    <row r="156" spans="1:14" ht="15" x14ac:dyDescent="0.25">
      <c r="A156" s="295" t="s">
        <v>363</v>
      </c>
      <c r="B156" s="229">
        <v>802</v>
      </c>
      <c r="C156" s="237" t="s">
        <v>153</v>
      </c>
      <c r="D156" s="237" t="s">
        <v>83</v>
      </c>
      <c r="E156" s="237" t="s">
        <v>353</v>
      </c>
      <c r="F156" s="230" t="s">
        <v>306</v>
      </c>
      <c r="G156" s="237" t="s">
        <v>185</v>
      </c>
      <c r="H156" s="238"/>
      <c r="I156" s="239"/>
      <c r="J156" s="239"/>
      <c r="M156" s="287"/>
      <c r="N156" s="287"/>
    </row>
    <row r="157" spans="1:14" ht="15" x14ac:dyDescent="0.25">
      <c r="A157" s="295" t="s">
        <v>364</v>
      </c>
      <c r="B157" s="229">
        <v>802</v>
      </c>
      <c r="C157" s="237" t="s">
        <v>153</v>
      </c>
      <c r="D157" s="237" t="s">
        <v>83</v>
      </c>
      <c r="E157" s="237" t="s">
        <v>353</v>
      </c>
      <c r="F157" s="230" t="s">
        <v>131</v>
      </c>
      <c r="G157" s="237" t="s">
        <v>191</v>
      </c>
      <c r="H157" s="238">
        <v>0.7</v>
      </c>
      <c r="I157" s="239">
        <v>0.8</v>
      </c>
      <c r="J157" s="239">
        <v>0.9</v>
      </c>
      <c r="M157" s="287"/>
      <c r="N157" s="287"/>
    </row>
    <row r="158" spans="1:14" ht="15" x14ac:dyDescent="0.25">
      <c r="A158" s="446" t="s">
        <v>202</v>
      </c>
      <c r="B158" s="205">
        <v>802</v>
      </c>
      <c r="C158" s="283" t="s">
        <v>153</v>
      </c>
      <c r="D158" s="283" t="s">
        <v>83</v>
      </c>
      <c r="E158" s="283" t="s">
        <v>353</v>
      </c>
      <c r="F158" s="283" t="s">
        <v>174</v>
      </c>
      <c r="G158" s="283" t="s">
        <v>196</v>
      </c>
      <c r="H158" s="284">
        <f>H159</f>
        <v>0</v>
      </c>
      <c r="I158" s="284">
        <f>I159</f>
        <v>0</v>
      </c>
      <c r="J158" s="284">
        <f>J159</f>
        <v>0</v>
      </c>
      <c r="M158" s="287"/>
      <c r="N158" s="287"/>
    </row>
    <row r="159" spans="1:14" ht="15" x14ac:dyDescent="0.25">
      <c r="A159" s="272" t="s">
        <v>498</v>
      </c>
      <c r="B159" s="229">
        <v>802</v>
      </c>
      <c r="C159" s="237" t="s">
        <v>153</v>
      </c>
      <c r="D159" s="237" t="s">
        <v>83</v>
      </c>
      <c r="E159" s="237" t="s">
        <v>353</v>
      </c>
      <c r="F159" s="237" t="s">
        <v>111</v>
      </c>
      <c r="G159" s="237" t="s">
        <v>196</v>
      </c>
      <c r="H159" s="238"/>
      <c r="I159" s="239"/>
      <c r="J159" s="220"/>
      <c r="M159" s="287"/>
      <c r="N159" s="287"/>
    </row>
    <row r="160" spans="1:14" ht="15" x14ac:dyDescent="0.25">
      <c r="A160" s="452" t="s">
        <v>183</v>
      </c>
      <c r="B160" s="205">
        <v>802</v>
      </c>
      <c r="C160" s="283" t="s">
        <v>153</v>
      </c>
      <c r="D160" s="283" t="s">
        <v>83</v>
      </c>
      <c r="E160" s="283" t="s">
        <v>365</v>
      </c>
      <c r="F160" s="283" t="s">
        <v>174</v>
      </c>
      <c r="G160" s="283" t="s">
        <v>186</v>
      </c>
      <c r="H160" s="284">
        <f>H161+H162+H163</f>
        <v>0</v>
      </c>
      <c r="I160" s="284">
        <f>I161+I162+I163</f>
        <v>34.299999999999997</v>
      </c>
      <c r="J160" s="284">
        <f>J161+J162+J163</f>
        <v>36.700000000000003</v>
      </c>
      <c r="M160" s="287"/>
      <c r="N160" s="287"/>
    </row>
    <row r="161" spans="1:14" ht="15" x14ac:dyDescent="0.25">
      <c r="A161" s="250" t="s">
        <v>366</v>
      </c>
      <c r="B161" s="229">
        <v>802</v>
      </c>
      <c r="C161" s="237" t="s">
        <v>153</v>
      </c>
      <c r="D161" s="237" t="s">
        <v>83</v>
      </c>
      <c r="E161" s="237" t="s">
        <v>353</v>
      </c>
      <c r="F161" s="230" t="s">
        <v>111</v>
      </c>
      <c r="G161" s="230" t="s">
        <v>188</v>
      </c>
      <c r="H161" s="219"/>
      <c r="I161" s="220"/>
      <c r="J161" s="220"/>
      <c r="M161" s="287"/>
      <c r="N161" s="287"/>
    </row>
    <row r="162" spans="1:14" ht="15" x14ac:dyDescent="0.25">
      <c r="A162" s="250" t="s">
        <v>367</v>
      </c>
      <c r="B162" s="229">
        <v>802</v>
      </c>
      <c r="C162" s="237" t="s">
        <v>153</v>
      </c>
      <c r="D162" s="237" t="s">
        <v>83</v>
      </c>
      <c r="E162" s="237" t="s">
        <v>353</v>
      </c>
      <c r="F162" s="230" t="s">
        <v>111</v>
      </c>
      <c r="G162" s="237" t="s">
        <v>186</v>
      </c>
      <c r="H162" s="238"/>
      <c r="I162" s="239">
        <v>9.3000000000000007</v>
      </c>
      <c r="J162" s="239">
        <v>10.7</v>
      </c>
      <c r="M162" s="287"/>
      <c r="N162" s="287"/>
    </row>
    <row r="163" spans="1:14" ht="15" x14ac:dyDescent="0.25">
      <c r="A163" s="250" t="s">
        <v>317</v>
      </c>
      <c r="B163" s="229" t="s">
        <v>275</v>
      </c>
      <c r="C163" s="237" t="s">
        <v>153</v>
      </c>
      <c r="D163" s="237" t="s">
        <v>83</v>
      </c>
      <c r="E163" s="237" t="s">
        <v>353</v>
      </c>
      <c r="F163" s="230" t="s">
        <v>111</v>
      </c>
      <c r="G163" s="237" t="s">
        <v>186</v>
      </c>
      <c r="H163" s="238"/>
      <c r="I163" s="239">
        <v>25</v>
      </c>
      <c r="J163" s="239">
        <v>26</v>
      </c>
      <c r="M163" s="287"/>
      <c r="N163" s="287"/>
    </row>
    <row r="164" spans="1:14" ht="15" x14ac:dyDescent="0.25">
      <c r="A164" s="281" t="s">
        <v>205</v>
      </c>
      <c r="B164" s="209" t="s">
        <v>275</v>
      </c>
      <c r="C164" s="210" t="s">
        <v>153</v>
      </c>
      <c r="D164" s="210" t="s">
        <v>83</v>
      </c>
      <c r="E164" s="210" t="s">
        <v>368</v>
      </c>
      <c r="F164" s="210" t="s">
        <v>174</v>
      </c>
      <c r="G164" s="210" t="s">
        <v>174</v>
      </c>
      <c r="H164" s="296">
        <f>H165</f>
        <v>0</v>
      </c>
      <c r="I164" s="296">
        <f t="shared" ref="I164:J164" si="8">I165</f>
        <v>0</v>
      </c>
      <c r="J164" s="296">
        <f t="shared" si="8"/>
        <v>0</v>
      </c>
      <c r="M164" s="287"/>
      <c r="N164" s="287"/>
    </row>
    <row r="165" spans="1:14" ht="29.25" x14ac:dyDescent="0.25">
      <c r="A165" s="253" t="s">
        <v>206</v>
      </c>
      <c r="B165" s="229" t="s">
        <v>275</v>
      </c>
      <c r="C165" s="237" t="s">
        <v>153</v>
      </c>
      <c r="D165" s="237" t="s">
        <v>83</v>
      </c>
      <c r="E165" s="237" t="s">
        <v>368</v>
      </c>
      <c r="F165" s="237" t="s">
        <v>203</v>
      </c>
      <c r="G165" s="230" t="s">
        <v>354</v>
      </c>
      <c r="H165" s="219"/>
      <c r="I165" s="220"/>
      <c r="J165" s="219"/>
      <c r="M165" s="287"/>
      <c r="N165" s="287"/>
    </row>
    <row r="166" spans="1:14" ht="15" x14ac:dyDescent="0.25">
      <c r="A166" s="254"/>
      <c r="B166" s="229"/>
      <c r="C166" s="237"/>
      <c r="D166" s="237"/>
      <c r="E166" s="237"/>
      <c r="F166" s="237"/>
      <c r="G166" s="230"/>
      <c r="H166" s="219"/>
      <c r="I166" s="220"/>
      <c r="J166" s="219"/>
      <c r="M166" s="287"/>
      <c r="N166" s="287"/>
    </row>
    <row r="167" spans="1:14" ht="15" x14ac:dyDescent="0.25">
      <c r="A167" s="297"/>
      <c r="B167" s="298"/>
      <c r="C167" s="237"/>
      <c r="D167" s="237"/>
      <c r="E167" s="237"/>
      <c r="F167" s="230"/>
      <c r="G167" s="230"/>
      <c r="H167" s="219"/>
      <c r="I167" s="220"/>
      <c r="J167" s="220"/>
      <c r="M167" s="287"/>
      <c r="N167" s="287"/>
    </row>
    <row r="168" spans="1:14" ht="15" x14ac:dyDescent="0.25">
      <c r="A168" s="299" t="s">
        <v>155</v>
      </c>
      <c r="B168" s="205">
        <v>802</v>
      </c>
      <c r="C168" s="283" t="s">
        <v>153</v>
      </c>
      <c r="D168" s="283" t="s">
        <v>83</v>
      </c>
      <c r="E168" s="283" t="s">
        <v>369</v>
      </c>
      <c r="F168" s="283" t="s">
        <v>174</v>
      </c>
      <c r="G168" s="283" t="s">
        <v>174</v>
      </c>
      <c r="H168" s="284">
        <f>H169+H173+H175+H179+H183+H186+H191+H193</f>
        <v>723.40000000000009</v>
      </c>
      <c r="I168" s="284">
        <f>I169+I173+I175+I179+I183+I186+I191+I193</f>
        <v>1152.2</v>
      </c>
      <c r="J168" s="284">
        <f>J169+J173+J175+J179+J183+J186+J191+J193</f>
        <v>1152.3</v>
      </c>
      <c r="M168" s="287"/>
      <c r="N168" s="287"/>
    </row>
    <row r="169" spans="1:14" ht="42.75" x14ac:dyDescent="0.25">
      <c r="A169" s="285" t="s">
        <v>355</v>
      </c>
      <c r="B169" s="225">
        <v>802</v>
      </c>
      <c r="C169" s="226" t="s">
        <v>153</v>
      </c>
      <c r="D169" s="226" t="s">
        <v>83</v>
      </c>
      <c r="E169" s="226" t="s">
        <v>369</v>
      </c>
      <c r="F169" s="226" t="s">
        <v>174</v>
      </c>
      <c r="G169" s="226" t="s">
        <v>271</v>
      </c>
      <c r="H169" s="227">
        <f>H170+H172</f>
        <v>723.40000000000009</v>
      </c>
      <c r="I169" s="227">
        <f>I170+I172</f>
        <v>1152.2</v>
      </c>
      <c r="J169" s="227">
        <f>J170+J172</f>
        <v>1152.3</v>
      </c>
      <c r="M169" s="287"/>
      <c r="N169" s="287"/>
    </row>
    <row r="170" spans="1:14" ht="15" x14ac:dyDescent="0.25">
      <c r="A170" s="286" t="s">
        <v>213</v>
      </c>
      <c r="B170" s="217">
        <v>802</v>
      </c>
      <c r="C170" s="218" t="s">
        <v>153</v>
      </c>
      <c r="D170" s="218" t="s">
        <v>83</v>
      </c>
      <c r="E170" s="218" t="s">
        <v>369</v>
      </c>
      <c r="F170" s="218" t="s">
        <v>127</v>
      </c>
      <c r="G170" s="242" t="s">
        <v>175</v>
      </c>
      <c r="H170" s="238">
        <v>555.6</v>
      </c>
      <c r="I170" s="238">
        <v>912.6</v>
      </c>
      <c r="J170" s="238">
        <v>912.7</v>
      </c>
      <c r="M170" s="265"/>
      <c r="N170" s="265"/>
    </row>
    <row r="171" spans="1:14" ht="15" x14ac:dyDescent="0.25">
      <c r="A171" s="286" t="s">
        <v>214</v>
      </c>
      <c r="B171" s="217">
        <v>802</v>
      </c>
      <c r="C171" s="218" t="s">
        <v>153</v>
      </c>
      <c r="D171" s="218" t="s">
        <v>83</v>
      </c>
      <c r="E171" s="218" t="s">
        <v>369</v>
      </c>
      <c r="F171" s="218" t="s">
        <v>129</v>
      </c>
      <c r="G171" s="242" t="s">
        <v>176</v>
      </c>
      <c r="H171" s="238"/>
      <c r="I171" s="239"/>
      <c r="J171" s="239"/>
      <c r="M171" s="265"/>
      <c r="N171" s="265"/>
    </row>
    <row r="172" spans="1:14" ht="15" x14ac:dyDescent="0.25">
      <c r="A172" s="286" t="s">
        <v>273</v>
      </c>
      <c r="B172" s="217">
        <v>802</v>
      </c>
      <c r="C172" s="218" t="s">
        <v>153</v>
      </c>
      <c r="D172" s="218" t="s">
        <v>83</v>
      </c>
      <c r="E172" s="218" t="s">
        <v>369</v>
      </c>
      <c r="F172" s="218" t="s">
        <v>130</v>
      </c>
      <c r="G172" s="242" t="s">
        <v>177</v>
      </c>
      <c r="H172" s="238">
        <v>167.8</v>
      </c>
      <c r="I172" s="238">
        <v>239.6</v>
      </c>
      <c r="J172" s="238">
        <v>239.6</v>
      </c>
      <c r="M172" s="265"/>
      <c r="N172" s="265"/>
    </row>
    <row r="173" spans="1:14" ht="15" x14ac:dyDescent="0.25">
      <c r="A173" s="231" t="s">
        <v>217</v>
      </c>
      <c r="B173" s="232">
        <v>802</v>
      </c>
      <c r="C173" s="233" t="s">
        <v>153</v>
      </c>
      <c r="D173" s="233" t="s">
        <v>83</v>
      </c>
      <c r="E173" s="233" t="s">
        <v>369</v>
      </c>
      <c r="F173" s="233" t="s">
        <v>109</v>
      </c>
      <c r="G173" s="233" t="s">
        <v>178</v>
      </c>
      <c r="H173" s="234"/>
      <c r="I173" s="267"/>
      <c r="J173" s="267"/>
      <c r="M173" s="265"/>
      <c r="N173" s="265"/>
    </row>
    <row r="174" spans="1:14" ht="15" x14ac:dyDescent="0.25">
      <c r="A174" s="216" t="s">
        <v>283</v>
      </c>
      <c r="B174" s="217">
        <v>802</v>
      </c>
      <c r="C174" s="218" t="s">
        <v>153</v>
      </c>
      <c r="D174" s="218" t="s">
        <v>83</v>
      </c>
      <c r="E174" s="218" t="s">
        <v>369</v>
      </c>
      <c r="F174" s="218" t="s">
        <v>129</v>
      </c>
      <c r="G174" s="218" t="s">
        <v>137</v>
      </c>
      <c r="H174" s="219"/>
      <c r="I174" s="220"/>
      <c r="J174" s="220"/>
      <c r="M174" s="265"/>
      <c r="N174" s="265"/>
    </row>
    <row r="175" spans="1:14" ht="15" x14ac:dyDescent="0.25">
      <c r="A175" s="288" t="s">
        <v>187</v>
      </c>
      <c r="B175" s="225">
        <v>802</v>
      </c>
      <c r="C175" s="226" t="s">
        <v>153</v>
      </c>
      <c r="D175" s="226" t="s">
        <v>83</v>
      </c>
      <c r="E175" s="226" t="s">
        <v>369</v>
      </c>
      <c r="F175" s="226" t="s">
        <v>111</v>
      </c>
      <c r="G175" s="226" t="s">
        <v>188</v>
      </c>
      <c r="H175" s="227">
        <v>0</v>
      </c>
      <c r="I175" s="227">
        <v>0</v>
      </c>
      <c r="J175" s="227">
        <v>0</v>
      </c>
      <c r="M175" s="265"/>
      <c r="N175" s="265"/>
    </row>
    <row r="176" spans="1:14" ht="15" x14ac:dyDescent="0.25">
      <c r="A176" s="289" t="s">
        <v>325</v>
      </c>
      <c r="B176" s="229">
        <v>802</v>
      </c>
      <c r="C176" s="237" t="s">
        <v>153</v>
      </c>
      <c r="D176" s="237" t="s">
        <v>83</v>
      </c>
      <c r="E176" s="237" t="s">
        <v>369</v>
      </c>
      <c r="F176" s="230" t="s">
        <v>111</v>
      </c>
      <c r="G176" s="230" t="s">
        <v>188</v>
      </c>
      <c r="H176" s="219"/>
      <c r="I176" s="220"/>
      <c r="J176" s="220"/>
      <c r="K176" s="440"/>
      <c r="M176" s="265"/>
      <c r="N176" s="265"/>
    </row>
    <row r="177" spans="1:14" ht="15" x14ac:dyDescent="0.25">
      <c r="A177" s="289" t="s">
        <v>370</v>
      </c>
      <c r="B177" s="229">
        <v>802</v>
      </c>
      <c r="C177" s="237" t="s">
        <v>153</v>
      </c>
      <c r="D177" s="237" t="s">
        <v>83</v>
      </c>
      <c r="E177" s="237" t="s">
        <v>369</v>
      </c>
      <c r="F177" s="230" t="s">
        <v>111</v>
      </c>
      <c r="G177" s="230" t="s">
        <v>188</v>
      </c>
      <c r="H177" s="219"/>
      <c r="I177" s="220"/>
      <c r="J177" s="220"/>
      <c r="K177" s="440"/>
      <c r="M177" s="195"/>
      <c r="N177" s="195"/>
    </row>
    <row r="178" spans="1:14" ht="15" x14ac:dyDescent="0.25">
      <c r="A178" s="289" t="s">
        <v>371</v>
      </c>
      <c r="B178" s="229">
        <v>802</v>
      </c>
      <c r="C178" s="237" t="s">
        <v>153</v>
      </c>
      <c r="D178" s="237" t="s">
        <v>83</v>
      </c>
      <c r="E178" s="237" t="s">
        <v>369</v>
      </c>
      <c r="F178" s="230" t="s">
        <v>111</v>
      </c>
      <c r="G178" s="230" t="s">
        <v>188</v>
      </c>
      <c r="H178" s="219"/>
      <c r="I178" s="220"/>
      <c r="J178" s="220"/>
      <c r="M178" s="195"/>
      <c r="N178" s="195"/>
    </row>
    <row r="179" spans="1:14" ht="15" x14ac:dyDescent="0.25">
      <c r="A179" s="290" t="s">
        <v>357</v>
      </c>
      <c r="B179" s="225">
        <v>802</v>
      </c>
      <c r="C179" s="226" t="s">
        <v>153</v>
      </c>
      <c r="D179" s="226" t="s">
        <v>83</v>
      </c>
      <c r="E179" s="226" t="s">
        <v>369</v>
      </c>
      <c r="F179" s="226" t="s">
        <v>174</v>
      </c>
      <c r="G179" s="226" t="s">
        <v>180</v>
      </c>
      <c r="H179" s="227">
        <f>H180</f>
        <v>0</v>
      </c>
      <c r="I179" s="227">
        <f t="shared" ref="I179:J179" si="9">I180</f>
        <v>0</v>
      </c>
      <c r="J179" s="227">
        <f t="shared" si="9"/>
        <v>0</v>
      </c>
      <c r="M179" s="195"/>
      <c r="N179" s="195"/>
    </row>
    <row r="180" spans="1:14" ht="15" x14ac:dyDescent="0.25">
      <c r="A180" s="300" t="s">
        <v>372</v>
      </c>
      <c r="B180" s="229">
        <v>802</v>
      </c>
      <c r="C180" s="237" t="s">
        <v>153</v>
      </c>
      <c r="D180" s="237" t="s">
        <v>83</v>
      </c>
      <c r="E180" s="237" t="s">
        <v>369</v>
      </c>
      <c r="F180" s="230" t="s">
        <v>109</v>
      </c>
      <c r="G180" s="230" t="s">
        <v>180</v>
      </c>
      <c r="H180" s="219"/>
      <c r="I180" s="219"/>
      <c r="J180" s="219"/>
      <c r="M180" s="195"/>
      <c r="N180" s="195"/>
    </row>
    <row r="181" spans="1:14" ht="15" x14ac:dyDescent="0.25">
      <c r="A181" s="300" t="s">
        <v>373</v>
      </c>
      <c r="B181" s="229">
        <v>802</v>
      </c>
      <c r="C181" s="237" t="s">
        <v>153</v>
      </c>
      <c r="D181" s="237" t="s">
        <v>83</v>
      </c>
      <c r="E181" s="237" t="s">
        <v>369</v>
      </c>
      <c r="F181" s="230" t="s">
        <v>111</v>
      </c>
      <c r="G181" s="230" t="s">
        <v>180</v>
      </c>
      <c r="H181" s="219"/>
      <c r="I181" s="220"/>
      <c r="J181" s="220"/>
      <c r="M181" s="195"/>
      <c r="N181" s="195"/>
    </row>
    <row r="182" spans="1:14" ht="15" x14ac:dyDescent="0.25">
      <c r="A182" s="300" t="s">
        <v>374</v>
      </c>
      <c r="B182" s="229">
        <v>802</v>
      </c>
      <c r="C182" s="237" t="s">
        <v>153</v>
      </c>
      <c r="D182" s="237" t="s">
        <v>83</v>
      </c>
      <c r="E182" s="237" t="s">
        <v>369</v>
      </c>
      <c r="F182" s="230" t="s">
        <v>111</v>
      </c>
      <c r="G182" s="230" t="s">
        <v>180</v>
      </c>
      <c r="H182" s="219"/>
      <c r="I182" s="220"/>
      <c r="J182" s="220"/>
      <c r="M182" s="195"/>
      <c r="N182" s="195"/>
    </row>
    <row r="183" spans="1:14" ht="15" x14ac:dyDescent="0.25">
      <c r="A183" s="288" t="s">
        <v>288</v>
      </c>
      <c r="B183" s="225">
        <v>802</v>
      </c>
      <c r="C183" s="226" t="s">
        <v>153</v>
      </c>
      <c r="D183" s="226" t="s">
        <v>83</v>
      </c>
      <c r="E183" s="226" t="s">
        <v>369</v>
      </c>
      <c r="F183" s="226" t="s">
        <v>174</v>
      </c>
      <c r="G183" s="226" t="s">
        <v>189</v>
      </c>
      <c r="H183" s="227">
        <f>H184+H185</f>
        <v>0</v>
      </c>
      <c r="I183" s="227">
        <f t="shared" ref="I183:J183" si="10">I184+I185</f>
        <v>0</v>
      </c>
      <c r="J183" s="227">
        <f t="shared" si="10"/>
        <v>0</v>
      </c>
      <c r="M183" s="195"/>
      <c r="N183" s="195"/>
    </row>
    <row r="184" spans="1:14" ht="15" x14ac:dyDescent="0.25">
      <c r="A184" s="301" t="s">
        <v>375</v>
      </c>
      <c r="B184" s="229">
        <v>802</v>
      </c>
      <c r="C184" s="237" t="s">
        <v>153</v>
      </c>
      <c r="D184" s="237" t="s">
        <v>83</v>
      </c>
      <c r="E184" s="237" t="s">
        <v>369</v>
      </c>
      <c r="F184" s="237" t="s">
        <v>109</v>
      </c>
      <c r="G184" s="237" t="s">
        <v>189</v>
      </c>
      <c r="H184" s="238"/>
      <c r="I184" s="220"/>
      <c r="J184" s="220"/>
      <c r="M184" s="195"/>
      <c r="N184" s="195"/>
    </row>
    <row r="185" spans="1:14" ht="15" x14ac:dyDescent="0.25">
      <c r="A185" s="289" t="s">
        <v>376</v>
      </c>
      <c r="B185" s="229">
        <v>802</v>
      </c>
      <c r="C185" s="237" t="s">
        <v>153</v>
      </c>
      <c r="D185" s="237" t="s">
        <v>83</v>
      </c>
      <c r="E185" s="237" t="s">
        <v>369</v>
      </c>
      <c r="F185" s="230" t="s">
        <v>111</v>
      </c>
      <c r="G185" s="230" t="s">
        <v>189</v>
      </c>
      <c r="H185" s="219"/>
      <c r="I185" s="219"/>
      <c r="J185" s="219"/>
      <c r="M185" s="195"/>
      <c r="N185" s="195"/>
    </row>
    <row r="186" spans="1:14" ht="15" x14ac:dyDescent="0.25">
      <c r="A186" s="245" t="s">
        <v>249</v>
      </c>
      <c r="B186" s="225">
        <v>802</v>
      </c>
      <c r="C186" s="226" t="s">
        <v>153</v>
      </c>
      <c r="D186" s="226" t="s">
        <v>83</v>
      </c>
      <c r="E186" s="226" t="s">
        <v>369</v>
      </c>
      <c r="F186" s="226" t="s">
        <v>174</v>
      </c>
      <c r="G186" s="226" t="s">
        <v>186</v>
      </c>
      <c r="H186" s="227">
        <f>H187</f>
        <v>0</v>
      </c>
      <c r="I186" s="227">
        <v>0</v>
      </c>
      <c r="J186" s="227">
        <v>0</v>
      </c>
      <c r="M186" s="195"/>
      <c r="N186" s="195"/>
    </row>
    <row r="187" spans="1:14" ht="15" x14ac:dyDescent="0.25">
      <c r="A187" s="291" t="s">
        <v>377</v>
      </c>
      <c r="B187" s="229">
        <v>802</v>
      </c>
      <c r="C187" s="237" t="s">
        <v>153</v>
      </c>
      <c r="D187" s="237" t="s">
        <v>83</v>
      </c>
      <c r="E187" s="237" t="s">
        <v>369</v>
      </c>
      <c r="F187" s="230" t="s">
        <v>111</v>
      </c>
      <c r="G187" s="230" t="s">
        <v>186</v>
      </c>
      <c r="H187" s="219"/>
      <c r="I187" s="220"/>
      <c r="J187" s="220"/>
      <c r="M187" s="195"/>
      <c r="N187" s="195"/>
    </row>
    <row r="188" spans="1:14" ht="15" x14ac:dyDescent="0.25">
      <c r="A188" s="302" t="s">
        <v>378</v>
      </c>
      <c r="B188" s="229">
        <v>802</v>
      </c>
      <c r="C188" s="230" t="s">
        <v>153</v>
      </c>
      <c r="D188" s="230" t="s">
        <v>83</v>
      </c>
      <c r="E188" s="230" t="s">
        <v>369</v>
      </c>
      <c r="F188" s="230" t="s">
        <v>306</v>
      </c>
      <c r="G188" s="230" t="s">
        <v>186</v>
      </c>
      <c r="H188" s="219"/>
      <c r="I188" s="220"/>
      <c r="J188" s="220"/>
      <c r="M188" s="195"/>
      <c r="N188" s="195"/>
    </row>
    <row r="189" spans="1:14" ht="15" x14ac:dyDescent="0.25">
      <c r="A189" s="253" t="s">
        <v>379</v>
      </c>
      <c r="B189" s="229">
        <v>802</v>
      </c>
      <c r="C189" s="237" t="s">
        <v>153</v>
      </c>
      <c r="D189" s="237" t="s">
        <v>83</v>
      </c>
      <c r="E189" s="237" t="s">
        <v>369</v>
      </c>
      <c r="F189" s="230" t="s">
        <v>306</v>
      </c>
      <c r="G189" s="230" t="s">
        <v>186</v>
      </c>
      <c r="H189" s="219"/>
      <c r="I189" s="220"/>
      <c r="J189" s="220"/>
      <c r="M189" s="195"/>
      <c r="N189" s="195"/>
    </row>
    <row r="190" spans="1:14" ht="15" x14ac:dyDescent="0.25">
      <c r="A190" s="253"/>
      <c r="B190" s="229">
        <v>802</v>
      </c>
      <c r="C190" s="230"/>
      <c r="D190" s="230"/>
      <c r="E190" s="230"/>
      <c r="F190" s="230"/>
      <c r="G190" s="230"/>
      <c r="H190" s="219"/>
      <c r="I190" s="220"/>
      <c r="J190" s="220"/>
      <c r="M190" s="195"/>
      <c r="N190" s="195"/>
    </row>
    <row r="191" spans="1:14" ht="15" x14ac:dyDescent="0.25">
      <c r="A191" s="224" t="s">
        <v>202</v>
      </c>
      <c r="B191" s="225">
        <v>802</v>
      </c>
      <c r="C191" s="226" t="s">
        <v>153</v>
      </c>
      <c r="D191" s="226" t="s">
        <v>83</v>
      </c>
      <c r="E191" s="226" t="s">
        <v>369</v>
      </c>
      <c r="F191" s="226" t="s">
        <v>174</v>
      </c>
      <c r="G191" s="226" t="s">
        <v>196</v>
      </c>
      <c r="H191" s="249">
        <f>H192</f>
        <v>0</v>
      </c>
      <c r="I191" s="249">
        <f t="shared" ref="I191:J191" si="11">I192</f>
        <v>0</v>
      </c>
      <c r="J191" s="249">
        <f t="shared" si="11"/>
        <v>0</v>
      </c>
      <c r="M191" s="195"/>
      <c r="N191" s="195"/>
    </row>
    <row r="192" spans="1:14" ht="15" x14ac:dyDescent="0.25">
      <c r="A192" s="289" t="s">
        <v>380</v>
      </c>
      <c r="B192" s="229">
        <v>802</v>
      </c>
      <c r="C192" s="237" t="s">
        <v>153</v>
      </c>
      <c r="D192" s="237" t="s">
        <v>83</v>
      </c>
      <c r="E192" s="237" t="s">
        <v>369</v>
      </c>
      <c r="F192" s="230" t="s">
        <v>111</v>
      </c>
      <c r="G192" s="230" t="s">
        <v>196</v>
      </c>
      <c r="H192" s="219"/>
      <c r="I192" s="219"/>
      <c r="J192" s="219"/>
      <c r="M192" s="195"/>
      <c r="N192" s="195"/>
    </row>
    <row r="193" spans="1:14" ht="15" x14ac:dyDescent="0.25">
      <c r="A193" s="303" t="s">
        <v>183</v>
      </c>
      <c r="B193" s="225">
        <v>802</v>
      </c>
      <c r="C193" s="226" t="s">
        <v>153</v>
      </c>
      <c r="D193" s="226" t="s">
        <v>83</v>
      </c>
      <c r="E193" s="226" t="s">
        <v>369</v>
      </c>
      <c r="F193" s="226" t="s">
        <v>174</v>
      </c>
      <c r="G193" s="226" t="s">
        <v>186</v>
      </c>
      <c r="H193" s="249">
        <f>H195+H197</f>
        <v>0</v>
      </c>
      <c r="I193" s="249">
        <f t="shared" ref="I193:J193" si="12">I195+I197</f>
        <v>0</v>
      </c>
      <c r="J193" s="249">
        <f t="shared" si="12"/>
        <v>0</v>
      </c>
      <c r="M193" s="195"/>
      <c r="N193" s="195"/>
    </row>
    <row r="194" spans="1:14" ht="15" x14ac:dyDescent="0.25">
      <c r="A194" s="254" t="s">
        <v>381</v>
      </c>
      <c r="B194" s="229">
        <v>802</v>
      </c>
      <c r="C194" s="237" t="s">
        <v>153</v>
      </c>
      <c r="D194" s="237" t="s">
        <v>83</v>
      </c>
      <c r="E194" s="237" t="s">
        <v>369</v>
      </c>
      <c r="F194" s="237" t="s">
        <v>111</v>
      </c>
      <c r="G194" s="230" t="s">
        <v>186</v>
      </c>
      <c r="H194" s="219"/>
      <c r="I194" s="220"/>
      <c r="J194" s="220"/>
      <c r="M194" s="195"/>
      <c r="N194" s="195"/>
    </row>
    <row r="195" spans="1:14" ht="15" x14ac:dyDescent="0.25">
      <c r="A195" s="254" t="s">
        <v>382</v>
      </c>
      <c r="B195" s="229">
        <v>802</v>
      </c>
      <c r="C195" s="237" t="s">
        <v>153</v>
      </c>
      <c r="D195" s="237" t="s">
        <v>83</v>
      </c>
      <c r="E195" s="237" t="s">
        <v>369</v>
      </c>
      <c r="F195" s="237" t="s">
        <v>111</v>
      </c>
      <c r="G195" s="230" t="s">
        <v>186</v>
      </c>
      <c r="H195" s="219"/>
      <c r="I195" s="219"/>
      <c r="J195" s="219"/>
    </row>
    <row r="196" spans="1:14" ht="15" x14ac:dyDescent="0.25">
      <c r="A196" s="254" t="s">
        <v>383</v>
      </c>
      <c r="B196" s="229">
        <v>802</v>
      </c>
      <c r="C196" s="237" t="s">
        <v>153</v>
      </c>
      <c r="D196" s="237" t="s">
        <v>83</v>
      </c>
      <c r="E196" s="237" t="s">
        <v>369</v>
      </c>
      <c r="F196" s="237" t="s">
        <v>111</v>
      </c>
      <c r="G196" s="230" t="s">
        <v>186</v>
      </c>
      <c r="H196" s="219"/>
      <c r="I196" s="220"/>
      <c r="J196" s="220"/>
    </row>
    <row r="197" spans="1:14" ht="15" x14ac:dyDescent="0.25">
      <c r="A197" s="254" t="s">
        <v>384</v>
      </c>
      <c r="B197" s="229">
        <v>802</v>
      </c>
      <c r="C197" s="237" t="s">
        <v>153</v>
      </c>
      <c r="D197" s="237" t="s">
        <v>83</v>
      </c>
      <c r="E197" s="237" t="s">
        <v>369</v>
      </c>
      <c r="F197" s="237" t="s">
        <v>111</v>
      </c>
      <c r="G197" s="230" t="s">
        <v>186</v>
      </c>
      <c r="H197" s="219"/>
      <c r="I197" s="219"/>
      <c r="J197" s="219"/>
    </row>
    <row r="198" spans="1:14" ht="15" x14ac:dyDescent="0.25">
      <c r="A198" s="254" t="s">
        <v>303</v>
      </c>
      <c r="B198" s="229">
        <v>802</v>
      </c>
      <c r="C198" s="237" t="s">
        <v>153</v>
      </c>
      <c r="D198" s="237" t="s">
        <v>83</v>
      </c>
      <c r="E198" s="237" t="s">
        <v>369</v>
      </c>
      <c r="F198" s="237" t="s">
        <v>111</v>
      </c>
      <c r="G198" s="230" t="s">
        <v>186</v>
      </c>
      <c r="H198" s="219"/>
      <c r="I198" s="220"/>
      <c r="J198" s="219"/>
    </row>
    <row r="199" spans="1:14" ht="15" x14ac:dyDescent="0.25">
      <c r="A199" s="254"/>
      <c r="B199" s="229"/>
      <c r="C199" s="237"/>
      <c r="D199" s="237"/>
      <c r="E199" s="237"/>
      <c r="F199" s="237"/>
      <c r="G199" s="230"/>
      <c r="H199" s="219"/>
      <c r="I199" s="220"/>
      <c r="J199" s="219"/>
    </row>
    <row r="200" spans="1:14" ht="15" x14ac:dyDescent="0.25">
      <c r="A200" s="304" t="s">
        <v>385</v>
      </c>
      <c r="B200" s="305">
        <v>802</v>
      </c>
      <c r="C200" s="283">
        <v>10</v>
      </c>
      <c r="D200" s="283" t="s">
        <v>195</v>
      </c>
      <c r="E200" s="283" t="s">
        <v>266</v>
      </c>
      <c r="F200" s="283" t="s">
        <v>174</v>
      </c>
      <c r="G200" s="283" t="s">
        <v>174</v>
      </c>
      <c r="H200" s="284">
        <f>H201</f>
        <v>99.8</v>
      </c>
      <c r="I200" s="284">
        <f t="shared" ref="I200:J200" si="13">I201</f>
        <v>99.7</v>
      </c>
      <c r="J200" s="284">
        <f t="shared" si="13"/>
        <v>99.7</v>
      </c>
    </row>
    <row r="201" spans="1:14" ht="15" x14ac:dyDescent="0.25">
      <c r="A201" s="306" t="s">
        <v>160</v>
      </c>
      <c r="B201" s="307" t="s">
        <v>275</v>
      </c>
      <c r="C201" s="218" t="s">
        <v>139</v>
      </c>
      <c r="D201" s="218" t="s">
        <v>83</v>
      </c>
      <c r="E201" s="218" t="s">
        <v>386</v>
      </c>
      <c r="F201" s="218" t="s">
        <v>163</v>
      </c>
      <c r="G201" s="242" t="s">
        <v>387</v>
      </c>
      <c r="H201" s="238">
        <v>99.8</v>
      </c>
      <c r="I201" s="239">
        <v>99.7</v>
      </c>
      <c r="J201" s="239">
        <v>99.7</v>
      </c>
    </row>
    <row r="202" spans="1:14" ht="15" x14ac:dyDescent="0.25">
      <c r="A202" s="308" t="s">
        <v>388</v>
      </c>
      <c r="B202" s="309" t="s">
        <v>275</v>
      </c>
      <c r="C202" s="310" t="s">
        <v>139</v>
      </c>
      <c r="D202" s="310" t="s">
        <v>133</v>
      </c>
      <c r="E202" s="218" t="s">
        <v>389</v>
      </c>
      <c r="F202" s="310" t="s">
        <v>390</v>
      </c>
      <c r="G202" s="310" t="s">
        <v>391</v>
      </c>
      <c r="H202" s="239"/>
      <c r="I202" s="220"/>
      <c r="J202" s="220"/>
    </row>
    <row r="203" spans="1:14" ht="15" x14ac:dyDescent="0.25">
      <c r="A203" s="308" t="s">
        <v>392</v>
      </c>
      <c r="B203" s="307" t="s">
        <v>275</v>
      </c>
      <c r="C203" s="310" t="s">
        <v>139</v>
      </c>
      <c r="D203" s="218" t="s">
        <v>393</v>
      </c>
      <c r="E203" s="310" t="s">
        <v>394</v>
      </c>
      <c r="F203" s="218" t="s">
        <v>111</v>
      </c>
      <c r="G203" s="218"/>
      <c r="H203" s="220"/>
      <c r="I203" s="220"/>
      <c r="J203" s="220"/>
    </row>
    <row r="204" spans="1:14" ht="15" x14ac:dyDescent="0.25">
      <c r="A204" s="311" t="s">
        <v>395</v>
      </c>
      <c r="B204" s="305" t="s">
        <v>275</v>
      </c>
      <c r="C204" s="283" t="s">
        <v>167</v>
      </c>
      <c r="D204" s="283" t="s">
        <v>133</v>
      </c>
      <c r="E204" s="283" t="s">
        <v>396</v>
      </c>
      <c r="F204" s="283" t="s">
        <v>397</v>
      </c>
      <c r="G204" s="283" t="s">
        <v>398</v>
      </c>
      <c r="H204" s="312">
        <f>H206</f>
        <v>5.3</v>
      </c>
      <c r="I204" s="312">
        <f t="shared" ref="I204:J204" si="14">I206</f>
        <v>5.3</v>
      </c>
      <c r="J204" s="312">
        <f t="shared" si="14"/>
        <v>5.3</v>
      </c>
    </row>
    <row r="205" spans="1:14" ht="15" x14ac:dyDescent="0.25">
      <c r="A205" s="313"/>
      <c r="B205" s="314" t="s">
        <v>275</v>
      </c>
      <c r="C205" s="242" t="s">
        <v>167</v>
      </c>
      <c r="D205" s="242" t="s">
        <v>133</v>
      </c>
      <c r="E205" s="242" t="s">
        <v>396</v>
      </c>
      <c r="F205" s="310" t="s">
        <v>397</v>
      </c>
      <c r="G205" s="310" t="s">
        <v>398</v>
      </c>
      <c r="H205" s="220"/>
      <c r="I205" s="220"/>
      <c r="J205" s="220"/>
    </row>
    <row r="206" spans="1:14" ht="15" x14ac:dyDescent="0.25">
      <c r="A206" s="313" t="s">
        <v>399</v>
      </c>
      <c r="B206" s="314" t="s">
        <v>275</v>
      </c>
      <c r="C206" s="242" t="s">
        <v>167</v>
      </c>
      <c r="D206" s="242" t="s">
        <v>133</v>
      </c>
      <c r="E206" s="242" t="s">
        <v>487</v>
      </c>
      <c r="F206" s="315" t="s">
        <v>397</v>
      </c>
      <c r="G206" s="317" t="s">
        <v>398</v>
      </c>
      <c r="H206" s="239">
        <v>5.3</v>
      </c>
      <c r="I206" s="239">
        <v>5.3</v>
      </c>
      <c r="J206" s="239">
        <v>5.3</v>
      </c>
    </row>
    <row r="207" spans="1:14" ht="15" x14ac:dyDescent="0.25">
      <c r="A207" s="453" t="s">
        <v>491</v>
      </c>
      <c r="B207" s="454" t="s">
        <v>275</v>
      </c>
      <c r="C207" s="455" t="s">
        <v>122</v>
      </c>
      <c r="D207" s="455" t="s">
        <v>83</v>
      </c>
      <c r="E207" s="455" t="s">
        <v>488</v>
      </c>
      <c r="F207" s="455" t="s">
        <v>174</v>
      </c>
      <c r="G207" s="455" t="s">
        <v>174</v>
      </c>
      <c r="H207" s="312">
        <f>H208</f>
        <v>26.7</v>
      </c>
      <c r="I207" s="312">
        <f t="shared" ref="I207:J207" si="15">I208</f>
        <v>24.7</v>
      </c>
      <c r="J207" s="312">
        <f t="shared" si="15"/>
        <v>19.899999999999999</v>
      </c>
    </row>
    <row r="208" spans="1:14" ht="15" x14ac:dyDescent="0.25">
      <c r="A208" s="368" t="s">
        <v>492</v>
      </c>
      <c r="B208" s="316" t="s">
        <v>275</v>
      </c>
      <c r="C208" s="315" t="s">
        <v>122</v>
      </c>
      <c r="D208" s="315" t="s">
        <v>83</v>
      </c>
      <c r="E208" s="315" t="s">
        <v>488</v>
      </c>
      <c r="F208" s="315" t="s">
        <v>489</v>
      </c>
      <c r="G208" s="317" t="s">
        <v>490</v>
      </c>
      <c r="H208" s="444">
        <v>26.7</v>
      </c>
      <c r="I208" s="239">
        <v>24.7</v>
      </c>
      <c r="J208" s="239">
        <v>19.899999999999999</v>
      </c>
    </row>
    <row r="209" spans="1:10" ht="15" x14ac:dyDescent="0.25">
      <c r="A209" s="318" t="s">
        <v>303</v>
      </c>
      <c r="B209" s="316"/>
      <c r="C209" s="315"/>
      <c r="D209" s="315"/>
      <c r="E209" s="315"/>
      <c r="F209" s="315"/>
      <c r="G209" s="315"/>
      <c r="H209" s="220"/>
      <c r="I209" s="220"/>
      <c r="J209" s="220"/>
    </row>
    <row r="210" spans="1:10" ht="15.75" x14ac:dyDescent="0.25">
      <c r="A210" s="319" t="s">
        <v>168</v>
      </c>
      <c r="B210" s="320" t="s">
        <v>275</v>
      </c>
      <c r="C210" s="321"/>
      <c r="D210" s="321"/>
      <c r="E210" s="321"/>
      <c r="F210" s="321"/>
      <c r="G210" s="321"/>
      <c r="H210" s="322">
        <f>H8</f>
        <v>16061.000000000002</v>
      </c>
      <c r="I210" s="322">
        <f t="shared" ref="I210:J210" si="16">I8</f>
        <v>19841.599999999999</v>
      </c>
      <c r="J210" s="322">
        <f t="shared" si="16"/>
        <v>20489.300000000003</v>
      </c>
    </row>
    <row r="211" spans="1:10" ht="15.75" x14ac:dyDescent="0.25">
      <c r="A211" s="319" t="s">
        <v>400</v>
      </c>
      <c r="B211" s="320" t="s">
        <v>275</v>
      </c>
      <c r="C211" s="321"/>
      <c r="D211" s="321"/>
      <c r="E211" s="321"/>
      <c r="F211" s="321"/>
      <c r="G211" s="321"/>
      <c r="H211" s="322">
        <f>H207+H204+H200+H135+H121+H118+H111+H9</f>
        <v>15347.800000000001</v>
      </c>
      <c r="I211" s="322">
        <f>I207+I204+I200+I135+I128+I121+I118+I111+I9</f>
        <v>22381.07</v>
      </c>
      <c r="J211" s="322">
        <f>J207+J204+J135+J128+J121+J118+J111+J9</f>
        <v>19572</v>
      </c>
    </row>
    <row r="212" spans="1:10" ht="15" x14ac:dyDescent="0.25">
      <c r="A212" s="323"/>
      <c r="B212" s="324"/>
      <c r="C212" s="325"/>
      <c r="D212" s="325"/>
      <c r="E212" s="325"/>
      <c r="F212" s="325"/>
      <c r="G212" s="325"/>
      <c r="H212" s="326"/>
      <c r="I212" s="195"/>
      <c r="J212" s="195"/>
    </row>
    <row r="213" spans="1:10" ht="15" x14ac:dyDescent="0.25">
      <c r="A213" s="323"/>
      <c r="B213" s="324"/>
      <c r="C213" s="325"/>
      <c r="D213" s="325"/>
      <c r="E213" s="325"/>
      <c r="F213" s="325"/>
      <c r="G213" s="325"/>
      <c r="H213" s="326"/>
      <c r="I213" s="326"/>
      <c r="J213" s="326"/>
    </row>
    <row r="214" spans="1:10" ht="15" x14ac:dyDescent="0.25">
      <c r="A214" s="323"/>
      <c r="B214" s="324"/>
      <c r="C214" s="325"/>
      <c r="D214" s="325"/>
      <c r="E214" s="325"/>
    </row>
    <row r="215" spans="1:10" ht="15" x14ac:dyDescent="0.25">
      <c r="A215" s="323"/>
      <c r="B215" s="324"/>
      <c r="C215" s="325"/>
      <c r="D215" s="325"/>
      <c r="E215" s="325"/>
    </row>
    <row r="216" spans="1:10" ht="15" x14ac:dyDescent="0.25">
      <c r="A216" s="323"/>
      <c r="B216" s="324"/>
      <c r="C216" s="325"/>
      <c r="D216" s="325"/>
      <c r="E216" s="325"/>
    </row>
    <row r="217" spans="1:10" ht="15" x14ac:dyDescent="0.25">
      <c r="A217" s="323"/>
      <c r="B217" s="324"/>
      <c r="C217" s="325"/>
      <c r="D217" s="325"/>
      <c r="E217" s="325"/>
    </row>
    <row r="218" spans="1:10" ht="15" x14ac:dyDescent="0.25">
      <c r="A218" s="323"/>
      <c r="B218" s="324"/>
      <c r="C218" s="325"/>
      <c r="D218" s="325"/>
      <c r="E218" s="325"/>
    </row>
    <row r="219" spans="1:10" ht="15" x14ac:dyDescent="0.25">
      <c r="A219" s="323"/>
      <c r="B219" s="324"/>
      <c r="C219" s="325"/>
      <c r="D219" s="325"/>
      <c r="E219" s="325"/>
    </row>
    <row r="220" spans="1:10" ht="15" x14ac:dyDescent="0.25">
      <c r="A220" s="323"/>
      <c r="B220" s="324"/>
      <c r="C220" s="325"/>
      <c r="D220" s="325"/>
      <c r="E220" s="325"/>
    </row>
    <row r="221" spans="1:10" ht="15" x14ac:dyDescent="0.25">
      <c r="A221" s="323"/>
      <c r="B221" s="324"/>
      <c r="C221" s="325"/>
      <c r="D221" s="325"/>
      <c r="E221" s="325"/>
    </row>
    <row r="222" spans="1:10" ht="15" x14ac:dyDescent="0.25">
      <c r="A222" s="195"/>
      <c r="B222" s="195"/>
      <c r="C222" s="195"/>
      <c r="D222" s="195"/>
      <c r="E222" s="195"/>
    </row>
    <row r="223" spans="1:10" ht="15" x14ac:dyDescent="0.25">
      <c r="A223" s="195"/>
      <c r="B223" s="195"/>
      <c r="C223" s="195"/>
      <c r="D223" s="195"/>
      <c r="E223" s="195"/>
    </row>
    <row r="224" spans="1:10" ht="15" x14ac:dyDescent="0.25">
      <c r="A224" s="195"/>
      <c r="B224" s="195"/>
      <c r="C224" s="195"/>
      <c r="D224" s="195"/>
      <c r="E224" s="195"/>
    </row>
    <row r="225" spans="1:5" ht="15" x14ac:dyDescent="0.25">
      <c r="A225" s="195"/>
      <c r="B225" s="195"/>
      <c r="C225" s="195"/>
      <c r="D225" s="195"/>
      <c r="E225" s="195"/>
    </row>
    <row r="226" spans="1:5" ht="15" x14ac:dyDescent="0.25">
      <c r="A226" s="195"/>
      <c r="B226" s="195"/>
      <c r="C226" s="195"/>
      <c r="D226" s="195"/>
      <c r="E226" s="195"/>
    </row>
    <row r="227" spans="1:5" ht="15" x14ac:dyDescent="0.25">
      <c r="A227" s="195"/>
      <c r="B227" s="195"/>
      <c r="C227" s="195"/>
      <c r="D227" s="195"/>
      <c r="E227" s="195"/>
    </row>
    <row r="228" spans="1:5" ht="15" x14ac:dyDescent="0.25">
      <c r="A228" s="195"/>
      <c r="B228" s="195"/>
      <c r="C228" s="195"/>
      <c r="D228" s="195"/>
      <c r="E228" s="195"/>
    </row>
    <row r="229" spans="1:5" ht="15" x14ac:dyDescent="0.25">
      <c r="A229" s="195"/>
      <c r="B229" s="195"/>
      <c r="C229" s="195"/>
      <c r="D229" s="195"/>
      <c r="E229" s="195"/>
    </row>
    <row r="230" spans="1:5" ht="15" x14ac:dyDescent="0.25">
      <c r="A230" s="195"/>
      <c r="B230" s="195"/>
      <c r="C230" s="195"/>
      <c r="D230" s="195"/>
      <c r="E230" s="195"/>
    </row>
    <row r="231" spans="1:5" ht="15" x14ac:dyDescent="0.25"/>
    <row r="232" spans="1:5" ht="15" x14ac:dyDescent="0.25"/>
    <row r="233" spans="1:5" ht="15" x14ac:dyDescent="0.25"/>
    <row r="234" spans="1:5" ht="15" x14ac:dyDescent="0.25"/>
    <row r="235" spans="1:5" ht="15" x14ac:dyDescent="0.25"/>
    <row r="236" spans="1:5" ht="15" x14ac:dyDescent="0.25"/>
    <row r="237" spans="1:5" ht="15" x14ac:dyDescent="0.25"/>
    <row r="238" spans="1:5" ht="15" x14ac:dyDescent="0.25"/>
    <row r="239" spans="1:5" ht="15" x14ac:dyDescent="0.25"/>
    <row r="240" spans="1:5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spans="11:12" ht="15" x14ac:dyDescent="0.25"/>
    <row r="290" spans="11:12" ht="15" x14ac:dyDescent="0.25"/>
    <row r="291" spans="11:12" ht="15" x14ac:dyDescent="0.25"/>
    <row r="293" spans="11:12" ht="15" x14ac:dyDescent="0.25">
      <c r="K293" s="265"/>
      <c r="L293" s="265"/>
    </row>
    <row r="294" spans="11:12" ht="15" x14ac:dyDescent="0.25">
      <c r="K294" s="265"/>
      <c r="L294" s="265"/>
    </row>
    <row r="295" spans="11:12" ht="15" x14ac:dyDescent="0.25">
      <c r="K295" s="327"/>
      <c r="L295" s="265"/>
    </row>
    <row r="296" spans="11:12" ht="15" x14ac:dyDescent="0.25">
      <c r="K296" s="265"/>
      <c r="L296" s="328"/>
    </row>
    <row r="297" spans="11:12" ht="15" x14ac:dyDescent="0.25">
      <c r="K297" s="265"/>
      <c r="L297" s="265"/>
    </row>
    <row r="298" spans="11:12" ht="15" x14ac:dyDescent="0.25">
      <c r="K298" s="265"/>
      <c r="L298" s="265"/>
    </row>
    <row r="299" spans="11:12" ht="15" x14ac:dyDescent="0.25">
      <c r="K299" s="265"/>
      <c r="L299" s="265"/>
    </row>
    <row r="300" spans="11:12" ht="15" x14ac:dyDescent="0.25">
      <c r="K300" s="265"/>
      <c r="L300" s="265"/>
    </row>
    <row r="301" spans="11:12" ht="15" x14ac:dyDescent="0.25">
      <c r="K301" s="265"/>
      <c r="L301" s="265"/>
    </row>
    <row r="302" spans="11:12" ht="15" x14ac:dyDescent="0.25">
      <c r="K302" s="265"/>
      <c r="L302" s="265"/>
    </row>
    <row r="303" spans="11:12" ht="15" x14ac:dyDescent="0.25">
      <c r="K303" s="265"/>
      <c r="L303" s="265"/>
    </row>
    <row r="304" spans="11:12" ht="15" x14ac:dyDescent="0.25">
      <c r="K304" s="203"/>
      <c r="L304" s="203"/>
    </row>
    <row r="305" spans="1:12" ht="15" x14ac:dyDescent="0.25">
      <c r="K305" s="203"/>
      <c r="L305" s="203"/>
    </row>
    <row r="306" spans="1:12" ht="15" x14ac:dyDescent="0.25">
      <c r="K306" s="203"/>
      <c r="L306" s="203"/>
    </row>
    <row r="307" spans="1:12" ht="15" x14ac:dyDescent="0.25">
      <c r="K307" s="203"/>
      <c r="L307" s="203"/>
    </row>
    <row r="308" spans="1:12" ht="15" x14ac:dyDescent="0.25">
      <c r="K308" s="203"/>
      <c r="L308" s="203"/>
    </row>
    <row r="309" spans="1:12" ht="15" x14ac:dyDescent="0.25">
      <c r="K309" s="203"/>
      <c r="L309" s="203"/>
    </row>
    <row r="310" spans="1:12" ht="15" x14ac:dyDescent="0.25">
      <c r="K310" s="203"/>
      <c r="L310" s="203"/>
    </row>
    <row r="311" spans="1:12" ht="15" x14ac:dyDescent="0.25">
      <c r="A311" s="195"/>
      <c r="B311" s="195"/>
      <c r="C311" s="195"/>
      <c r="D311" s="195"/>
      <c r="E311" s="195"/>
      <c r="F311" s="195"/>
      <c r="G311" s="195"/>
      <c r="H311" s="195"/>
      <c r="I311" s="195"/>
      <c r="J311" s="195"/>
      <c r="K311" s="203"/>
      <c r="L311" s="203"/>
    </row>
    <row r="312" spans="1:12" ht="15" x14ac:dyDescent="0.25">
      <c r="A312" s="195"/>
      <c r="B312" s="195"/>
      <c r="C312" s="195"/>
      <c r="D312" s="195"/>
      <c r="E312" s="195"/>
      <c r="F312" s="195"/>
      <c r="G312" s="195"/>
      <c r="H312" s="195"/>
      <c r="I312" s="195"/>
      <c r="J312" s="195"/>
      <c r="K312" s="203"/>
      <c r="L312" s="203"/>
    </row>
    <row r="313" spans="1:12" ht="15" x14ac:dyDescent="0.25">
      <c r="A313" s="195"/>
      <c r="B313" s="195"/>
      <c r="C313" s="195"/>
      <c r="D313" s="195"/>
      <c r="E313" s="195"/>
      <c r="F313" s="195"/>
      <c r="G313" s="195"/>
      <c r="H313" s="195"/>
      <c r="I313" s="195"/>
      <c r="J313" s="195"/>
      <c r="K313" s="203"/>
      <c r="L313" s="203"/>
    </row>
    <row r="314" spans="1:12" ht="15" x14ac:dyDescent="0.25">
      <c r="A314" s="195"/>
      <c r="B314" s="195"/>
      <c r="C314" s="195"/>
      <c r="D314" s="195"/>
      <c r="E314" s="195"/>
      <c r="F314" s="195"/>
      <c r="G314" s="195"/>
      <c r="H314" s="195"/>
      <c r="I314" s="195"/>
      <c r="J314" s="195"/>
      <c r="K314" s="203"/>
      <c r="L314" s="203"/>
    </row>
    <row r="315" spans="1:12" ht="15" x14ac:dyDescent="0.25">
      <c r="A315" s="195"/>
      <c r="B315" s="195"/>
      <c r="C315" s="195"/>
      <c r="D315" s="195"/>
      <c r="E315" s="195"/>
      <c r="F315" s="195"/>
      <c r="G315" s="195"/>
      <c r="H315" s="195"/>
      <c r="I315" s="195"/>
      <c r="J315" s="195"/>
      <c r="K315" s="203"/>
      <c r="L315" s="203"/>
    </row>
    <row r="316" spans="1:12" ht="15" x14ac:dyDescent="0.25">
      <c r="A316" s="195"/>
      <c r="B316" s="195"/>
      <c r="C316" s="195"/>
      <c r="D316" s="195"/>
      <c r="E316" s="195"/>
      <c r="F316" s="195"/>
      <c r="G316" s="195"/>
      <c r="H316" s="195"/>
      <c r="I316" s="195"/>
      <c r="J316" s="195"/>
      <c r="K316" s="203"/>
      <c r="L316" s="203"/>
    </row>
    <row r="317" spans="1:12" ht="15" x14ac:dyDescent="0.25">
      <c r="A317" s="195"/>
      <c r="B317" s="195"/>
      <c r="C317" s="195"/>
      <c r="D317" s="195"/>
      <c r="E317" s="195"/>
      <c r="F317" s="195"/>
      <c r="G317" s="195"/>
      <c r="H317" s="195"/>
      <c r="I317" s="195"/>
      <c r="J317" s="195"/>
      <c r="K317" s="203"/>
      <c r="L317" s="203"/>
    </row>
    <row r="318" spans="1:12" ht="15" x14ac:dyDescent="0.25">
      <c r="A318" s="195"/>
      <c r="B318" s="195"/>
      <c r="C318" s="195"/>
      <c r="D318" s="195"/>
      <c r="E318" s="195"/>
      <c r="F318" s="195"/>
      <c r="G318" s="195"/>
      <c r="H318" s="195"/>
      <c r="I318" s="195"/>
      <c r="J318" s="195"/>
      <c r="K318" s="203"/>
      <c r="L318" s="203"/>
    </row>
    <row r="319" spans="1:12" ht="15" x14ac:dyDescent="0.25">
      <c r="A319" s="195"/>
      <c r="B319" s="195"/>
      <c r="C319" s="195"/>
      <c r="D319" s="195"/>
      <c r="E319" s="195"/>
      <c r="F319" s="195"/>
      <c r="G319" s="195"/>
      <c r="H319" s="195"/>
      <c r="I319" s="195"/>
      <c r="J319" s="195"/>
      <c r="K319" s="203"/>
      <c r="L319" s="203"/>
    </row>
    <row r="320" spans="1:12" ht="15" x14ac:dyDescent="0.25">
      <c r="A320" s="195"/>
      <c r="B320" s="195"/>
      <c r="C320" s="195"/>
      <c r="D320" s="195"/>
      <c r="E320" s="195"/>
      <c r="F320" s="195"/>
      <c r="G320" s="195"/>
      <c r="H320" s="195"/>
      <c r="I320" s="195"/>
      <c r="J320" s="195"/>
      <c r="K320" s="203"/>
      <c r="L320" s="203"/>
    </row>
    <row r="321" spans="1:12" ht="15" x14ac:dyDescent="0.25">
      <c r="A321" s="195"/>
      <c r="B321" s="195"/>
      <c r="C321" s="195"/>
      <c r="D321" s="195"/>
      <c r="E321" s="195"/>
      <c r="F321" s="195"/>
      <c r="G321" s="195"/>
      <c r="H321" s="195"/>
      <c r="I321" s="195"/>
      <c r="J321" s="195"/>
      <c r="K321" s="203"/>
      <c r="L321" s="203"/>
    </row>
    <row r="322" spans="1:12" ht="15" x14ac:dyDescent="0.25">
      <c r="A322" s="195"/>
      <c r="B322" s="195"/>
      <c r="C322" s="195"/>
      <c r="D322" s="195"/>
      <c r="E322" s="195"/>
      <c r="F322" s="195"/>
      <c r="G322" s="195"/>
      <c r="H322" s="195"/>
      <c r="I322" s="195"/>
      <c r="J322" s="195"/>
      <c r="K322" s="203"/>
      <c r="L322" s="203"/>
    </row>
    <row r="323" spans="1:12" ht="15" x14ac:dyDescent="0.25">
      <c r="A323" s="195"/>
      <c r="B323" s="195"/>
      <c r="C323" s="195"/>
      <c r="D323" s="195"/>
      <c r="E323" s="195"/>
      <c r="F323" s="195"/>
      <c r="G323" s="195"/>
      <c r="H323" s="195"/>
      <c r="I323" s="195"/>
      <c r="J323" s="195"/>
      <c r="K323" s="203"/>
      <c r="L323" s="203"/>
    </row>
    <row r="324" spans="1:12" ht="15" x14ac:dyDescent="0.25">
      <c r="A324" s="195"/>
      <c r="B324" s="195"/>
      <c r="C324" s="195"/>
      <c r="D324" s="195"/>
      <c r="E324" s="195"/>
      <c r="F324" s="195"/>
      <c r="G324" s="195"/>
      <c r="H324" s="195"/>
      <c r="I324" s="195"/>
      <c r="J324" s="195"/>
      <c r="K324" s="203"/>
      <c r="L324" s="203"/>
    </row>
    <row r="325" spans="1:12" ht="15" x14ac:dyDescent="0.25">
      <c r="A325" s="330"/>
      <c r="B325" s="331"/>
      <c r="C325" s="332"/>
      <c r="D325" s="332"/>
      <c r="E325" s="332"/>
      <c r="F325" s="332"/>
      <c r="G325" s="332"/>
      <c r="H325" s="333"/>
      <c r="I325" s="333"/>
      <c r="J325" s="333"/>
      <c r="K325" s="203"/>
      <c r="L325" s="203"/>
    </row>
    <row r="326" spans="1:12" ht="15" x14ac:dyDescent="0.25">
      <c r="A326" s="195"/>
      <c r="B326" s="195"/>
      <c r="C326" s="195"/>
      <c r="D326" s="195"/>
      <c r="E326" s="195"/>
      <c r="F326" s="195"/>
      <c r="G326" s="195"/>
      <c r="H326" s="195"/>
      <c r="I326" s="195"/>
      <c r="J326" s="195"/>
      <c r="K326" s="203"/>
      <c r="L326" s="203"/>
    </row>
    <row r="327" spans="1:12" ht="15" x14ac:dyDescent="0.25">
      <c r="A327" s="195"/>
      <c r="B327" s="195"/>
      <c r="C327" s="195"/>
      <c r="D327" s="195"/>
      <c r="E327" s="195"/>
      <c r="F327" s="195"/>
      <c r="G327" s="195"/>
      <c r="H327" s="195"/>
      <c r="I327" s="195"/>
      <c r="J327" s="195"/>
      <c r="K327" s="203"/>
      <c r="L327" s="203"/>
    </row>
    <row r="328" spans="1:12" ht="15" x14ac:dyDescent="0.25">
      <c r="A328" s="195"/>
      <c r="B328" s="195"/>
      <c r="C328" s="195"/>
      <c r="D328" s="195"/>
      <c r="E328" s="195"/>
      <c r="F328" s="195"/>
      <c r="G328" s="195"/>
      <c r="H328" s="195"/>
      <c r="I328" s="195"/>
      <c r="J328" s="195"/>
      <c r="K328" s="203"/>
      <c r="L328" s="203"/>
    </row>
    <row r="329" spans="1:12" ht="15" x14ac:dyDescent="0.25">
      <c r="A329" s="330"/>
      <c r="B329" s="331"/>
      <c r="C329" s="332"/>
      <c r="D329" s="332"/>
      <c r="E329" s="332"/>
      <c r="F329" s="332"/>
      <c r="G329" s="332"/>
      <c r="H329" s="333"/>
      <c r="I329" s="333"/>
      <c r="J329" s="333"/>
      <c r="K329" s="203"/>
      <c r="L329" s="203"/>
    </row>
    <row r="330" spans="1:12" ht="15" x14ac:dyDescent="0.25">
      <c r="A330" s="330"/>
      <c r="B330" s="331"/>
      <c r="C330" s="332"/>
      <c r="D330" s="332"/>
      <c r="E330" s="332"/>
      <c r="F330" s="332"/>
      <c r="G330" s="332"/>
      <c r="H330" s="333"/>
      <c r="I330" s="333"/>
      <c r="J330" s="333"/>
      <c r="K330" s="265"/>
      <c r="L330" s="265"/>
    </row>
    <row r="331" spans="1:12" ht="15" x14ac:dyDescent="0.25">
      <c r="A331" s="330"/>
      <c r="B331" s="331"/>
      <c r="C331" s="332"/>
      <c r="D331" s="332"/>
      <c r="E331" s="332"/>
      <c r="F331" s="332"/>
      <c r="G331" s="332"/>
      <c r="H331" s="333"/>
      <c r="I331" s="333"/>
      <c r="J331" s="333"/>
      <c r="K331" s="265"/>
      <c r="L331" s="265"/>
    </row>
    <row r="332" spans="1:12" ht="15" x14ac:dyDescent="0.25">
      <c r="A332" s="195"/>
      <c r="B332" s="195"/>
      <c r="C332" s="195"/>
      <c r="D332" s="195"/>
      <c r="E332" s="195"/>
      <c r="F332" s="195"/>
      <c r="G332" s="195"/>
      <c r="H332" s="195"/>
      <c r="I332" s="195"/>
      <c r="J332" s="195"/>
      <c r="K332" s="265"/>
      <c r="L332" s="265"/>
    </row>
    <row r="333" spans="1:12" ht="15" x14ac:dyDescent="0.25">
      <c r="A333" s="195"/>
      <c r="B333" s="195"/>
      <c r="C333" s="195"/>
      <c r="D333" s="195"/>
      <c r="E333" s="195"/>
      <c r="F333" s="195"/>
      <c r="G333" s="195"/>
      <c r="H333" s="195"/>
      <c r="I333" s="195"/>
      <c r="J333" s="195"/>
      <c r="K333" s="265"/>
      <c r="L333" s="265"/>
    </row>
    <row r="334" spans="1:12" ht="15" x14ac:dyDescent="0.25">
      <c r="A334" s="195"/>
      <c r="B334" s="195"/>
      <c r="C334" s="195"/>
      <c r="D334" s="195"/>
      <c r="E334" s="195"/>
      <c r="F334" s="195"/>
      <c r="G334" s="195"/>
      <c r="H334" s="195"/>
      <c r="I334" s="195"/>
      <c r="J334" s="195"/>
      <c r="K334" s="265"/>
      <c r="L334" s="265"/>
    </row>
    <row r="335" spans="1:12" ht="15" x14ac:dyDescent="0.25">
      <c r="A335" s="195"/>
      <c r="B335" s="195"/>
      <c r="C335" s="195"/>
      <c r="D335" s="195"/>
      <c r="E335" s="195"/>
      <c r="F335" s="195"/>
      <c r="G335" s="195"/>
      <c r="H335" s="195"/>
      <c r="I335" s="195"/>
      <c r="J335" s="195"/>
      <c r="K335" s="265"/>
      <c r="L335" s="265"/>
    </row>
    <row r="336" spans="1:12" ht="15" x14ac:dyDescent="0.25">
      <c r="A336" s="195"/>
      <c r="B336" s="195"/>
      <c r="C336" s="195"/>
      <c r="D336" s="195"/>
      <c r="E336" s="195"/>
      <c r="F336" s="195"/>
      <c r="G336" s="195"/>
      <c r="H336" s="195"/>
      <c r="I336" s="195"/>
      <c r="J336" s="195"/>
      <c r="K336" s="328"/>
      <c r="L336" s="328"/>
    </row>
    <row r="337" spans="1:12" ht="15" x14ac:dyDescent="0.25">
      <c r="A337" s="195"/>
      <c r="B337" s="195"/>
      <c r="C337" s="195"/>
      <c r="D337" s="195"/>
      <c r="E337" s="195"/>
      <c r="F337" s="195"/>
      <c r="G337" s="195"/>
      <c r="H337" s="195"/>
      <c r="I337" s="195"/>
      <c r="J337" s="195"/>
      <c r="K337" s="203"/>
      <c r="L337" s="203"/>
    </row>
    <row r="338" spans="1:12" ht="15" x14ac:dyDescent="0.25">
      <c r="A338" s="195"/>
      <c r="B338" s="195"/>
      <c r="C338" s="195"/>
      <c r="D338" s="195"/>
      <c r="E338" s="195"/>
      <c r="F338" s="195"/>
      <c r="G338" s="195"/>
      <c r="H338" s="195"/>
      <c r="I338" s="195"/>
      <c r="J338" s="195"/>
      <c r="K338" s="203"/>
      <c r="L338" s="203"/>
    </row>
    <row r="339" spans="1:12" ht="15" x14ac:dyDescent="0.25">
      <c r="A339" s="195"/>
      <c r="B339" s="195"/>
      <c r="C339" s="195"/>
      <c r="D339" s="195"/>
      <c r="E339" s="195"/>
      <c r="F339" s="195"/>
      <c r="G339" s="195"/>
      <c r="H339" s="195"/>
      <c r="I339" s="195"/>
      <c r="J339" s="195"/>
      <c r="K339" s="265"/>
      <c r="L339" s="265"/>
    </row>
    <row r="340" spans="1:12" ht="15" x14ac:dyDescent="0.25">
      <c r="A340" s="195"/>
      <c r="B340" s="195"/>
      <c r="C340" s="195"/>
      <c r="D340" s="195"/>
      <c r="E340" s="195"/>
      <c r="F340" s="195"/>
      <c r="G340" s="195"/>
      <c r="H340" s="195"/>
      <c r="I340" s="195"/>
      <c r="J340" s="195"/>
      <c r="K340" s="265"/>
      <c r="L340" s="265"/>
    </row>
    <row r="341" spans="1:12" ht="15" x14ac:dyDescent="0.25">
      <c r="A341" s="195"/>
      <c r="B341" s="195"/>
      <c r="C341" s="195"/>
      <c r="D341" s="195"/>
      <c r="E341" s="195"/>
      <c r="F341" s="195"/>
      <c r="G341" s="195"/>
      <c r="H341" s="195"/>
      <c r="I341" s="195"/>
      <c r="J341" s="195"/>
      <c r="K341" s="265"/>
      <c r="L341" s="265"/>
    </row>
    <row r="342" spans="1:12" ht="15" x14ac:dyDescent="0.25">
      <c r="A342" s="195"/>
      <c r="B342" s="195"/>
      <c r="C342" s="195"/>
      <c r="D342" s="195"/>
      <c r="E342" s="195"/>
      <c r="F342" s="195"/>
      <c r="G342" s="195"/>
      <c r="H342" s="195"/>
      <c r="I342" s="195"/>
      <c r="J342" s="195"/>
      <c r="K342" s="265"/>
      <c r="L342" s="265"/>
    </row>
    <row r="343" spans="1:12" ht="15" x14ac:dyDescent="0.25">
      <c r="K343" s="265"/>
      <c r="L343" s="265"/>
    </row>
    <row r="344" spans="1:12" ht="15" x14ac:dyDescent="0.25">
      <c r="K344" s="265"/>
      <c r="L344" s="265"/>
    </row>
    <row r="345" spans="1:12" ht="15" x14ac:dyDescent="0.25">
      <c r="K345" s="265"/>
      <c r="L345" s="328"/>
    </row>
    <row r="346" spans="1:12" ht="15" x14ac:dyDescent="0.25">
      <c r="K346" s="265"/>
      <c r="L346" s="328"/>
    </row>
    <row r="347" spans="1:12" ht="15" x14ac:dyDescent="0.25">
      <c r="K347" s="265"/>
      <c r="L347" s="328"/>
    </row>
    <row r="348" spans="1:12" ht="15" x14ac:dyDescent="0.25">
      <c r="K348" s="265"/>
      <c r="L348" s="328"/>
    </row>
    <row r="349" spans="1:12" ht="15" x14ac:dyDescent="0.25">
      <c r="K349" s="265"/>
      <c r="L349" s="328"/>
    </row>
    <row r="350" spans="1:12" ht="15" x14ac:dyDescent="0.25">
      <c r="K350" s="265"/>
      <c r="L350" s="328"/>
    </row>
    <row r="351" spans="1:12" ht="15" x14ac:dyDescent="0.25">
      <c r="K351" s="265"/>
      <c r="L351" s="328"/>
    </row>
    <row r="352" spans="1:12" ht="15" x14ac:dyDescent="0.25">
      <c r="K352" s="265"/>
      <c r="L352" s="265"/>
    </row>
    <row r="353" spans="11:12" ht="15" x14ac:dyDescent="0.25">
      <c r="K353" s="265"/>
      <c r="L353" s="265"/>
    </row>
    <row r="354" spans="11:12" ht="15" x14ac:dyDescent="0.25">
      <c r="K354" s="265"/>
      <c r="L354" s="265"/>
    </row>
    <row r="355" spans="11:12" ht="15" x14ac:dyDescent="0.25">
      <c r="K355" s="265"/>
      <c r="L355" s="265"/>
    </row>
    <row r="356" spans="11:12" ht="15" x14ac:dyDescent="0.25">
      <c r="K356" s="265"/>
      <c r="L356" s="265"/>
    </row>
    <row r="357" spans="11:12" ht="15" x14ac:dyDescent="0.25">
      <c r="K357" s="265"/>
      <c r="L357" s="265"/>
    </row>
    <row r="358" spans="11:12" ht="15" x14ac:dyDescent="0.25">
      <c r="K358" s="265"/>
      <c r="L358" s="265"/>
    </row>
    <row r="359" spans="11:12" ht="15" x14ac:dyDescent="0.25">
      <c r="K359" s="265"/>
      <c r="L359" s="265"/>
    </row>
    <row r="360" spans="11:12" ht="15" x14ac:dyDescent="0.25">
      <c r="K360" s="265"/>
      <c r="L360" s="265"/>
    </row>
    <row r="361" spans="11:12" ht="15" x14ac:dyDescent="0.25">
      <c r="K361" s="265"/>
      <c r="L361" s="265"/>
    </row>
    <row r="362" spans="11:12" ht="15" x14ac:dyDescent="0.25">
      <c r="K362" s="265"/>
      <c r="L362" s="265"/>
    </row>
    <row r="363" spans="11:12" ht="15" x14ac:dyDescent="0.25">
      <c r="K363" s="203"/>
      <c r="L363" s="203"/>
    </row>
    <row r="364" spans="11:12" ht="15" x14ac:dyDescent="0.25">
      <c r="K364" s="265"/>
      <c r="L364" s="265"/>
    </row>
    <row r="365" spans="11:12" ht="15" x14ac:dyDescent="0.25">
      <c r="K365" s="265"/>
      <c r="L365" s="265"/>
    </row>
    <row r="366" spans="11:12" ht="15" x14ac:dyDescent="0.25">
      <c r="K366" s="265"/>
      <c r="L366" s="265"/>
    </row>
    <row r="367" spans="11:12" ht="15" x14ac:dyDescent="0.25">
      <c r="K367" s="265"/>
      <c r="L367" s="265"/>
    </row>
    <row r="368" spans="11:12" ht="15" x14ac:dyDescent="0.25">
      <c r="K368" s="265"/>
      <c r="L368" s="265"/>
    </row>
    <row r="369" spans="1:12" ht="15" x14ac:dyDescent="0.25">
      <c r="K369" s="265"/>
      <c r="L369" s="265"/>
    </row>
    <row r="370" spans="1:12" ht="15" x14ac:dyDescent="0.25">
      <c r="K370" s="265"/>
      <c r="L370" s="265"/>
    </row>
    <row r="371" spans="1:12" ht="15" x14ac:dyDescent="0.25">
      <c r="K371" s="329"/>
      <c r="L371" s="329"/>
    </row>
    <row r="372" spans="1:12" ht="15" x14ac:dyDescent="0.25">
      <c r="K372" s="328"/>
      <c r="L372" s="328"/>
    </row>
    <row r="373" spans="1:12" ht="15" x14ac:dyDescent="0.25">
      <c r="K373" s="265"/>
      <c r="L373" s="265"/>
    </row>
    <row r="374" spans="1:12" ht="15" x14ac:dyDescent="0.25">
      <c r="K374" s="265"/>
      <c r="L374" s="265"/>
    </row>
    <row r="375" spans="1:12" ht="15" x14ac:dyDescent="0.25">
      <c r="A375" s="195"/>
      <c r="B375" s="195"/>
      <c r="C375" s="195"/>
      <c r="D375" s="195"/>
      <c r="E375" s="195"/>
      <c r="F375" s="195"/>
      <c r="G375" s="195"/>
      <c r="H375" s="195"/>
      <c r="I375" s="195"/>
      <c r="K375" s="328"/>
      <c r="L375" s="328"/>
    </row>
    <row r="376" spans="1:12" ht="15" x14ac:dyDescent="0.25">
      <c r="A376" s="195"/>
      <c r="B376" s="195"/>
      <c r="C376" s="195"/>
      <c r="D376" s="195"/>
      <c r="E376" s="195"/>
      <c r="F376" s="195"/>
      <c r="G376" s="195"/>
      <c r="H376" s="195"/>
      <c r="I376" s="195"/>
      <c r="K376" s="329"/>
      <c r="L376" s="329"/>
    </row>
    <row r="377" spans="1:12" ht="15" x14ac:dyDescent="0.25">
      <c r="A377" s="195"/>
      <c r="B377" s="195"/>
      <c r="C377" s="195"/>
      <c r="D377" s="195"/>
      <c r="E377" s="195"/>
      <c r="F377" s="195"/>
      <c r="G377" s="195"/>
      <c r="H377" s="195"/>
      <c r="I377" s="195"/>
      <c r="K377" s="265"/>
      <c r="L377" s="265"/>
    </row>
    <row r="378" spans="1:12" ht="15" x14ac:dyDescent="0.25">
      <c r="A378" s="195"/>
      <c r="B378" s="195"/>
      <c r="C378" s="195"/>
      <c r="D378" s="195"/>
      <c r="E378" s="195"/>
      <c r="F378" s="195"/>
      <c r="G378" s="195"/>
      <c r="H378" s="195"/>
      <c r="I378" s="195"/>
      <c r="K378" s="265"/>
      <c r="L378" s="265"/>
    </row>
    <row r="379" spans="1:12" ht="15" x14ac:dyDescent="0.25">
      <c r="A379" s="330"/>
      <c r="B379" s="331"/>
      <c r="C379" s="332"/>
      <c r="D379" s="332"/>
      <c r="E379" s="332"/>
      <c r="F379" s="332"/>
      <c r="G379" s="332"/>
      <c r="H379" s="333"/>
      <c r="I379" s="333"/>
      <c r="J379" s="333"/>
      <c r="K379" s="328"/>
      <c r="L379" s="328"/>
    </row>
    <row r="380" spans="1:12" ht="15" x14ac:dyDescent="0.25">
      <c r="A380" s="330"/>
      <c r="B380" s="331"/>
      <c r="C380" s="332"/>
      <c r="D380" s="332"/>
      <c r="E380" s="332"/>
      <c r="F380" s="332"/>
      <c r="G380" s="332"/>
      <c r="H380" s="333"/>
      <c r="I380" s="333"/>
      <c r="J380" s="333"/>
      <c r="K380" s="265"/>
      <c r="L380" s="265"/>
    </row>
    <row r="381" spans="1:12" ht="15" x14ac:dyDescent="0.25">
      <c r="A381" s="330"/>
      <c r="B381" s="331"/>
      <c r="C381" s="332"/>
      <c r="D381" s="332"/>
      <c r="E381" s="332"/>
      <c r="F381" s="332"/>
      <c r="G381" s="332"/>
      <c r="H381" s="333"/>
      <c r="I381" s="333"/>
      <c r="J381" s="333"/>
      <c r="K381" s="328"/>
      <c r="L381" s="328"/>
    </row>
    <row r="382" spans="1:12" ht="15" x14ac:dyDescent="0.25">
      <c r="A382" s="330"/>
      <c r="B382" s="331"/>
      <c r="C382" s="332"/>
      <c r="D382" s="332"/>
      <c r="E382" s="332"/>
      <c r="F382" s="332"/>
      <c r="G382" s="332"/>
      <c r="H382" s="333"/>
      <c r="I382" s="333"/>
      <c r="J382" s="333"/>
      <c r="K382" s="328"/>
      <c r="L382" s="328"/>
    </row>
    <row r="383" spans="1:12" ht="15" x14ac:dyDescent="0.25">
      <c r="A383" s="330"/>
      <c r="B383" s="331"/>
      <c r="C383" s="332"/>
      <c r="D383" s="332"/>
      <c r="E383" s="332"/>
      <c r="F383" s="332"/>
      <c r="G383" s="332"/>
      <c r="H383" s="333"/>
      <c r="I383" s="333"/>
      <c r="J383" s="333"/>
    </row>
    <row r="384" spans="1:12" ht="15" x14ac:dyDescent="0.25">
      <c r="A384" s="330"/>
      <c r="B384" s="331"/>
      <c r="C384" s="332"/>
      <c r="D384" s="332"/>
      <c r="E384" s="332"/>
      <c r="F384" s="332"/>
      <c r="G384" s="332"/>
      <c r="H384" s="333"/>
      <c r="I384" s="333"/>
      <c r="J384" s="333"/>
    </row>
    <row r="385" spans="1:12" ht="15" x14ac:dyDescent="0.25">
      <c r="A385" s="330"/>
      <c r="B385" s="331"/>
      <c r="C385" s="332"/>
      <c r="D385" s="332"/>
      <c r="E385" s="332"/>
      <c r="F385" s="332"/>
      <c r="G385" s="332"/>
      <c r="H385" s="333"/>
      <c r="I385" s="333"/>
      <c r="J385" s="333"/>
    </row>
    <row r="386" spans="1:12" ht="15" x14ac:dyDescent="0.25">
      <c r="A386" s="330"/>
      <c r="B386" s="331"/>
      <c r="C386" s="332"/>
      <c r="D386" s="332"/>
      <c r="E386" s="332"/>
      <c r="F386" s="332"/>
      <c r="G386" s="332"/>
      <c r="H386" s="333"/>
      <c r="I386" s="333"/>
      <c r="J386" s="333"/>
    </row>
    <row r="387" spans="1:12" ht="15" x14ac:dyDescent="0.25">
      <c r="A387" s="330"/>
      <c r="B387" s="331"/>
      <c r="C387" s="332"/>
      <c r="D387" s="332"/>
      <c r="E387" s="332"/>
      <c r="F387" s="332"/>
      <c r="G387" s="332"/>
      <c r="H387" s="333"/>
      <c r="I387" s="333"/>
      <c r="J387" s="333"/>
    </row>
    <row r="388" spans="1:12" ht="15" x14ac:dyDescent="0.25">
      <c r="A388" s="330"/>
      <c r="B388" s="331"/>
      <c r="C388" s="332"/>
      <c r="D388" s="332"/>
      <c r="E388" s="332"/>
      <c r="F388" s="332"/>
      <c r="G388" s="332"/>
      <c r="H388" s="333"/>
      <c r="I388" s="333"/>
      <c r="J388" s="333"/>
    </row>
    <row r="389" spans="1:12" ht="15" x14ac:dyDescent="0.25">
      <c r="A389" s="330"/>
      <c r="B389" s="331"/>
      <c r="C389" s="332"/>
      <c r="D389" s="332"/>
      <c r="E389" s="332"/>
      <c r="F389" s="332"/>
      <c r="G389" s="332"/>
      <c r="H389" s="333"/>
      <c r="I389" s="333"/>
      <c r="J389" s="333"/>
    </row>
    <row r="390" spans="1:12" ht="15" x14ac:dyDescent="0.25">
      <c r="K390" s="334"/>
      <c r="L390" s="334"/>
    </row>
    <row r="391" spans="1:12" ht="15" x14ac:dyDescent="0.25">
      <c r="K391" s="335"/>
      <c r="L391" s="335"/>
    </row>
    <row r="392" spans="1:12" ht="15" x14ac:dyDescent="0.25">
      <c r="K392" s="203"/>
      <c r="L392" s="203"/>
    </row>
    <row r="393" spans="1:12" ht="15" x14ac:dyDescent="0.25">
      <c r="K393" s="203"/>
      <c r="L393" s="203"/>
    </row>
    <row r="394" spans="1:12" ht="15" x14ac:dyDescent="0.25">
      <c r="K394" s="203"/>
      <c r="L394" s="203"/>
    </row>
    <row r="395" spans="1:12" ht="15" x14ac:dyDescent="0.25">
      <c r="K395" s="203"/>
      <c r="L395" s="203"/>
    </row>
    <row r="396" spans="1:12" ht="15" x14ac:dyDescent="0.25">
      <c r="K396" s="203"/>
      <c r="L396" s="203"/>
    </row>
    <row r="397" spans="1:12" ht="15" x14ac:dyDescent="0.25">
      <c r="K397" s="203"/>
      <c r="L397" s="203"/>
    </row>
    <row r="398" spans="1:12" ht="15" x14ac:dyDescent="0.25">
      <c r="K398" s="203"/>
      <c r="L398" s="203"/>
    </row>
    <row r="399" spans="1:12" ht="15" x14ac:dyDescent="0.25">
      <c r="K399" s="203"/>
      <c r="L399" s="203"/>
    </row>
    <row r="400" spans="1:12" ht="15" x14ac:dyDescent="0.25">
      <c r="K400" s="203"/>
      <c r="L400" s="203"/>
    </row>
    <row r="401" spans="11:12" ht="15" x14ac:dyDescent="0.25">
      <c r="K401" s="203"/>
      <c r="L401" s="203"/>
    </row>
    <row r="402" spans="11:12" ht="15" x14ac:dyDescent="0.25">
      <c r="K402" s="203"/>
      <c r="L402" s="203"/>
    </row>
    <row r="403" spans="11:12" ht="15" x14ac:dyDescent="0.25">
      <c r="K403" s="203"/>
      <c r="L403" s="203"/>
    </row>
    <row r="404" spans="11:12" ht="15" x14ac:dyDescent="0.25">
      <c r="K404" s="203"/>
      <c r="L404" s="203"/>
    </row>
    <row r="405" spans="11:12" ht="15" x14ac:dyDescent="0.25">
      <c r="K405" s="203"/>
      <c r="L405" s="203"/>
    </row>
    <row r="406" spans="11:12" ht="15" x14ac:dyDescent="0.25">
      <c r="K406" s="203"/>
      <c r="L406" s="203"/>
    </row>
    <row r="407" spans="11:12" ht="15" x14ac:dyDescent="0.25">
      <c r="K407" s="203"/>
      <c r="L407" s="203"/>
    </row>
    <row r="408" spans="11:12" ht="15" x14ac:dyDescent="0.25">
      <c r="K408" s="203"/>
      <c r="L408" s="203"/>
    </row>
    <row r="409" spans="11:12" ht="15" x14ac:dyDescent="0.25">
      <c r="K409" s="203"/>
      <c r="L409" s="203"/>
    </row>
    <row r="410" spans="11:12" ht="15" x14ac:dyDescent="0.25">
      <c r="K410" s="203"/>
      <c r="L410" s="203"/>
    </row>
    <row r="411" spans="11:12" ht="15" x14ac:dyDescent="0.25">
      <c r="K411" s="203"/>
      <c r="L411" s="203"/>
    </row>
    <row r="412" spans="11:12" ht="15" x14ac:dyDescent="0.25">
      <c r="K412" s="203"/>
      <c r="L412" s="203"/>
    </row>
    <row r="413" spans="11:12" ht="15" x14ac:dyDescent="0.25">
      <c r="K413" s="203"/>
      <c r="L413" s="203"/>
    </row>
    <row r="414" spans="11:12" ht="15" x14ac:dyDescent="0.25">
      <c r="K414" s="203"/>
      <c r="L414" s="203"/>
    </row>
    <row r="415" spans="11:12" ht="15" x14ac:dyDescent="0.25">
      <c r="K415" s="203"/>
      <c r="L415" s="203"/>
    </row>
    <row r="416" spans="11:12" ht="15" x14ac:dyDescent="0.25">
      <c r="K416" s="203"/>
      <c r="L416" s="203"/>
    </row>
    <row r="417" spans="11:12" ht="15" x14ac:dyDescent="0.25">
      <c r="K417" s="203"/>
      <c r="L417" s="203"/>
    </row>
    <row r="418" spans="11:12" ht="15" x14ac:dyDescent="0.25">
      <c r="K418" s="203"/>
      <c r="L418" s="203"/>
    </row>
    <row r="419" spans="11:12" ht="15" x14ac:dyDescent="0.25">
      <c r="K419" s="203"/>
      <c r="L419" s="203"/>
    </row>
    <row r="420" spans="11:12" ht="15" x14ac:dyDescent="0.25">
      <c r="K420" s="203"/>
      <c r="L420" s="203"/>
    </row>
    <row r="421" spans="11:12" ht="15" x14ac:dyDescent="0.25">
      <c r="K421" s="203"/>
      <c r="L421" s="203"/>
    </row>
    <row r="422" spans="11:12" ht="15" x14ac:dyDescent="0.25">
      <c r="K422" s="203"/>
      <c r="L422" s="203"/>
    </row>
    <row r="435" spans="11:12" ht="15" x14ac:dyDescent="0.25"/>
    <row r="436" spans="11:12" ht="15" x14ac:dyDescent="0.25"/>
    <row r="437" spans="11:12" ht="15" x14ac:dyDescent="0.25"/>
    <row r="438" spans="11:12" ht="15" x14ac:dyDescent="0.25"/>
    <row r="439" spans="11:12" ht="15" x14ac:dyDescent="0.25">
      <c r="K439" s="326"/>
      <c r="L439" s="326"/>
    </row>
    <row r="440" spans="11:12" ht="15" x14ac:dyDescent="0.25">
      <c r="K440" s="326"/>
      <c r="L440" s="326"/>
    </row>
    <row r="441" spans="11:12" ht="15" x14ac:dyDescent="0.25">
      <c r="K441" s="326"/>
      <c r="L441" s="326"/>
    </row>
    <row r="442" spans="11:12" ht="15" x14ac:dyDescent="0.25">
      <c r="K442" s="333"/>
      <c r="L442" s="326"/>
    </row>
    <row r="443" spans="11:12" ht="15" x14ac:dyDescent="0.25">
      <c r="K443" s="333"/>
      <c r="L443" s="333"/>
    </row>
    <row r="444" spans="11:12" ht="15" x14ac:dyDescent="0.25">
      <c r="K444" s="333"/>
      <c r="L444" s="333"/>
    </row>
    <row r="445" spans="11:12" ht="15" x14ac:dyDescent="0.25">
      <c r="K445" s="333"/>
      <c r="L445" s="333"/>
    </row>
    <row r="446" spans="11:12" ht="15" x14ac:dyDescent="0.25">
      <c r="K446" s="333"/>
      <c r="L446" s="333"/>
    </row>
    <row r="447" spans="11:12" ht="15" x14ac:dyDescent="0.25">
      <c r="K447" s="333"/>
      <c r="L447" s="333"/>
    </row>
    <row r="448" spans="11:12" ht="15" x14ac:dyDescent="0.25">
      <c r="K448" s="333"/>
      <c r="L448" s="333"/>
    </row>
    <row r="449" spans="11:12" ht="15" x14ac:dyDescent="0.25">
      <c r="K449" s="333"/>
      <c r="L449" s="333"/>
    </row>
  </sheetData>
  <mergeCells count="4">
    <mergeCell ref="A1:I1"/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43" sqref="D43"/>
    </sheetView>
  </sheetViews>
  <sheetFormatPr defaultRowHeight="15.75" x14ac:dyDescent="0.25"/>
  <cols>
    <col min="1" max="1" width="56.7109375" style="25" customWidth="1"/>
    <col min="2" max="2" width="28.5703125" style="25" customWidth="1"/>
    <col min="3" max="3" width="14.5703125" style="25" customWidth="1"/>
    <col min="4" max="4" width="14.85546875" style="25" customWidth="1"/>
    <col min="5" max="5" width="14.140625" style="25" customWidth="1"/>
    <col min="6" max="6" width="26.28515625" style="25" customWidth="1"/>
    <col min="7" max="16384" width="9.140625" style="25"/>
  </cols>
  <sheetData>
    <row r="1" spans="1:5" x14ac:dyDescent="0.25">
      <c r="A1" s="336"/>
      <c r="B1" s="337"/>
      <c r="C1" s="338"/>
      <c r="D1" s="339"/>
      <c r="E1" s="339"/>
    </row>
    <row r="2" spans="1:5" x14ac:dyDescent="0.25">
      <c r="A2" s="380"/>
      <c r="B2" s="381" t="s">
        <v>544</v>
      </c>
      <c r="C2" s="382"/>
      <c r="D2" s="383"/>
      <c r="E2" s="383"/>
    </row>
    <row r="3" spans="1:5" x14ac:dyDescent="0.25">
      <c r="A3" s="738" t="s">
        <v>543</v>
      </c>
      <c r="B3" s="738"/>
      <c r="C3" s="384"/>
      <c r="D3" s="385" t="s">
        <v>262</v>
      </c>
      <c r="E3" s="383"/>
    </row>
    <row r="4" spans="1:5" x14ac:dyDescent="0.25">
      <c r="A4" s="386"/>
      <c r="B4" s="386"/>
      <c r="C4" s="384"/>
      <c r="D4" s="383"/>
      <c r="E4" s="383"/>
    </row>
    <row r="5" spans="1:5" x14ac:dyDescent="0.25">
      <c r="A5" s="739" t="s">
        <v>401</v>
      </c>
      <c r="B5" s="739" t="s">
        <v>402</v>
      </c>
      <c r="C5" s="737" t="s">
        <v>545</v>
      </c>
      <c r="D5" s="737" t="s">
        <v>546</v>
      </c>
      <c r="E5" s="737" t="s">
        <v>547</v>
      </c>
    </row>
    <row r="6" spans="1:5" x14ac:dyDescent="0.25">
      <c r="A6" s="739"/>
      <c r="B6" s="739"/>
      <c r="C6" s="737"/>
      <c r="D6" s="737"/>
      <c r="E6" s="737"/>
    </row>
    <row r="7" spans="1:5" x14ac:dyDescent="0.25">
      <c r="A7" s="739"/>
      <c r="B7" s="739"/>
      <c r="C7" s="737"/>
      <c r="D7" s="737"/>
      <c r="E7" s="737"/>
    </row>
    <row r="8" spans="1:5" x14ac:dyDescent="0.25">
      <c r="A8" s="387">
        <v>1</v>
      </c>
      <c r="B8" s="388">
        <v>3</v>
      </c>
      <c r="C8" s="389" t="s">
        <v>403</v>
      </c>
      <c r="D8" s="389" t="s">
        <v>404</v>
      </c>
      <c r="E8" s="389" t="s">
        <v>404</v>
      </c>
    </row>
    <row r="9" spans="1:5" x14ac:dyDescent="0.25">
      <c r="A9" s="390" t="s">
        <v>405</v>
      </c>
      <c r="B9" s="391" t="s">
        <v>406</v>
      </c>
      <c r="C9" s="392">
        <f>C11+C37+C39+C34</f>
        <v>16061</v>
      </c>
      <c r="D9" s="392">
        <f>D11+D37+D39+D34</f>
        <v>17100.7</v>
      </c>
      <c r="E9" s="392">
        <f>E11+E37+E39+E34</f>
        <v>18042.099999999999</v>
      </c>
    </row>
    <row r="10" spans="1:5" x14ac:dyDescent="0.25">
      <c r="A10" s="393" t="s">
        <v>50</v>
      </c>
      <c r="B10" s="394"/>
      <c r="C10" s="395"/>
      <c r="D10" s="396"/>
      <c r="E10" s="396"/>
    </row>
    <row r="11" spans="1:5" x14ac:dyDescent="0.25">
      <c r="A11" s="397" t="s">
        <v>407</v>
      </c>
      <c r="B11" s="398" t="s">
        <v>408</v>
      </c>
      <c r="C11" s="399">
        <f>C13+C15+C18+C24+C26+C29+C45+C42</f>
        <v>14920.1</v>
      </c>
      <c r="D11" s="399">
        <f>D13+D15+D18+D24+D26+D29+D45+D42</f>
        <v>15880.7</v>
      </c>
      <c r="E11" s="399">
        <f>E13+E15+E18+E24+E26+E29+E45+E42</f>
        <v>16746.8</v>
      </c>
    </row>
    <row r="12" spans="1:5" x14ac:dyDescent="0.25">
      <c r="A12" s="400" t="s">
        <v>409</v>
      </c>
      <c r="B12" s="401" t="s">
        <v>410</v>
      </c>
      <c r="C12" s="402">
        <f t="shared" ref="C12:E13" si="0">C13</f>
        <v>7500</v>
      </c>
      <c r="D12" s="402">
        <f t="shared" si="0"/>
        <v>8100</v>
      </c>
      <c r="E12" s="402">
        <f t="shared" si="0"/>
        <v>8600</v>
      </c>
    </row>
    <row r="13" spans="1:5" x14ac:dyDescent="0.25">
      <c r="A13" s="403" t="s">
        <v>411</v>
      </c>
      <c r="B13" s="398" t="s">
        <v>412</v>
      </c>
      <c r="C13" s="399">
        <f t="shared" si="0"/>
        <v>7500</v>
      </c>
      <c r="D13" s="399">
        <f t="shared" si="0"/>
        <v>8100</v>
      </c>
      <c r="E13" s="399">
        <f t="shared" si="0"/>
        <v>8600</v>
      </c>
    </row>
    <row r="14" spans="1:5" ht="64.5" x14ac:dyDescent="0.25">
      <c r="A14" s="404" t="s">
        <v>413</v>
      </c>
      <c r="B14" s="405" t="s">
        <v>414</v>
      </c>
      <c r="C14" s="406">
        <v>7500</v>
      </c>
      <c r="D14" s="433">
        <v>8100</v>
      </c>
      <c r="E14" s="433">
        <v>8600</v>
      </c>
    </row>
    <row r="15" spans="1:5" x14ac:dyDescent="0.25">
      <c r="A15" s="403" t="s">
        <v>415</v>
      </c>
      <c r="B15" s="398" t="s">
        <v>416</v>
      </c>
      <c r="C15" s="399">
        <f>C16+C17</f>
        <v>500</v>
      </c>
      <c r="D15" s="399">
        <f>D16+D17</f>
        <v>520</v>
      </c>
      <c r="E15" s="399">
        <f>E16+E17</f>
        <v>540</v>
      </c>
    </row>
    <row r="16" spans="1:5" ht="39" x14ac:dyDescent="0.25">
      <c r="A16" s="408" t="s">
        <v>417</v>
      </c>
      <c r="B16" s="405" t="s">
        <v>418</v>
      </c>
      <c r="C16" s="409"/>
      <c r="D16" s="407"/>
      <c r="E16" s="407"/>
    </row>
    <row r="17" spans="1:9" ht="39" x14ac:dyDescent="0.25">
      <c r="A17" s="404" t="s">
        <v>419</v>
      </c>
      <c r="B17" s="405" t="s">
        <v>420</v>
      </c>
      <c r="C17" s="406">
        <v>500</v>
      </c>
      <c r="D17" s="433">
        <v>520</v>
      </c>
      <c r="E17" s="433">
        <v>540</v>
      </c>
    </row>
    <row r="18" spans="1:9" x14ac:dyDescent="0.25">
      <c r="A18" s="403" t="s">
        <v>421</v>
      </c>
      <c r="B18" s="398" t="s">
        <v>422</v>
      </c>
      <c r="C18" s="399">
        <f>C19+C23</f>
        <v>900</v>
      </c>
      <c r="D18" s="399">
        <f>D19+D23</f>
        <v>1000</v>
      </c>
      <c r="E18" s="399">
        <f>E19+E23</f>
        <v>1100</v>
      </c>
    </row>
    <row r="19" spans="1:9" x14ac:dyDescent="0.25">
      <c r="A19" s="410" t="s">
        <v>423</v>
      </c>
      <c r="B19" s="401" t="s">
        <v>424</v>
      </c>
      <c r="C19" s="402">
        <f>C20+C21</f>
        <v>434</v>
      </c>
      <c r="D19" s="402">
        <f>D20+D21</f>
        <v>500</v>
      </c>
      <c r="E19" s="402">
        <f>E20+E21</f>
        <v>550</v>
      </c>
    </row>
    <row r="20" spans="1:9" ht="26.25" x14ac:dyDescent="0.25">
      <c r="A20" s="404" t="s">
        <v>425</v>
      </c>
      <c r="B20" s="405" t="s">
        <v>426</v>
      </c>
      <c r="C20" s="409"/>
      <c r="D20" s="407"/>
      <c r="E20" s="407"/>
    </row>
    <row r="21" spans="1:9" ht="26.25" x14ac:dyDescent="0.25">
      <c r="A21" s="404" t="s">
        <v>427</v>
      </c>
      <c r="B21" s="405" t="s">
        <v>428</v>
      </c>
      <c r="C21" s="406">
        <v>434</v>
      </c>
      <c r="D21" s="434">
        <v>500</v>
      </c>
      <c r="E21" s="434">
        <v>550</v>
      </c>
    </row>
    <row r="22" spans="1:9" x14ac:dyDescent="0.25">
      <c r="A22" s="410" t="s">
        <v>429</v>
      </c>
      <c r="B22" s="401" t="s">
        <v>430</v>
      </c>
      <c r="C22" s="412">
        <f>C23</f>
        <v>466</v>
      </c>
      <c r="D22" s="402">
        <f>D23</f>
        <v>500</v>
      </c>
      <c r="E22" s="402">
        <f>E23</f>
        <v>550</v>
      </c>
    </row>
    <row r="23" spans="1:9" ht="26.25" x14ac:dyDescent="0.25">
      <c r="A23" s="404" t="s">
        <v>431</v>
      </c>
      <c r="B23" s="405" t="s">
        <v>432</v>
      </c>
      <c r="C23" s="406">
        <v>466</v>
      </c>
      <c r="D23" s="433">
        <v>500</v>
      </c>
      <c r="E23" s="433">
        <v>550</v>
      </c>
    </row>
    <row r="24" spans="1:9" x14ac:dyDescent="0.25">
      <c r="A24" s="403" t="s">
        <v>433</v>
      </c>
      <c r="B24" s="398" t="s">
        <v>434</v>
      </c>
      <c r="C24" s="399">
        <f>C25</f>
        <v>13</v>
      </c>
      <c r="D24" s="399">
        <f>D25</f>
        <v>14</v>
      </c>
      <c r="E24" s="399">
        <f>E25</f>
        <v>15</v>
      </c>
    </row>
    <row r="25" spans="1:9" ht="64.5" x14ac:dyDescent="0.25">
      <c r="A25" s="404" t="s">
        <v>435</v>
      </c>
      <c r="B25" s="405" t="s">
        <v>436</v>
      </c>
      <c r="C25" s="406">
        <v>13</v>
      </c>
      <c r="D25" s="433">
        <v>14</v>
      </c>
      <c r="E25" s="433">
        <v>15</v>
      </c>
    </row>
    <row r="26" spans="1:9" ht="39" x14ac:dyDescent="0.25">
      <c r="A26" s="403" t="s">
        <v>437</v>
      </c>
      <c r="B26" s="398" t="s">
        <v>438</v>
      </c>
      <c r="C26" s="399">
        <f>C27+C28</f>
        <v>1162</v>
      </c>
      <c r="D26" s="399">
        <f>D27+D28</f>
        <v>1162</v>
      </c>
      <c r="E26" s="399">
        <f>E27+E28</f>
        <v>1162</v>
      </c>
    </row>
    <row r="27" spans="1:9" ht="51" x14ac:dyDescent="0.25">
      <c r="A27" s="437" t="s">
        <v>499</v>
      </c>
      <c r="B27" s="438" t="s">
        <v>542</v>
      </c>
      <c r="C27" s="439">
        <v>680</v>
      </c>
      <c r="D27" s="439">
        <v>680</v>
      </c>
      <c r="E27" s="439">
        <v>680</v>
      </c>
    </row>
    <row r="28" spans="1:9" ht="64.5" x14ac:dyDescent="0.25">
      <c r="A28" s="404" t="s">
        <v>439</v>
      </c>
      <c r="B28" s="405" t="s">
        <v>440</v>
      </c>
      <c r="C28" s="441">
        <v>482</v>
      </c>
      <c r="D28" s="434">
        <v>482</v>
      </c>
      <c r="E28" s="434">
        <v>482</v>
      </c>
    </row>
    <row r="29" spans="1:9" ht="25.5" x14ac:dyDescent="0.25">
      <c r="A29" s="414" t="s">
        <v>500</v>
      </c>
      <c r="B29" s="415" t="s">
        <v>519</v>
      </c>
      <c r="C29" s="416">
        <f>C31</f>
        <v>25</v>
      </c>
      <c r="D29" s="416">
        <f t="shared" ref="D29:E29" si="1">D31</f>
        <v>30</v>
      </c>
      <c r="E29" s="416">
        <f t="shared" si="1"/>
        <v>35</v>
      </c>
    </row>
    <row r="30" spans="1:9" x14ac:dyDescent="0.25">
      <c r="A30" s="404"/>
      <c r="B30" s="405"/>
      <c r="C30" s="409"/>
      <c r="D30" s="407"/>
      <c r="E30" s="407"/>
    </row>
    <row r="31" spans="1:9" ht="38.25" x14ac:dyDescent="0.25">
      <c r="A31" s="417" t="s">
        <v>501</v>
      </c>
      <c r="B31" s="418" t="s">
        <v>518</v>
      </c>
      <c r="C31" s="406">
        <v>25</v>
      </c>
      <c r="D31" s="433">
        <v>30</v>
      </c>
      <c r="E31" s="433">
        <v>35</v>
      </c>
      <c r="F31" s="340"/>
      <c r="G31" s="339"/>
      <c r="H31" s="339"/>
      <c r="I31" s="339"/>
    </row>
    <row r="32" spans="1:9" x14ac:dyDescent="0.25">
      <c r="A32" s="419" t="s">
        <v>441</v>
      </c>
      <c r="B32" s="420" t="s">
        <v>442</v>
      </c>
      <c r="C32" s="421">
        <f>C34+C38+C39</f>
        <v>1140.9000000000001</v>
      </c>
      <c r="D32" s="421">
        <f>D33+D38+D39</f>
        <v>1220</v>
      </c>
      <c r="E32" s="421">
        <f>E34+E37+E39</f>
        <v>1295.3</v>
      </c>
      <c r="F32" s="339"/>
      <c r="G32" s="339"/>
      <c r="H32" s="339"/>
      <c r="I32" s="339"/>
    </row>
    <row r="33" spans="1:9" x14ac:dyDescent="0.25">
      <c r="A33" s="419" t="s">
        <v>443</v>
      </c>
      <c r="B33" s="420" t="s">
        <v>444</v>
      </c>
      <c r="C33" s="399">
        <f>C34+C35</f>
        <v>426.8</v>
      </c>
      <c r="D33" s="399">
        <f>D34+D35</f>
        <v>426.8</v>
      </c>
      <c r="E33" s="399">
        <f>E34+E35</f>
        <v>426.8</v>
      </c>
      <c r="F33" s="341"/>
      <c r="G33" s="341"/>
      <c r="H33" s="341"/>
      <c r="I33" s="341"/>
    </row>
    <row r="34" spans="1:9" ht="26.25" x14ac:dyDescent="0.25">
      <c r="A34" s="404" t="s">
        <v>517</v>
      </c>
      <c r="B34" s="405" t="s">
        <v>516</v>
      </c>
      <c r="C34" s="422">
        <v>426.8</v>
      </c>
      <c r="D34" s="422">
        <v>426.8</v>
      </c>
      <c r="E34" s="422">
        <v>426.8</v>
      </c>
      <c r="F34" s="339"/>
      <c r="G34" s="339"/>
      <c r="H34" s="339"/>
      <c r="I34" s="342"/>
    </row>
    <row r="35" spans="1:9" ht="26.25" x14ac:dyDescent="0.25">
      <c r="A35" s="404" t="s">
        <v>445</v>
      </c>
      <c r="B35" s="405" t="s">
        <v>446</v>
      </c>
      <c r="C35" s="423"/>
      <c r="D35" s="424"/>
      <c r="E35" s="424"/>
      <c r="F35" s="339"/>
      <c r="G35" s="339"/>
      <c r="H35" s="339"/>
      <c r="I35" s="339"/>
    </row>
    <row r="36" spans="1:9" ht="26.25" x14ac:dyDescent="0.25">
      <c r="A36" s="425" t="s">
        <v>447</v>
      </c>
      <c r="B36" s="426" t="s">
        <v>448</v>
      </c>
      <c r="C36" s="402"/>
      <c r="D36" s="402">
        <v>0</v>
      </c>
      <c r="E36" s="402">
        <v>0</v>
      </c>
      <c r="F36" s="341"/>
      <c r="G36" s="341"/>
      <c r="H36" s="341"/>
      <c r="I36" s="341"/>
    </row>
    <row r="37" spans="1:9" ht="15.75" customHeight="1" x14ac:dyDescent="0.25">
      <c r="A37" s="427" t="s">
        <v>512</v>
      </c>
      <c r="B37" s="426" t="s">
        <v>515</v>
      </c>
      <c r="C37" s="412">
        <f>C38</f>
        <v>0.9</v>
      </c>
      <c r="D37" s="402">
        <f>D38</f>
        <v>0.9</v>
      </c>
      <c r="E37" s="402">
        <f>E38</f>
        <v>0.9</v>
      </c>
      <c r="F37" s="341"/>
      <c r="G37" s="341"/>
      <c r="H37" s="341"/>
      <c r="I37" s="341"/>
    </row>
    <row r="38" spans="1:9" ht="26.25" x14ac:dyDescent="0.25">
      <c r="A38" s="408" t="s">
        <v>530</v>
      </c>
      <c r="B38" s="405" t="s">
        <v>531</v>
      </c>
      <c r="C38" s="422">
        <v>0.9</v>
      </c>
      <c r="D38" s="407">
        <v>0.9</v>
      </c>
      <c r="E38" s="407">
        <v>0.9</v>
      </c>
      <c r="F38" s="339"/>
      <c r="G38" s="339"/>
      <c r="H38" s="339"/>
      <c r="I38" s="339"/>
    </row>
    <row r="39" spans="1:9" ht="26.25" x14ac:dyDescent="0.25">
      <c r="A39" s="425" t="s">
        <v>449</v>
      </c>
      <c r="B39" s="426" t="s">
        <v>450</v>
      </c>
      <c r="C39" s="402">
        <f>C40</f>
        <v>713.2</v>
      </c>
      <c r="D39" s="402">
        <f t="shared" ref="D39:E40" si="2">D40</f>
        <v>792.3</v>
      </c>
      <c r="E39" s="402">
        <f t="shared" si="2"/>
        <v>867.6</v>
      </c>
      <c r="F39" s="341"/>
      <c r="G39" s="341"/>
      <c r="H39" s="341"/>
      <c r="I39" s="341"/>
    </row>
    <row r="40" spans="1:9" ht="39" x14ac:dyDescent="0.25">
      <c r="A40" s="427" t="s">
        <v>451</v>
      </c>
      <c r="B40" s="426" t="s">
        <v>514</v>
      </c>
      <c r="C40" s="402">
        <f>C41</f>
        <v>713.2</v>
      </c>
      <c r="D40" s="402">
        <f t="shared" si="2"/>
        <v>792.3</v>
      </c>
      <c r="E40" s="402">
        <f t="shared" si="2"/>
        <v>867.6</v>
      </c>
    </row>
    <row r="41" spans="1:9" ht="39" x14ac:dyDescent="0.25">
      <c r="A41" s="404" t="s">
        <v>507</v>
      </c>
      <c r="B41" s="405" t="s">
        <v>513</v>
      </c>
      <c r="C41" s="422">
        <v>713.2</v>
      </c>
      <c r="D41" s="407">
        <v>792.3</v>
      </c>
      <c r="E41" s="407">
        <v>867.6</v>
      </c>
    </row>
    <row r="42" spans="1:9" x14ac:dyDescent="0.25">
      <c r="A42" s="425" t="s">
        <v>452</v>
      </c>
      <c r="B42" s="426" t="s">
        <v>453</v>
      </c>
      <c r="C42" s="402">
        <f>C43+C44</f>
        <v>920</v>
      </c>
      <c r="D42" s="402">
        <f t="shared" ref="D42:E42" si="3">D43+D44</f>
        <v>920</v>
      </c>
      <c r="E42" s="402">
        <f t="shared" si="3"/>
        <v>920</v>
      </c>
    </row>
    <row r="43" spans="1:9" ht="64.5" x14ac:dyDescent="0.25">
      <c r="A43" s="404" t="s">
        <v>527</v>
      </c>
      <c r="B43" s="405" t="s">
        <v>528</v>
      </c>
      <c r="C43" s="406">
        <v>920</v>
      </c>
      <c r="D43" s="433">
        <v>920</v>
      </c>
      <c r="E43" s="433">
        <v>920</v>
      </c>
    </row>
    <row r="44" spans="1:9" ht="39" x14ac:dyDescent="0.25">
      <c r="A44" s="404" t="s">
        <v>454</v>
      </c>
      <c r="B44" s="405" t="s">
        <v>529</v>
      </c>
      <c r="C44" s="409"/>
      <c r="D44" s="411"/>
      <c r="E44" s="411"/>
    </row>
    <row r="45" spans="1:9" x14ac:dyDescent="0.25">
      <c r="A45" s="428" t="s">
        <v>502</v>
      </c>
      <c r="B45" s="413" t="s">
        <v>520</v>
      </c>
      <c r="C45" s="429">
        <f>C46+C47+C48+C49</f>
        <v>3900.1000000000004</v>
      </c>
      <c r="D45" s="435">
        <f>D46+D47+D48+D49</f>
        <v>4134.7000000000007</v>
      </c>
      <c r="E45" s="435">
        <f>E46+E47+E48+E49</f>
        <v>4374.8</v>
      </c>
    </row>
    <row r="46" spans="1:9" ht="102" customHeight="1" x14ac:dyDescent="0.25">
      <c r="A46" s="430" t="s">
        <v>503</v>
      </c>
      <c r="B46" s="431" t="s">
        <v>508</v>
      </c>
      <c r="C46" s="436">
        <v>2034</v>
      </c>
      <c r="D46" s="436">
        <v>2151.1</v>
      </c>
      <c r="E46" s="436">
        <v>2278.8000000000002</v>
      </c>
    </row>
    <row r="47" spans="1:9" ht="64.5" x14ac:dyDescent="0.25">
      <c r="A47" s="430" t="s">
        <v>504</v>
      </c>
      <c r="B47" s="432" t="s">
        <v>509</v>
      </c>
      <c r="C47" s="436">
        <v>9.6999999999999993</v>
      </c>
      <c r="D47" s="436">
        <v>11.3</v>
      </c>
      <c r="E47" s="436">
        <v>12.1</v>
      </c>
    </row>
    <row r="48" spans="1:9" ht="90" x14ac:dyDescent="0.25">
      <c r="A48" s="430" t="s">
        <v>505</v>
      </c>
      <c r="B48" s="432" t="s">
        <v>510</v>
      </c>
      <c r="C48" s="436">
        <v>2109.1</v>
      </c>
      <c r="D48" s="436">
        <v>2239.6999999999998</v>
      </c>
      <c r="E48" s="436">
        <v>2373.4</v>
      </c>
    </row>
    <row r="49" spans="1:5" ht="90" x14ac:dyDescent="0.25">
      <c r="A49" s="430" t="s">
        <v>506</v>
      </c>
      <c r="B49" s="432" t="s">
        <v>511</v>
      </c>
      <c r="C49" s="436">
        <v>-252.7</v>
      </c>
      <c r="D49" s="436">
        <v>-267.39999999999998</v>
      </c>
      <c r="E49" s="436">
        <v>-289.5</v>
      </c>
    </row>
  </sheetData>
  <mergeCells count="6">
    <mergeCell ref="E5:E7"/>
    <mergeCell ref="A3:B3"/>
    <mergeCell ref="A5:A7"/>
    <mergeCell ref="B5:B7"/>
    <mergeCell ref="C5:C7"/>
    <mergeCell ref="D5:D7"/>
  </mergeCell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D11" sqref="D11:D12"/>
    </sheetView>
  </sheetViews>
  <sheetFormatPr defaultColWidth="9.140625" defaultRowHeight="12.75" x14ac:dyDescent="0.2"/>
  <cols>
    <col min="1" max="1" width="7" style="18" customWidth="1"/>
    <col min="2" max="2" width="10" style="18" customWidth="1"/>
    <col min="3" max="3" width="23.7109375" style="18" customWidth="1"/>
    <col min="4" max="4" width="83.5703125" style="18" customWidth="1"/>
    <col min="5" max="16384" width="9.140625" style="18"/>
  </cols>
  <sheetData>
    <row r="1" spans="1:9" ht="15" customHeight="1" x14ac:dyDescent="0.25">
      <c r="A1" s="16"/>
      <c r="B1" s="16"/>
      <c r="C1" s="16"/>
      <c r="D1" s="2" t="s">
        <v>11</v>
      </c>
      <c r="I1" s="19"/>
    </row>
    <row r="2" spans="1:9" ht="15" customHeight="1" x14ac:dyDescent="0.25">
      <c r="A2" s="592" t="s">
        <v>670</v>
      </c>
      <c r="B2" s="592"/>
      <c r="C2" s="592"/>
      <c r="D2" s="592"/>
      <c r="E2" s="20"/>
      <c r="F2" s="20"/>
      <c r="G2" s="20"/>
    </row>
    <row r="3" spans="1:9" ht="15" customHeight="1" x14ac:dyDescent="0.25">
      <c r="A3" s="592" t="s">
        <v>567</v>
      </c>
      <c r="B3" s="592"/>
      <c r="C3" s="592"/>
      <c r="D3" s="592"/>
    </row>
    <row r="4" spans="1:9" ht="15" customHeight="1" x14ac:dyDescent="0.25">
      <c r="A4" s="592" t="s">
        <v>568</v>
      </c>
      <c r="B4" s="592"/>
      <c r="C4" s="592"/>
      <c r="D4" s="592"/>
    </row>
    <row r="5" spans="1:9" ht="15" customHeight="1" x14ac:dyDescent="0.25">
      <c r="A5" s="592" t="s">
        <v>571</v>
      </c>
      <c r="B5" s="592"/>
      <c r="C5" s="592"/>
      <c r="D5" s="592"/>
    </row>
    <row r="6" spans="1:9" ht="15" customHeight="1" x14ac:dyDescent="0.25">
      <c r="A6" s="592" t="s">
        <v>561</v>
      </c>
      <c r="B6" s="592"/>
      <c r="C6" s="592"/>
      <c r="D6" s="592"/>
      <c r="E6" s="20"/>
      <c r="F6" s="20"/>
      <c r="G6" s="20"/>
    </row>
    <row r="7" spans="1:9" ht="15" customHeight="1" x14ac:dyDescent="0.25">
      <c r="A7" s="592" t="s">
        <v>669</v>
      </c>
      <c r="B7" s="592"/>
      <c r="C7" s="592"/>
      <c r="D7" s="592"/>
      <c r="E7" s="20"/>
      <c r="F7" s="20"/>
      <c r="G7" s="20"/>
    </row>
    <row r="8" spans="1:9" ht="15" customHeight="1" x14ac:dyDescent="0.25">
      <c r="A8" s="16"/>
      <c r="B8" s="16"/>
      <c r="C8" s="16"/>
      <c r="D8" s="16"/>
      <c r="E8" s="20"/>
      <c r="F8" s="20"/>
      <c r="G8" s="20"/>
    </row>
    <row r="9" spans="1:9" ht="15" customHeight="1" x14ac:dyDescent="0.25">
      <c r="A9" s="592"/>
      <c r="B9" s="592"/>
      <c r="C9" s="592"/>
      <c r="D9" s="592"/>
    </row>
    <row r="10" spans="1:9" ht="44.25" customHeight="1" x14ac:dyDescent="0.2">
      <c r="B10" s="599" t="s">
        <v>574</v>
      </c>
      <c r="C10" s="599"/>
      <c r="D10" s="599"/>
      <c r="E10" s="3"/>
    </row>
    <row r="11" spans="1:9" ht="15.75" customHeight="1" x14ac:dyDescent="0.25">
      <c r="B11" s="600" t="s">
        <v>12</v>
      </c>
      <c r="C11" s="601"/>
      <c r="D11" s="602" t="s">
        <v>13</v>
      </c>
    </row>
    <row r="12" spans="1:9" ht="126" x14ac:dyDescent="0.25">
      <c r="B12" s="21" t="s">
        <v>14</v>
      </c>
      <c r="C12" s="21" t="s">
        <v>3</v>
      </c>
      <c r="D12" s="603"/>
      <c r="G12" s="22"/>
    </row>
    <row r="13" spans="1:9" ht="15.75" x14ac:dyDescent="0.25">
      <c r="B13" s="7">
        <v>1</v>
      </c>
      <c r="C13" s="7">
        <v>2</v>
      </c>
      <c r="D13" s="7">
        <v>3</v>
      </c>
    </row>
    <row r="14" spans="1:9" ht="77.25" customHeight="1" x14ac:dyDescent="0.2">
      <c r="B14" s="10">
        <v>802</v>
      </c>
      <c r="C14" s="24" t="s">
        <v>626</v>
      </c>
      <c r="D14" s="506" t="s">
        <v>627</v>
      </c>
    </row>
    <row r="15" spans="1:9" ht="78" customHeight="1" x14ac:dyDescent="0.2">
      <c r="B15" s="10">
        <v>802</v>
      </c>
      <c r="C15" s="10" t="s">
        <v>623</v>
      </c>
      <c r="D15" s="506" t="s">
        <v>624</v>
      </c>
    </row>
    <row r="16" spans="1:9" ht="58.5" customHeight="1" x14ac:dyDescent="0.2">
      <c r="B16" s="10">
        <v>802</v>
      </c>
      <c r="C16" s="24" t="s">
        <v>628</v>
      </c>
      <c r="D16" s="24" t="s">
        <v>629</v>
      </c>
    </row>
    <row r="17" spans="2:4" ht="68.25" customHeight="1" thickBot="1" x14ac:dyDescent="0.25">
      <c r="B17" s="473">
        <v>802</v>
      </c>
      <c r="C17" s="474" t="s">
        <v>630</v>
      </c>
      <c r="D17" s="30" t="s">
        <v>612</v>
      </c>
    </row>
    <row r="18" spans="2:4" ht="64.5" customHeight="1" x14ac:dyDescent="0.2">
      <c r="B18" s="10">
        <v>802</v>
      </c>
      <c r="C18" s="10" t="s">
        <v>625</v>
      </c>
      <c r="D18" s="506" t="s">
        <v>649</v>
      </c>
    </row>
    <row r="19" spans="2:4" ht="78.75" customHeight="1" thickBot="1" x14ac:dyDescent="0.25">
      <c r="B19" s="468">
        <v>802</v>
      </c>
      <c r="C19" s="469" t="s">
        <v>631</v>
      </c>
      <c r="D19" s="30" t="s">
        <v>632</v>
      </c>
    </row>
    <row r="20" spans="2:4" ht="78.75" customHeight="1" thickBot="1" x14ac:dyDescent="0.25">
      <c r="B20" s="473">
        <v>802</v>
      </c>
      <c r="C20" s="474" t="s">
        <v>635</v>
      </c>
      <c r="D20" s="30" t="s">
        <v>636</v>
      </c>
    </row>
    <row r="21" spans="2:4" ht="31.5" customHeight="1" thickBot="1" x14ac:dyDescent="0.25">
      <c r="B21" s="468">
        <v>802</v>
      </c>
      <c r="C21" s="469" t="s">
        <v>633</v>
      </c>
      <c r="D21" s="30" t="s">
        <v>634</v>
      </c>
    </row>
    <row r="22" spans="2:4" ht="51" customHeight="1" thickBot="1" x14ac:dyDescent="0.25">
      <c r="B22" s="468">
        <v>802</v>
      </c>
      <c r="C22" s="469" t="s">
        <v>602</v>
      </c>
      <c r="D22" s="30" t="s">
        <v>637</v>
      </c>
    </row>
    <row r="23" spans="2:4" ht="35.25" customHeight="1" thickBot="1" x14ac:dyDescent="0.25">
      <c r="B23" s="468">
        <v>802</v>
      </c>
      <c r="C23" s="469" t="s">
        <v>638</v>
      </c>
      <c r="D23" s="30" t="s">
        <v>639</v>
      </c>
    </row>
    <row r="24" spans="2:4" ht="48" customHeight="1" thickBot="1" x14ac:dyDescent="0.25">
      <c r="B24" s="468">
        <v>802</v>
      </c>
      <c r="C24" s="469" t="s">
        <v>640</v>
      </c>
      <c r="D24" s="30" t="s">
        <v>601</v>
      </c>
    </row>
    <row r="25" spans="2:4" ht="28.5" customHeight="1" thickBot="1" x14ac:dyDescent="0.25">
      <c r="B25" s="468">
        <v>802</v>
      </c>
      <c r="C25" s="469" t="s">
        <v>603</v>
      </c>
      <c r="D25" s="30" t="s">
        <v>641</v>
      </c>
    </row>
    <row r="26" spans="2:4" ht="32.25" thickBot="1" x14ac:dyDescent="0.25">
      <c r="B26" s="468">
        <v>802</v>
      </c>
      <c r="C26" s="505" t="s">
        <v>647</v>
      </c>
      <c r="D26" s="30" t="s">
        <v>642</v>
      </c>
    </row>
    <row r="27" spans="2:4" ht="26.25" customHeight="1" x14ac:dyDescent="0.2">
      <c r="B27" s="595">
        <v>802</v>
      </c>
      <c r="C27" s="595" t="s">
        <v>643</v>
      </c>
      <c r="D27" s="597" t="s">
        <v>644</v>
      </c>
    </row>
    <row r="28" spans="2:4" ht="13.5" thickBot="1" x14ac:dyDescent="0.25">
      <c r="B28" s="596"/>
      <c r="C28" s="596"/>
      <c r="D28" s="598"/>
    </row>
    <row r="29" spans="2:4" ht="79.5" thickBot="1" x14ac:dyDescent="0.25">
      <c r="B29" s="468">
        <v>802</v>
      </c>
      <c r="C29" s="469" t="s">
        <v>645</v>
      </c>
      <c r="D29" s="30" t="s">
        <v>646</v>
      </c>
    </row>
  </sheetData>
  <mergeCells count="13">
    <mergeCell ref="B27:B28"/>
    <mergeCell ref="C27:C28"/>
    <mergeCell ref="D27:D28"/>
    <mergeCell ref="A9:D9"/>
    <mergeCell ref="B10:D10"/>
    <mergeCell ref="B11:C11"/>
    <mergeCell ref="D11:D12"/>
    <mergeCell ref="A7:D7"/>
    <mergeCell ref="A2:D2"/>
    <mergeCell ref="A3:D3"/>
    <mergeCell ref="A4:D4"/>
    <mergeCell ref="A5:D5"/>
    <mergeCell ref="A6:D6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9"/>
  <sheetViews>
    <sheetView topLeftCell="A10" workbookViewId="0">
      <selection activeCell="D11" sqref="D11:D13"/>
    </sheetView>
  </sheetViews>
  <sheetFormatPr defaultRowHeight="15" x14ac:dyDescent="0.25"/>
  <cols>
    <col min="2" max="2" width="20.85546875" customWidth="1"/>
    <col min="3" max="3" width="57.7109375" customWidth="1"/>
    <col min="4" max="4" width="42.28515625" customWidth="1"/>
  </cols>
  <sheetData>
    <row r="1" spans="2:4" ht="15.75" x14ac:dyDescent="0.25">
      <c r="D1" s="33" t="s">
        <v>23</v>
      </c>
    </row>
    <row r="2" spans="2:4" ht="15.75" x14ac:dyDescent="0.25">
      <c r="D2" s="456" t="s">
        <v>671</v>
      </c>
    </row>
    <row r="3" spans="2:4" ht="15.75" x14ac:dyDescent="0.25">
      <c r="D3" s="456" t="s">
        <v>570</v>
      </c>
    </row>
    <row r="4" spans="2:4" ht="15.75" x14ac:dyDescent="0.25">
      <c r="D4" s="456" t="s">
        <v>569</v>
      </c>
    </row>
    <row r="5" spans="2:4" ht="15.75" x14ac:dyDescent="0.25">
      <c r="D5" s="456" t="s">
        <v>572</v>
      </c>
    </row>
    <row r="6" spans="2:4" ht="15.75" x14ac:dyDescent="0.25">
      <c r="D6" s="445" t="s">
        <v>561</v>
      </c>
    </row>
    <row r="7" spans="2:4" ht="15.75" x14ac:dyDescent="0.25">
      <c r="D7" s="32" t="s">
        <v>669</v>
      </c>
    </row>
    <row r="9" spans="2:4" ht="53.25" customHeight="1" x14ac:dyDescent="0.3">
      <c r="B9" s="605" t="s">
        <v>573</v>
      </c>
      <c r="C9" s="605"/>
      <c r="D9" s="605"/>
    </row>
    <row r="10" spans="2:4" ht="15.75" thickBot="1" x14ac:dyDescent="0.3"/>
    <row r="11" spans="2:4" ht="46.5" customHeight="1" x14ac:dyDescent="0.25">
      <c r="B11" s="607" t="s">
        <v>15</v>
      </c>
      <c r="C11" s="608"/>
      <c r="D11" s="595" t="s">
        <v>16</v>
      </c>
    </row>
    <row r="12" spans="2:4" ht="24.75" customHeight="1" thickBot="1" x14ac:dyDescent="0.3">
      <c r="B12" s="609"/>
      <c r="C12" s="610"/>
      <c r="D12" s="606"/>
    </row>
    <row r="13" spans="2:4" ht="96.75" customHeight="1" thickBot="1" x14ac:dyDescent="0.3">
      <c r="B13" s="28" t="s">
        <v>17</v>
      </c>
      <c r="C13" s="27" t="s">
        <v>18</v>
      </c>
      <c r="D13" s="596"/>
    </row>
    <row r="14" spans="2:4" ht="16.5" thickBot="1" x14ac:dyDescent="0.3">
      <c r="B14" s="28">
        <v>1</v>
      </c>
      <c r="C14" s="27">
        <v>2</v>
      </c>
      <c r="D14" s="27">
        <v>3</v>
      </c>
    </row>
    <row r="15" spans="2:4" ht="47.25" customHeight="1" thickBot="1" x14ac:dyDescent="0.3">
      <c r="B15" s="29"/>
      <c r="C15" s="30"/>
      <c r="D15" s="31" t="s">
        <v>615</v>
      </c>
    </row>
    <row r="16" spans="2:4" ht="60" customHeight="1" x14ac:dyDescent="0.25">
      <c r="B16" s="595">
        <v>3</v>
      </c>
      <c r="C16" s="595" t="s">
        <v>19</v>
      </c>
      <c r="D16" s="595" t="s">
        <v>20</v>
      </c>
    </row>
    <row r="17" spans="2:4" ht="15.75" thickBot="1" x14ac:dyDescent="0.3">
      <c r="B17" s="596"/>
      <c r="C17" s="596"/>
      <c r="D17" s="596"/>
    </row>
    <row r="18" spans="2:4" ht="60" customHeight="1" x14ac:dyDescent="0.25">
      <c r="B18" s="595">
        <v>3</v>
      </c>
      <c r="C18" s="595" t="s">
        <v>21</v>
      </c>
      <c r="D18" s="595" t="s">
        <v>22</v>
      </c>
    </row>
    <row r="19" spans="2:4" ht="15.75" thickBot="1" x14ac:dyDescent="0.3">
      <c r="B19" s="604"/>
      <c r="C19" s="604"/>
      <c r="D19" s="604"/>
    </row>
  </sheetData>
  <mergeCells count="9">
    <mergeCell ref="D18:D19"/>
    <mergeCell ref="C18:C19"/>
    <mergeCell ref="B18:B19"/>
    <mergeCell ref="B9:D9"/>
    <mergeCell ref="B16:B17"/>
    <mergeCell ref="C16:C17"/>
    <mergeCell ref="D16:D17"/>
    <mergeCell ref="D11:D13"/>
    <mergeCell ref="B11:C12"/>
  </mergeCell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13" workbookViewId="0">
      <selection activeCell="D24" sqref="D24"/>
    </sheetView>
  </sheetViews>
  <sheetFormatPr defaultRowHeight="18.75" x14ac:dyDescent="0.3"/>
  <cols>
    <col min="1" max="1" width="18.85546875" style="26" customWidth="1"/>
    <col min="2" max="2" width="33" style="26" customWidth="1"/>
    <col min="3" max="3" width="64.28515625" style="26" customWidth="1"/>
    <col min="4" max="4" width="24.7109375" style="26" customWidth="1"/>
    <col min="5" max="5" width="9.140625" style="26"/>
    <col min="6" max="6" width="15.42578125" style="26" customWidth="1"/>
    <col min="7" max="16384" width="9.140625" style="26"/>
  </cols>
  <sheetData>
    <row r="1" spans="1:9" x14ac:dyDescent="0.3">
      <c r="A1" s="611"/>
      <c r="B1" s="611"/>
      <c r="C1" s="611"/>
      <c r="D1" s="611"/>
      <c r="E1" s="34"/>
      <c r="F1" s="34"/>
      <c r="G1" s="34"/>
    </row>
    <row r="2" spans="1:9" s="18" customFormat="1" ht="15" customHeight="1" x14ac:dyDescent="0.25">
      <c r="A2" s="612" t="s">
        <v>24</v>
      </c>
      <c r="B2" s="612"/>
      <c r="C2" s="612"/>
      <c r="D2" s="612"/>
      <c r="I2" s="19"/>
    </row>
    <row r="3" spans="1:9" s="18" customFormat="1" ht="13.5" customHeight="1" x14ac:dyDescent="0.25">
      <c r="A3" s="592" t="s">
        <v>672</v>
      </c>
      <c r="B3" s="592"/>
      <c r="C3" s="592"/>
      <c r="D3" s="592"/>
      <c r="E3" s="20"/>
      <c r="F3" s="20"/>
      <c r="G3" s="20"/>
    </row>
    <row r="4" spans="1:9" s="18" customFormat="1" ht="13.5" customHeight="1" x14ac:dyDescent="0.25">
      <c r="A4" s="592" t="s">
        <v>570</v>
      </c>
      <c r="B4" s="592"/>
      <c r="C4" s="592"/>
      <c r="D4" s="592"/>
    </row>
    <row r="5" spans="1:9" s="18" customFormat="1" ht="12.75" customHeight="1" x14ac:dyDescent="0.25">
      <c r="A5" s="592" t="s">
        <v>568</v>
      </c>
      <c r="B5" s="592"/>
      <c r="C5" s="592"/>
      <c r="D5" s="592"/>
    </row>
    <row r="6" spans="1:9" s="18" customFormat="1" ht="12.75" customHeight="1" x14ac:dyDescent="0.25">
      <c r="A6" s="592" t="s">
        <v>571</v>
      </c>
      <c r="B6" s="592"/>
      <c r="C6" s="592"/>
      <c r="D6" s="592"/>
    </row>
    <row r="7" spans="1:9" s="18" customFormat="1" ht="13.5" customHeight="1" x14ac:dyDescent="0.25">
      <c r="A7" s="592" t="s">
        <v>561</v>
      </c>
      <c r="B7" s="592"/>
      <c r="C7" s="592"/>
      <c r="D7" s="592"/>
    </row>
    <row r="8" spans="1:9" s="18" customFormat="1" ht="15" customHeight="1" x14ac:dyDescent="0.25">
      <c r="A8" s="592" t="s">
        <v>669</v>
      </c>
      <c r="B8" s="592"/>
      <c r="C8" s="592"/>
      <c r="D8" s="592"/>
    </row>
    <row r="9" spans="1:9" s="18" customFormat="1" ht="13.5" customHeight="1" x14ac:dyDescent="0.25">
      <c r="A9" s="17"/>
      <c r="B9" s="17"/>
      <c r="C9" s="17"/>
      <c r="D9" s="17"/>
    </row>
    <row r="10" spans="1:9" s="18" customFormat="1" ht="12.75" customHeight="1" x14ac:dyDescent="0.25">
      <c r="A10" s="17"/>
      <c r="B10" s="17"/>
      <c r="C10" s="17"/>
      <c r="D10" s="17"/>
    </row>
    <row r="11" spans="1:9" x14ac:dyDescent="0.3">
      <c r="A11" s="613" t="s">
        <v>575</v>
      </c>
      <c r="B11" s="613"/>
      <c r="C11" s="613"/>
      <c r="D11" s="613"/>
      <c r="E11" s="34"/>
      <c r="F11" s="34"/>
      <c r="G11" s="34"/>
    </row>
    <row r="12" spans="1:9" ht="13.5" customHeight="1" x14ac:dyDescent="0.3">
      <c r="A12" s="25"/>
      <c r="B12" s="25"/>
      <c r="C12" s="25"/>
      <c r="D12" s="25"/>
    </row>
    <row r="13" spans="1:9" ht="44.25" customHeight="1" x14ac:dyDescent="0.3">
      <c r="A13" s="614" t="s">
        <v>25</v>
      </c>
      <c r="B13" s="614"/>
      <c r="C13" s="615" t="s">
        <v>16</v>
      </c>
      <c r="D13" s="617" t="s">
        <v>26</v>
      </c>
      <c r="E13" s="35"/>
      <c r="F13" s="35"/>
      <c r="G13" s="35"/>
      <c r="H13" s="35"/>
    </row>
    <row r="14" spans="1:9" ht="150.75" customHeight="1" x14ac:dyDescent="0.3">
      <c r="A14" s="343" t="s">
        <v>27</v>
      </c>
      <c r="B14" s="343" t="s">
        <v>18</v>
      </c>
      <c r="C14" s="616"/>
      <c r="D14" s="617"/>
      <c r="E14" s="35"/>
      <c r="F14" s="35"/>
      <c r="G14" s="35"/>
      <c r="H14" s="35"/>
    </row>
    <row r="15" spans="1:9" x14ac:dyDescent="0.3">
      <c r="A15" s="344">
        <v>1</v>
      </c>
      <c r="B15" s="344">
        <v>2</v>
      </c>
      <c r="C15" s="345">
        <v>3</v>
      </c>
      <c r="D15" s="345">
        <v>4</v>
      </c>
      <c r="E15" s="35"/>
      <c r="F15" s="35"/>
      <c r="G15" s="35"/>
      <c r="H15" s="35"/>
    </row>
    <row r="16" spans="1:9" ht="32.25" x14ac:dyDescent="0.3">
      <c r="A16" s="344"/>
      <c r="B16" s="344"/>
      <c r="C16" s="346" t="s">
        <v>28</v>
      </c>
      <c r="D16" s="347">
        <f>D17</f>
        <v>0</v>
      </c>
      <c r="E16" s="35"/>
      <c r="F16" s="35"/>
      <c r="G16" s="35"/>
      <c r="H16" s="35"/>
    </row>
    <row r="17" spans="1:8" ht="32.25" x14ac:dyDescent="0.3">
      <c r="A17" s="348">
        <v>802</v>
      </c>
      <c r="B17" s="348" t="s">
        <v>29</v>
      </c>
      <c r="C17" s="346" t="s">
        <v>30</v>
      </c>
      <c r="D17" s="347">
        <f>D18+D22</f>
        <v>0</v>
      </c>
      <c r="E17" s="35"/>
      <c r="F17" s="35"/>
      <c r="G17" s="35"/>
      <c r="H17" s="35"/>
    </row>
    <row r="18" spans="1:8" x14ac:dyDescent="0.3">
      <c r="A18" s="344">
        <v>802</v>
      </c>
      <c r="B18" s="344" t="s">
        <v>31</v>
      </c>
      <c r="C18" s="349" t="s">
        <v>32</v>
      </c>
      <c r="D18" s="582">
        <f>-D22</f>
        <v>-16061.000000000002</v>
      </c>
      <c r="E18" s="35"/>
      <c r="F18" s="35"/>
      <c r="G18" s="35"/>
      <c r="H18" s="35"/>
    </row>
    <row r="19" spans="1:8" ht="18.75" customHeight="1" x14ac:dyDescent="0.3">
      <c r="A19" s="344">
        <v>802</v>
      </c>
      <c r="B19" s="351" t="s">
        <v>33</v>
      </c>
      <c r="C19" s="349" t="s">
        <v>34</v>
      </c>
      <c r="D19" s="582">
        <v>-16061</v>
      </c>
      <c r="E19" s="35"/>
      <c r="F19" s="35"/>
      <c r="G19" s="35"/>
      <c r="H19" s="35"/>
    </row>
    <row r="20" spans="1:8" x14ac:dyDescent="0.3">
      <c r="A20" s="344">
        <v>802</v>
      </c>
      <c r="B20" s="344" t="s">
        <v>35</v>
      </c>
      <c r="C20" s="352" t="s">
        <v>36</v>
      </c>
      <c r="D20" s="582">
        <v>-16061</v>
      </c>
      <c r="E20" s="35"/>
      <c r="F20" s="35"/>
      <c r="G20" s="35"/>
      <c r="H20" s="35"/>
    </row>
    <row r="21" spans="1:8" ht="32.25" x14ac:dyDescent="0.3">
      <c r="A21" s="344">
        <v>802</v>
      </c>
      <c r="B21" s="344" t="s">
        <v>604</v>
      </c>
      <c r="C21" s="349" t="s">
        <v>608</v>
      </c>
      <c r="D21" s="582">
        <v>-16061</v>
      </c>
      <c r="E21" s="35"/>
      <c r="F21" s="35"/>
      <c r="G21" s="35"/>
      <c r="H21" s="35"/>
    </row>
    <row r="22" spans="1:8" x14ac:dyDescent="0.3">
      <c r="A22" s="345">
        <v>802</v>
      </c>
      <c r="B22" s="458" t="s">
        <v>37</v>
      </c>
      <c r="C22" s="349" t="s">
        <v>38</v>
      </c>
      <c r="D22" s="582">
        <f>'прил 13'!H8</f>
        <v>16061.000000000002</v>
      </c>
      <c r="E22" s="35"/>
      <c r="F22" s="35"/>
      <c r="G22" s="35"/>
      <c r="H22" s="35"/>
    </row>
    <row r="23" spans="1:8" x14ac:dyDescent="0.3">
      <c r="A23" s="459">
        <v>802</v>
      </c>
      <c r="B23" s="482" t="s">
        <v>40</v>
      </c>
      <c r="C23" s="460" t="s">
        <v>41</v>
      </c>
      <c r="D23" s="583">
        <v>16061</v>
      </c>
    </row>
    <row r="24" spans="1:8" x14ac:dyDescent="0.3">
      <c r="A24" s="459">
        <v>802</v>
      </c>
      <c r="B24" s="483" t="s">
        <v>605</v>
      </c>
      <c r="C24" s="462" t="s">
        <v>607</v>
      </c>
      <c r="D24" s="584">
        <v>16061</v>
      </c>
    </row>
    <row r="25" spans="1:8" ht="32.25" x14ac:dyDescent="0.3">
      <c r="A25" s="461">
        <v>802</v>
      </c>
      <c r="B25" s="484" t="s">
        <v>606</v>
      </c>
      <c r="C25" s="507" t="s">
        <v>609</v>
      </c>
      <c r="D25" s="585">
        <v>16061</v>
      </c>
    </row>
  </sheetData>
  <mergeCells count="12">
    <mergeCell ref="A7:D7"/>
    <mergeCell ref="A8:D8"/>
    <mergeCell ref="A11:D11"/>
    <mergeCell ref="A13:B13"/>
    <mergeCell ref="C13:C14"/>
    <mergeCell ref="D13:D14"/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opLeftCell="A10" workbookViewId="0">
      <selection activeCell="E25" sqref="E25"/>
    </sheetView>
  </sheetViews>
  <sheetFormatPr defaultRowHeight="18.75" x14ac:dyDescent="0.3"/>
  <cols>
    <col min="1" max="1" width="18.42578125" style="36" customWidth="1"/>
    <col min="2" max="2" width="29.5703125" style="36" customWidth="1"/>
    <col min="3" max="3" width="63.85546875" style="36" customWidth="1"/>
    <col min="4" max="5" width="17" style="36" customWidth="1"/>
    <col min="6" max="6" width="9.140625" style="36"/>
    <col min="7" max="7" width="15.42578125" style="36" customWidth="1"/>
    <col min="8" max="16384" width="9.140625" style="36"/>
  </cols>
  <sheetData>
    <row r="1" spans="1:9" ht="12" customHeight="1" x14ac:dyDescent="0.3">
      <c r="A1" s="611"/>
      <c r="B1" s="611"/>
      <c r="C1" s="611"/>
      <c r="D1" s="611"/>
      <c r="E1" s="611"/>
      <c r="F1" s="34"/>
      <c r="G1" s="34"/>
      <c r="H1" s="34"/>
    </row>
    <row r="2" spans="1:9" ht="15" customHeight="1" x14ac:dyDescent="0.3">
      <c r="A2" s="618" t="s">
        <v>39</v>
      </c>
      <c r="B2" s="618"/>
      <c r="C2" s="618"/>
      <c r="D2" s="618"/>
      <c r="E2" s="618"/>
      <c r="F2" s="34"/>
      <c r="G2" s="34"/>
      <c r="H2" s="34"/>
    </row>
    <row r="3" spans="1:9" s="37" customFormat="1" ht="15" customHeight="1" x14ac:dyDescent="0.3">
      <c r="A3" s="592" t="s">
        <v>673</v>
      </c>
      <c r="B3" s="592"/>
      <c r="C3" s="592"/>
      <c r="D3" s="592"/>
      <c r="E3" s="592"/>
    </row>
    <row r="4" spans="1:9" ht="14.25" customHeight="1" x14ac:dyDescent="0.3">
      <c r="A4" s="611" t="s">
        <v>576</v>
      </c>
      <c r="B4" s="611"/>
      <c r="C4" s="611"/>
      <c r="D4" s="611"/>
      <c r="E4" s="611"/>
      <c r="F4" s="38"/>
      <c r="G4" s="38"/>
      <c r="H4" s="38"/>
    </row>
    <row r="5" spans="1:9" ht="14.25" customHeight="1" x14ac:dyDescent="0.3">
      <c r="A5" s="611" t="s">
        <v>577</v>
      </c>
      <c r="B5" s="611"/>
      <c r="C5" s="611"/>
      <c r="D5" s="611"/>
      <c r="E5" s="611"/>
    </row>
    <row r="6" spans="1:9" ht="15.75" customHeight="1" x14ac:dyDescent="0.3">
      <c r="A6" s="611" t="s">
        <v>571</v>
      </c>
      <c r="B6" s="611"/>
      <c r="C6" s="611"/>
      <c r="D6" s="611"/>
      <c r="E6" s="611"/>
    </row>
    <row r="7" spans="1:9" ht="15" customHeight="1" x14ac:dyDescent="0.3">
      <c r="A7" s="611" t="s">
        <v>560</v>
      </c>
      <c r="B7" s="611"/>
      <c r="C7" s="611"/>
      <c r="D7" s="611"/>
      <c r="E7" s="611"/>
    </row>
    <row r="8" spans="1:9" ht="14.25" customHeight="1" x14ac:dyDescent="0.3">
      <c r="A8" s="611" t="s">
        <v>669</v>
      </c>
      <c r="B8" s="611"/>
      <c r="C8" s="611"/>
      <c r="D8" s="611"/>
      <c r="E8" s="611"/>
    </row>
    <row r="9" spans="1:9" ht="13.5" customHeight="1" x14ac:dyDescent="0.3">
      <c r="A9" s="32"/>
      <c r="B9" s="32"/>
      <c r="C9" s="32"/>
      <c r="D9" s="619"/>
      <c r="E9" s="619"/>
    </row>
    <row r="10" spans="1:9" ht="14.25" customHeight="1" x14ac:dyDescent="0.3">
      <c r="A10" s="25"/>
      <c r="B10" s="25"/>
      <c r="C10" s="25"/>
      <c r="D10" s="25"/>
      <c r="E10" s="25"/>
    </row>
    <row r="11" spans="1:9" x14ac:dyDescent="0.3">
      <c r="A11" s="620" t="s">
        <v>578</v>
      </c>
      <c r="B11" s="620"/>
      <c r="C11" s="620"/>
      <c r="D11" s="620"/>
      <c r="E11" s="620"/>
      <c r="F11" s="38"/>
      <c r="G11" s="38"/>
      <c r="H11" s="38"/>
    </row>
    <row r="12" spans="1:9" x14ac:dyDescent="0.3">
      <c r="A12" s="620" t="s">
        <v>586</v>
      </c>
      <c r="B12" s="620"/>
      <c r="C12" s="620"/>
      <c r="D12" s="620"/>
      <c r="E12" s="620"/>
      <c r="F12" s="38"/>
      <c r="G12" s="38"/>
      <c r="H12" s="38"/>
    </row>
    <row r="13" spans="1:9" ht="12" customHeight="1" x14ac:dyDescent="0.3">
      <c r="A13" s="25"/>
      <c r="B13" s="25"/>
      <c r="C13" s="25"/>
      <c r="D13" s="25"/>
      <c r="E13" s="25"/>
    </row>
    <row r="14" spans="1:9" ht="44.25" customHeight="1" x14ac:dyDescent="0.3">
      <c r="A14" s="614" t="s">
        <v>25</v>
      </c>
      <c r="B14" s="614"/>
      <c r="C14" s="615" t="s">
        <v>16</v>
      </c>
      <c r="D14" s="617" t="s">
        <v>26</v>
      </c>
      <c r="E14" s="617"/>
      <c r="F14" s="39"/>
      <c r="G14" s="39"/>
      <c r="H14" s="39"/>
      <c r="I14" s="39"/>
    </row>
    <row r="15" spans="1:9" ht="149.25" customHeight="1" x14ac:dyDescent="0.3">
      <c r="A15" s="343" t="s">
        <v>27</v>
      </c>
      <c r="B15" s="343" t="s">
        <v>18</v>
      </c>
      <c r="C15" s="616"/>
      <c r="D15" s="343" t="s">
        <v>468</v>
      </c>
      <c r="E15" s="343" t="s">
        <v>677</v>
      </c>
      <c r="F15" s="39"/>
      <c r="G15" s="39"/>
      <c r="H15" s="39"/>
      <c r="I15" s="39"/>
    </row>
    <row r="16" spans="1:9" x14ac:dyDescent="0.3">
      <c r="A16" s="344">
        <v>1</v>
      </c>
      <c r="B16" s="344">
        <v>2</v>
      </c>
      <c r="C16" s="345">
        <v>3</v>
      </c>
      <c r="D16" s="345">
        <v>4</v>
      </c>
      <c r="E16" s="345">
        <v>5</v>
      </c>
      <c r="F16" s="39"/>
      <c r="G16" s="39"/>
      <c r="H16" s="39"/>
      <c r="I16" s="39"/>
    </row>
    <row r="17" spans="1:9" ht="32.25" x14ac:dyDescent="0.3">
      <c r="A17" s="344"/>
      <c r="B17" s="344"/>
      <c r="C17" s="346" t="s">
        <v>28</v>
      </c>
      <c r="D17" s="347">
        <f>D18</f>
        <v>2740.8999999999978</v>
      </c>
      <c r="E17" s="586">
        <f>E18</f>
        <v>2447.2000000000007</v>
      </c>
      <c r="F17" s="39"/>
      <c r="G17" s="39"/>
      <c r="H17" s="39"/>
      <c r="I17" s="39"/>
    </row>
    <row r="18" spans="1:9" ht="32.25" x14ac:dyDescent="0.3">
      <c r="A18" s="348">
        <v>802</v>
      </c>
      <c r="B18" s="348" t="s">
        <v>29</v>
      </c>
      <c r="C18" s="346" t="s">
        <v>30</v>
      </c>
      <c r="D18" s="347">
        <f>D19+D23</f>
        <v>2740.8999999999978</v>
      </c>
      <c r="E18" s="586">
        <f>E19+E23</f>
        <v>2447.2000000000007</v>
      </c>
      <c r="F18" s="39"/>
      <c r="G18" s="39"/>
      <c r="H18" s="39"/>
      <c r="I18" s="39"/>
    </row>
    <row r="19" spans="1:9" x14ac:dyDescent="0.3">
      <c r="A19" s="344">
        <v>802</v>
      </c>
      <c r="B19" s="344" t="s">
        <v>31</v>
      </c>
      <c r="C19" s="349" t="s">
        <v>32</v>
      </c>
      <c r="D19" s="350">
        <v>-17100.7</v>
      </c>
      <c r="E19" s="587">
        <v>-18042.099999999999</v>
      </c>
      <c r="F19" s="39"/>
      <c r="G19" s="39"/>
      <c r="H19" s="39"/>
      <c r="I19" s="39"/>
    </row>
    <row r="20" spans="1:9" x14ac:dyDescent="0.3">
      <c r="A20" s="344">
        <v>802</v>
      </c>
      <c r="B20" s="351" t="s">
        <v>33</v>
      </c>
      <c r="C20" s="349" t="s">
        <v>34</v>
      </c>
      <c r="D20" s="350">
        <v>-17100.7</v>
      </c>
      <c r="E20" s="587">
        <v>-18042.099999999999</v>
      </c>
      <c r="F20" s="39"/>
      <c r="G20" s="39"/>
      <c r="H20" s="39"/>
      <c r="I20" s="39"/>
    </row>
    <row r="21" spans="1:9" x14ac:dyDescent="0.3">
      <c r="A21" s="344">
        <v>802</v>
      </c>
      <c r="B21" s="344" t="s">
        <v>35</v>
      </c>
      <c r="C21" s="352" t="s">
        <v>36</v>
      </c>
      <c r="D21" s="350">
        <v>-17100.7</v>
      </c>
      <c r="E21" s="587">
        <v>-18042.099999999999</v>
      </c>
      <c r="F21" s="39"/>
      <c r="G21" s="39"/>
      <c r="H21" s="39"/>
      <c r="I21" s="39"/>
    </row>
    <row r="22" spans="1:9" ht="32.25" x14ac:dyDescent="0.3">
      <c r="A22" s="344">
        <v>802</v>
      </c>
      <c r="B22" s="344" t="s">
        <v>604</v>
      </c>
      <c r="C22" s="349" t="s">
        <v>608</v>
      </c>
      <c r="D22" s="350">
        <v>-17100.7</v>
      </c>
      <c r="E22" s="587">
        <v>-18042.099999999999</v>
      </c>
    </row>
    <row r="23" spans="1:9" x14ac:dyDescent="0.3">
      <c r="A23" s="345">
        <v>802</v>
      </c>
      <c r="B23" s="458" t="s">
        <v>37</v>
      </c>
      <c r="C23" s="349" t="s">
        <v>38</v>
      </c>
      <c r="D23" s="582">
        <v>19841.599999999999</v>
      </c>
      <c r="E23" s="587">
        <v>20489.3</v>
      </c>
    </row>
    <row r="24" spans="1:9" x14ac:dyDescent="0.3">
      <c r="A24" s="459">
        <v>802</v>
      </c>
      <c r="B24" s="482" t="s">
        <v>40</v>
      </c>
      <c r="C24" s="460" t="s">
        <v>41</v>
      </c>
      <c r="D24" s="583">
        <v>19841.599999999999</v>
      </c>
      <c r="E24" s="587">
        <v>20489.3</v>
      </c>
    </row>
    <row r="25" spans="1:9" x14ac:dyDescent="0.3">
      <c r="A25" s="459">
        <v>802</v>
      </c>
      <c r="B25" s="483" t="s">
        <v>605</v>
      </c>
      <c r="C25" s="462" t="s">
        <v>607</v>
      </c>
      <c r="D25" s="584">
        <v>19841.599999999999</v>
      </c>
      <c r="E25" s="587">
        <v>20489.3</v>
      </c>
    </row>
    <row r="26" spans="1:9" ht="32.25" x14ac:dyDescent="0.3">
      <c r="A26" s="461">
        <v>802</v>
      </c>
      <c r="B26" s="484" t="s">
        <v>606</v>
      </c>
      <c r="C26" s="507" t="s">
        <v>609</v>
      </c>
      <c r="D26" s="585">
        <v>19841.599999999999</v>
      </c>
      <c r="E26" s="587">
        <v>20489.3</v>
      </c>
    </row>
  </sheetData>
  <mergeCells count="14">
    <mergeCell ref="A14:B14"/>
    <mergeCell ref="C14:C15"/>
    <mergeCell ref="D14:E14"/>
    <mergeCell ref="A1:E1"/>
    <mergeCell ref="A2:E2"/>
    <mergeCell ref="A3:E3"/>
    <mergeCell ref="A4:E4"/>
    <mergeCell ref="A5:E5"/>
    <mergeCell ref="A6:E6"/>
    <mergeCell ref="A7:E7"/>
    <mergeCell ref="A8:E8"/>
    <mergeCell ref="D9:E9"/>
    <mergeCell ref="A11:E11"/>
    <mergeCell ref="A12:E12"/>
  </mergeCells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6" workbookViewId="0">
      <selection activeCell="D12" sqref="D12"/>
    </sheetView>
  </sheetViews>
  <sheetFormatPr defaultColWidth="9.140625" defaultRowHeight="15" x14ac:dyDescent="0.2"/>
  <cols>
    <col min="1" max="1" width="30.140625" style="43" customWidth="1"/>
    <col min="2" max="2" width="73.7109375" style="43" customWidth="1"/>
    <col min="3" max="3" width="24.28515625" style="43" customWidth="1"/>
    <col min="4" max="5" width="34.28515625" style="40" customWidth="1"/>
    <col min="6" max="16384" width="9.140625" style="40"/>
  </cols>
  <sheetData>
    <row r="1" spans="1:8" ht="15.75" x14ac:dyDescent="0.25">
      <c r="A1" s="612" t="s">
        <v>42</v>
      </c>
      <c r="B1" s="612"/>
      <c r="C1" s="612"/>
    </row>
    <row r="2" spans="1:8" s="37" customFormat="1" ht="18" customHeight="1" x14ac:dyDescent="0.3">
      <c r="A2" s="592" t="s">
        <v>674</v>
      </c>
      <c r="B2" s="592"/>
      <c r="C2" s="592"/>
      <c r="D2" s="20"/>
      <c r="E2" s="20"/>
    </row>
    <row r="3" spans="1:8" s="36" customFormat="1" ht="15.75" customHeight="1" x14ac:dyDescent="0.3">
      <c r="A3" s="592" t="s">
        <v>576</v>
      </c>
      <c r="B3" s="592"/>
      <c r="C3" s="592"/>
      <c r="D3" s="41"/>
      <c r="E3" s="41"/>
      <c r="F3" s="38"/>
      <c r="G3" s="38"/>
      <c r="H3" s="38"/>
    </row>
    <row r="4" spans="1:8" s="36" customFormat="1" ht="16.5" customHeight="1" x14ac:dyDescent="0.3">
      <c r="A4" s="592" t="s">
        <v>579</v>
      </c>
      <c r="B4" s="592"/>
      <c r="C4" s="592"/>
      <c r="D4" s="20"/>
      <c r="E4" s="20"/>
    </row>
    <row r="5" spans="1:8" ht="13.5" customHeight="1" x14ac:dyDescent="0.25">
      <c r="A5" s="20"/>
      <c r="B5" s="592" t="s">
        <v>580</v>
      </c>
      <c r="C5" s="592"/>
    </row>
    <row r="6" spans="1:8" ht="15.75" x14ac:dyDescent="0.2">
      <c r="A6" s="42"/>
      <c r="B6" s="621" t="s">
        <v>562</v>
      </c>
      <c r="C6" s="621"/>
    </row>
    <row r="7" spans="1:8" ht="15.75" x14ac:dyDescent="0.2">
      <c r="A7" s="42"/>
      <c r="B7" s="621" t="s">
        <v>669</v>
      </c>
      <c r="C7" s="621"/>
    </row>
    <row r="8" spans="1:8" ht="15.75" x14ac:dyDescent="0.2">
      <c r="B8" s="622"/>
      <c r="C8" s="622"/>
    </row>
    <row r="9" spans="1:8" ht="15.75" x14ac:dyDescent="0.2">
      <c r="A9" s="623" t="s">
        <v>581</v>
      </c>
      <c r="B9" s="623"/>
      <c r="C9" s="623"/>
    </row>
    <row r="10" spans="1:8" ht="15.75" x14ac:dyDescent="0.2">
      <c r="A10" s="624"/>
      <c r="B10" s="624"/>
      <c r="C10" s="624"/>
    </row>
    <row r="11" spans="1:8" ht="31.5" x14ac:dyDescent="0.2">
      <c r="A11" s="15" t="s">
        <v>43</v>
      </c>
      <c r="B11" s="10" t="s">
        <v>44</v>
      </c>
      <c r="C11" s="10" t="s">
        <v>45</v>
      </c>
    </row>
    <row r="12" spans="1:8" ht="15.75" x14ac:dyDescent="0.2">
      <c r="A12" s="11">
        <v>1</v>
      </c>
      <c r="B12" s="11">
        <v>2</v>
      </c>
      <c r="C12" s="11">
        <v>3</v>
      </c>
    </row>
    <row r="13" spans="1:8" ht="18.75" x14ac:dyDescent="0.2">
      <c r="A13" s="11" t="s">
        <v>46</v>
      </c>
      <c r="B13" s="44" t="s">
        <v>47</v>
      </c>
      <c r="C13" s="514">
        <f>C14+C17+C22+C27+C29+C33</f>
        <v>14920.1</v>
      </c>
    </row>
    <row r="14" spans="1:8" ht="18.75" x14ac:dyDescent="0.2">
      <c r="A14" s="11" t="s">
        <v>48</v>
      </c>
      <c r="B14" s="44" t="s">
        <v>49</v>
      </c>
      <c r="C14" s="514">
        <f>C16</f>
        <v>7500</v>
      </c>
    </row>
    <row r="15" spans="1:8" ht="18.75" x14ac:dyDescent="0.2">
      <c r="A15" s="11"/>
      <c r="B15" s="46" t="s">
        <v>50</v>
      </c>
      <c r="C15" s="514"/>
    </row>
    <row r="16" spans="1:8" ht="32.25" customHeight="1" x14ac:dyDescent="0.2">
      <c r="A16" s="10" t="s">
        <v>51</v>
      </c>
      <c r="B16" s="46" t="s">
        <v>6</v>
      </c>
      <c r="C16" s="515">
        <f>доходы!C14</f>
        <v>7500</v>
      </c>
    </row>
    <row r="17" spans="1:3" ht="32.25" customHeight="1" x14ac:dyDescent="0.2">
      <c r="A17" s="517" t="s">
        <v>650</v>
      </c>
      <c r="B17" s="511" t="s">
        <v>587</v>
      </c>
      <c r="C17" s="514">
        <f>C18+C19+C20+C21</f>
        <v>3900.1000000000004</v>
      </c>
    </row>
    <row r="18" spans="1:3" ht="32.25" customHeight="1" x14ac:dyDescent="0.2">
      <c r="A18" s="10" t="s">
        <v>648</v>
      </c>
      <c r="B18" s="485" t="s">
        <v>594</v>
      </c>
      <c r="C18" s="515">
        <v>2034</v>
      </c>
    </row>
    <row r="19" spans="1:3" ht="32.25" customHeight="1" x14ac:dyDescent="0.25">
      <c r="A19" s="345" t="s">
        <v>595</v>
      </c>
      <c r="B19" s="485" t="s">
        <v>596</v>
      </c>
      <c r="C19" s="516">
        <v>9.6999999999999993</v>
      </c>
    </row>
    <row r="20" spans="1:3" ht="32.25" customHeight="1" x14ac:dyDescent="0.25">
      <c r="A20" s="479" t="s">
        <v>597</v>
      </c>
      <c r="B20" s="512" t="s">
        <v>598</v>
      </c>
      <c r="C20" s="515">
        <v>2109.1</v>
      </c>
    </row>
    <row r="21" spans="1:3" ht="32.25" customHeight="1" x14ac:dyDescent="0.25">
      <c r="A21" s="466" t="s">
        <v>599</v>
      </c>
      <c r="B21" s="487" t="s">
        <v>600</v>
      </c>
      <c r="C21" s="515">
        <v>-252.7</v>
      </c>
    </row>
    <row r="22" spans="1:3" ht="32.25" customHeight="1" x14ac:dyDescent="0.2">
      <c r="A22" s="508" t="s">
        <v>52</v>
      </c>
      <c r="B22" s="44" t="s">
        <v>658</v>
      </c>
      <c r="C22" s="514">
        <f>C23+C24</f>
        <v>1400</v>
      </c>
    </row>
    <row r="23" spans="1:3" ht="18.75" x14ac:dyDescent="0.2">
      <c r="A23" s="475" t="s">
        <v>651</v>
      </c>
      <c r="B23" s="47" t="s">
        <v>8</v>
      </c>
      <c r="C23" s="515">
        <v>500</v>
      </c>
    </row>
    <row r="24" spans="1:3" ht="18.75" x14ac:dyDescent="0.2">
      <c r="A24" s="475" t="s">
        <v>9</v>
      </c>
      <c r="B24" s="47" t="s">
        <v>10</v>
      </c>
      <c r="C24" s="515">
        <f>C25+C26</f>
        <v>900</v>
      </c>
    </row>
    <row r="25" spans="1:3" ht="18.75" x14ac:dyDescent="0.2">
      <c r="A25" s="518" t="s">
        <v>653</v>
      </c>
      <c r="B25" s="47" t="s">
        <v>53</v>
      </c>
      <c r="C25" s="515">
        <v>434</v>
      </c>
    </row>
    <row r="26" spans="1:3" ht="18.75" x14ac:dyDescent="0.2">
      <c r="A26" s="475" t="s">
        <v>652</v>
      </c>
      <c r="B26" s="47" t="s">
        <v>54</v>
      </c>
      <c r="C26" s="515">
        <v>466</v>
      </c>
    </row>
    <row r="27" spans="1:3" ht="18.75" x14ac:dyDescent="0.2">
      <c r="A27" s="11" t="s">
        <v>55</v>
      </c>
      <c r="B27" s="44" t="s">
        <v>56</v>
      </c>
      <c r="C27" s="514">
        <f>C28</f>
        <v>13</v>
      </c>
    </row>
    <row r="28" spans="1:3" ht="32.25" customHeight="1" x14ac:dyDescent="0.25">
      <c r="A28" s="509" t="s">
        <v>57</v>
      </c>
      <c r="B28" s="48" t="s">
        <v>654</v>
      </c>
      <c r="C28" s="515">
        <f>доходы!C25</f>
        <v>13</v>
      </c>
    </row>
    <row r="29" spans="1:3" ht="47.25" x14ac:dyDescent="0.2">
      <c r="A29" s="11" t="s">
        <v>58</v>
      </c>
      <c r="B29" s="49" t="s">
        <v>59</v>
      </c>
      <c r="C29" s="514">
        <f>C30+C31+C32</f>
        <v>2082</v>
      </c>
    </row>
    <row r="30" spans="1:3" ht="80.25" customHeight="1" x14ac:dyDescent="0.2">
      <c r="A30" s="10" t="s">
        <v>610</v>
      </c>
      <c r="B30" s="23" t="s">
        <v>611</v>
      </c>
      <c r="C30" s="515">
        <v>920</v>
      </c>
    </row>
    <row r="31" spans="1:3" ht="78.75" customHeight="1" x14ac:dyDescent="0.2">
      <c r="A31" s="10" t="s">
        <v>657</v>
      </c>
      <c r="B31" s="23" t="s">
        <v>656</v>
      </c>
      <c r="C31" s="515">
        <v>680</v>
      </c>
    </row>
    <row r="32" spans="1:3" ht="84.75" customHeight="1" x14ac:dyDescent="0.25">
      <c r="A32" s="10" t="s">
        <v>630</v>
      </c>
      <c r="B32" s="513" t="s">
        <v>612</v>
      </c>
      <c r="C32" s="515">
        <v>482</v>
      </c>
    </row>
    <row r="33" spans="1:4" ht="18.75" x14ac:dyDescent="0.2">
      <c r="A33" s="510"/>
      <c r="B33" s="50" t="s">
        <v>60</v>
      </c>
      <c r="C33" s="514">
        <f>C34</f>
        <v>25</v>
      </c>
    </row>
    <row r="34" spans="1:4" ht="48" customHeight="1" x14ac:dyDescent="0.2">
      <c r="A34" s="475" t="s">
        <v>613</v>
      </c>
      <c r="B34" s="463" t="s">
        <v>655</v>
      </c>
      <c r="C34" s="515">
        <f>доходы!C31</f>
        <v>25</v>
      </c>
    </row>
    <row r="35" spans="1:4" x14ac:dyDescent="0.2">
      <c r="A35" s="40"/>
      <c r="B35" s="40"/>
      <c r="C35" s="40"/>
    </row>
    <row r="36" spans="1:4" ht="30" customHeight="1" x14ac:dyDescent="0.2">
      <c r="A36" s="40"/>
      <c r="B36" s="40"/>
      <c r="C36" s="40"/>
    </row>
    <row r="37" spans="1:4" ht="53.25" customHeight="1" x14ac:dyDescent="0.2">
      <c r="A37" s="40"/>
      <c r="B37" s="40"/>
      <c r="C37" s="40"/>
    </row>
    <row r="38" spans="1:4" x14ac:dyDescent="0.2">
      <c r="A38" s="40"/>
      <c r="B38" s="40"/>
      <c r="C38" s="40"/>
    </row>
    <row r="39" spans="1:4" x14ac:dyDescent="0.2">
      <c r="A39" s="40"/>
      <c r="B39" s="40"/>
      <c r="C39" s="40"/>
    </row>
    <row r="40" spans="1:4" ht="26.25" customHeight="1" x14ac:dyDescent="0.2">
      <c r="A40" s="51"/>
      <c r="B40" s="51"/>
      <c r="C40" s="51"/>
      <c r="D40" s="51"/>
    </row>
    <row r="41" spans="1:4" x14ac:dyDescent="0.2">
      <c r="A41" s="40"/>
      <c r="B41" s="40"/>
      <c r="C41" s="40"/>
    </row>
  </sheetData>
  <mergeCells count="10">
    <mergeCell ref="B7:C7"/>
    <mergeCell ref="B8:C8"/>
    <mergeCell ref="A9:C9"/>
    <mergeCell ref="A10:C10"/>
    <mergeCell ref="A1:C1"/>
    <mergeCell ref="A2:C2"/>
    <mergeCell ref="A3:C3"/>
    <mergeCell ref="A4:C4"/>
    <mergeCell ref="B5:C5"/>
    <mergeCell ref="B6:C6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43" workbookViewId="0">
      <selection activeCell="A7" sqref="A7:E7"/>
    </sheetView>
  </sheetViews>
  <sheetFormatPr defaultColWidth="9.140625" defaultRowHeight="12.75" x14ac:dyDescent="0.2"/>
  <cols>
    <col min="1" max="1" width="29" style="1" customWidth="1"/>
    <col min="2" max="2" width="0.140625" style="1" hidden="1" customWidth="1"/>
    <col min="3" max="3" width="72.140625" style="1" customWidth="1"/>
    <col min="4" max="4" width="17.42578125" style="1" customWidth="1"/>
    <col min="5" max="5" width="16.140625" style="1" customWidth="1"/>
    <col min="6" max="6" width="10.28515625" style="1" customWidth="1"/>
    <col min="7" max="16384" width="9.140625" style="1"/>
  </cols>
  <sheetData>
    <row r="1" spans="1:8" s="53" customFormat="1" ht="15.75" x14ac:dyDescent="0.25">
      <c r="A1" s="618" t="s">
        <v>61</v>
      </c>
      <c r="B1" s="618"/>
      <c r="C1" s="618"/>
      <c r="D1" s="618"/>
      <c r="E1" s="618"/>
      <c r="F1" s="52"/>
      <c r="G1" s="52"/>
      <c r="H1" s="52"/>
    </row>
    <row r="2" spans="1:8" s="53" customFormat="1" ht="15.75" x14ac:dyDescent="0.25">
      <c r="A2" s="592" t="s">
        <v>675</v>
      </c>
      <c r="B2" s="592"/>
      <c r="C2" s="592"/>
      <c r="D2" s="592"/>
      <c r="E2" s="592"/>
      <c r="F2" s="52"/>
      <c r="G2" s="52"/>
      <c r="H2" s="52"/>
    </row>
    <row r="3" spans="1:8" s="37" customFormat="1" ht="21" customHeight="1" x14ac:dyDescent="0.3">
      <c r="A3" s="611" t="s">
        <v>576</v>
      </c>
      <c r="B3" s="611"/>
      <c r="C3" s="611"/>
      <c r="D3" s="611"/>
      <c r="E3" s="611"/>
    </row>
    <row r="4" spans="1:8" s="37" customFormat="1" ht="21" customHeight="1" x14ac:dyDescent="0.3">
      <c r="A4" s="611" t="s">
        <v>577</v>
      </c>
      <c r="B4" s="611"/>
      <c r="C4" s="611"/>
      <c r="D4" s="611"/>
      <c r="E4" s="611"/>
    </row>
    <row r="5" spans="1:8" s="37" customFormat="1" ht="21" customHeight="1" x14ac:dyDescent="0.3">
      <c r="A5" s="611" t="s">
        <v>571</v>
      </c>
      <c r="B5" s="611"/>
      <c r="C5" s="611"/>
      <c r="D5" s="611"/>
      <c r="E5" s="611"/>
    </row>
    <row r="6" spans="1:8" s="37" customFormat="1" ht="21" customHeight="1" x14ac:dyDescent="0.3">
      <c r="A6" s="611" t="s">
        <v>561</v>
      </c>
      <c r="B6" s="611"/>
      <c r="C6" s="611"/>
      <c r="D6" s="611"/>
      <c r="E6" s="611"/>
    </row>
    <row r="7" spans="1:8" ht="18.75" x14ac:dyDescent="0.3">
      <c r="A7" s="627" t="s">
        <v>669</v>
      </c>
      <c r="B7" s="627"/>
      <c r="C7" s="627"/>
      <c r="D7" s="627"/>
      <c r="E7" s="627"/>
      <c r="F7" s="41"/>
      <c r="G7" s="41"/>
      <c r="H7" s="41"/>
    </row>
    <row r="8" spans="1:8" ht="15.75" x14ac:dyDescent="0.25">
      <c r="C8" s="592"/>
      <c r="D8" s="592"/>
      <c r="E8" s="592"/>
      <c r="F8" s="16"/>
    </row>
    <row r="9" spans="1:8" ht="15.75" x14ac:dyDescent="0.2">
      <c r="C9" s="42"/>
      <c r="D9" s="621"/>
      <c r="E9" s="621"/>
    </row>
    <row r="10" spans="1:8" ht="15" customHeight="1" x14ac:dyDescent="0.25">
      <c r="A10" s="628" t="s">
        <v>588</v>
      </c>
      <c r="B10" s="628"/>
      <c r="C10" s="628"/>
      <c r="D10" s="628"/>
      <c r="E10" s="628"/>
    </row>
    <row r="11" spans="1:8" x14ac:dyDescent="0.2">
      <c r="A11" s="629"/>
      <c r="B11" s="629"/>
      <c r="C11" s="629"/>
      <c r="D11" s="629"/>
    </row>
    <row r="12" spans="1:8" ht="29.25" customHeight="1" x14ac:dyDescent="0.2">
      <c r="A12" s="625" t="s">
        <v>43</v>
      </c>
      <c r="B12" s="54"/>
      <c r="C12" s="626" t="s">
        <v>44</v>
      </c>
      <c r="D12" s="626" t="s">
        <v>45</v>
      </c>
      <c r="E12" s="626"/>
    </row>
    <row r="13" spans="1:8" ht="15" x14ac:dyDescent="0.2">
      <c r="A13" s="625"/>
      <c r="B13" s="54"/>
      <c r="C13" s="626"/>
      <c r="D13" s="55" t="s">
        <v>468</v>
      </c>
      <c r="E13" s="55" t="s">
        <v>589</v>
      </c>
    </row>
    <row r="14" spans="1:8" ht="15" x14ac:dyDescent="0.25">
      <c r="A14" s="56">
        <v>1</v>
      </c>
      <c r="B14" s="57"/>
      <c r="C14" s="56">
        <v>2</v>
      </c>
      <c r="D14" s="56">
        <v>3</v>
      </c>
      <c r="E14" s="58">
        <v>4</v>
      </c>
    </row>
    <row r="15" spans="1:8" ht="15.75" x14ac:dyDescent="0.25">
      <c r="A15" s="11" t="s">
        <v>46</v>
      </c>
      <c r="B15" s="59"/>
      <c r="C15" s="44" t="s">
        <v>47</v>
      </c>
      <c r="D15" s="60">
        <f>D18+D19+D24+D29+D31+D35</f>
        <v>15880.7</v>
      </c>
      <c r="E15" s="60">
        <f>E18+E19+E24+E29+E31+E35</f>
        <v>16746.8</v>
      </c>
    </row>
    <row r="16" spans="1:8" ht="15.75" x14ac:dyDescent="0.25">
      <c r="A16" s="11" t="s">
        <v>48</v>
      </c>
      <c r="B16" s="59"/>
      <c r="C16" s="44" t="s">
        <v>49</v>
      </c>
      <c r="D16" s="61">
        <f>D18</f>
        <v>8100</v>
      </c>
      <c r="E16" s="61">
        <f>E18</f>
        <v>8600</v>
      </c>
    </row>
    <row r="17" spans="1:5" ht="15.75" x14ac:dyDescent="0.25">
      <c r="A17" s="11"/>
      <c r="B17" s="59"/>
      <c r="C17" s="46" t="s">
        <v>50</v>
      </c>
      <c r="D17" s="62"/>
      <c r="E17" s="63"/>
    </row>
    <row r="18" spans="1:5" ht="26.25" customHeight="1" x14ac:dyDescent="0.25">
      <c r="A18" s="10" t="s">
        <v>51</v>
      </c>
      <c r="B18" s="59"/>
      <c r="C18" s="46" t="s">
        <v>6</v>
      </c>
      <c r="D18" s="60">
        <f>доходы!D14</f>
        <v>8100</v>
      </c>
      <c r="E18" s="60">
        <f>доходы!E14</f>
        <v>8600</v>
      </c>
    </row>
    <row r="19" spans="1:5" ht="26.25" customHeight="1" x14ac:dyDescent="0.2">
      <c r="A19" s="517" t="s">
        <v>650</v>
      </c>
      <c r="B19" s="464" t="s">
        <v>587</v>
      </c>
      <c r="C19" s="511" t="s">
        <v>587</v>
      </c>
      <c r="D19" s="60">
        <f>D20+D21+D22+D23</f>
        <v>4134.7000000000007</v>
      </c>
      <c r="E19" s="60">
        <f>E20+E21+E22+E23</f>
        <v>4374.8</v>
      </c>
    </row>
    <row r="20" spans="1:5" ht="26.25" customHeight="1" x14ac:dyDescent="0.2">
      <c r="A20" s="10" t="s">
        <v>648</v>
      </c>
      <c r="B20" s="485" t="s">
        <v>594</v>
      </c>
      <c r="C20" s="485" t="s">
        <v>594</v>
      </c>
      <c r="D20" s="64">
        <v>2151.1</v>
      </c>
      <c r="E20" s="64">
        <v>2278.8000000000002</v>
      </c>
    </row>
    <row r="21" spans="1:5" ht="26.25" customHeight="1" x14ac:dyDescent="0.25">
      <c r="A21" s="345" t="s">
        <v>595</v>
      </c>
      <c r="B21" s="485" t="s">
        <v>596</v>
      </c>
      <c r="C21" s="485" t="s">
        <v>596</v>
      </c>
      <c r="D21" s="64">
        <v>11.3</v>
      </c>
      <c r="E21" s="64">
        <v>12.1</v>
      </c>
    </row>
    <row r="22" spans="1:5" ht="26.25" customHeight="1" x14ac:dyDescent="0.25">
      <c r="A22" s="479" t="s">
        <v>597</v>
      </c>
      <c r="B22" s="486" t="s">
        <v>598</v>
      </c>
      <c r="C22" s="512" t="s">
        <v>598</v>
      </c>
      <c r="D22" s="64">
        <v>2239.6999999999998</v>
      </c>
      <c r="E22" s="64">
        <v>2373.4</v>
      </c>
    </row>
    <row r="23" spans="1:5" ht="26.25" customHeight="1" x14ac:dyDescent="0.25">
      <c r="A23" s="466" t="s">
        <v>599</v>
      </c>
      <c r="B23" s="487" t="s">
        <v>600</v>
      </c>
      <c r="C23" s="487" t="s">
        <v>600</v>
      </c>
      <c r="D23" s="64">
        <v>-267.39999999999998</v>
      </c>
      <c r="E23" s="64">
        <v>-289.5</v>
      </c>
    </row>
    <row r="24" spans="1:5" ht="26.25" customHeight="1" x14ac:dyDescent="0.25">
      <c r="A24" s="508" t="s">
        <v>52</v>
      </c>
      <c r="B24" s="59"/>
      <c r="C24" s="44" t="s">
        <v>658</v>
      </c>
      <c r="D24" s="45">
        <f>D25+D26</f>
        <v>1520</v>
      </c>
      <c r="E24" s="45">
        <f>E25+E26</f>
        <v>1640</v>
      </c>
    </row>
    <row r="25" spans="1:5" ht="15.75" x14ac:dyDescent="0.25">
      <c r="A25" s="475" t="s">
        <v>651</v>
      </c>
      <c r="B25" s="59"/>
      <c r="C25" s="47" t="s">
        <v>8</v>
      </c>
      <c r="D25" s="64">
        <v>520</v>
      </c>
      <c r="E25" s="64">
        <v>540</v>
      </c>
    </row>
    <row r="26" spans="1:5" ht="15.75" x14ac:dyDescent="0.25">
      <c r="A26" s="475" t="s">
        <v>9</v>
      </c>
      <c r="B26" s="59"/>
      <c r="C26" s="47" t="s">
        <v>10</v>
      </c>
      <c r="D26" s="60">
        <f>D27+D28</f>
        <v>1000</v>
      </c>
      <c r="E26" s="60">
        <f>E27+E28</f>
        <v>1100</v>
      </c>
    </row>
    <row r="27" spans="1:5" ht="15.75" x14ac:dyDescent="0.25">
      <c r="A27" s="518" t="s">
        <v>653</v>
      </c>
      <c r="B27" s="59"/>
      <c r="C27" s="47" t="s">
        <v>53</v>
      </c>
      <c r="D27" s="64">
        <v>500</v>
      </c>
      <c r="E27" s="64">
        <v>550</v>
      </c>
    </row>
    <row r="28" spans="1:5" ht="15.75" x14ac:dyDescent="0.25">
      <c r="A28" s="475" t="s">
        <v>652</v>
      </c>
      <c r="B28" s="59"/>
      <c r="C28" s="47" t="s">
        <v>54</v>
      </c>
      <c r="D28" s="64">
        <f>доходы!D23</f>
        <v>500</v>
      </c>
      <c r="E28" s="64">
        <f>доходы!E23</f>
        <v>550</v>
      </c>
    </row>
    <row r="29" spans="1:5" ht="15.75" x14ac:dyDescent="0.25">
      <c r="A29" s="11" t="s">
        <v>55</v>
      </c>
      <c r="B29" s="59"/>
      <c r="C29" s="44" t="s">
        <v>56</v>
      </c>
      <c r="D29" s="60">
        <f>D30</f>
        <v>14</v>
      </c>
      <c r="E29" s="60">
        <f>E30</f>
        <v>15</v>
      </c>
    </row>
    <row r="30" spans="1:5" ht="47.25" x14ac:dyDescent="0.25">
      <c r="A30" s="509" t="s">
        <v>57</v>
      </c>
      <c r="B30" s="59"/>
      <c r="C30" s="48" t="s">
        <v>654</v>
      </c>
      <c r="D30" s="64">
        <f>доходы!D25</f>
        <v>14</v>
      </c>
      <c r="E30" s="64">
        <f>доходы!E25</f>
        <v>15</v>
      </c>
    </row>
    <row r="31" spans="1:5" ht="47.25" x14ac:dyDescent="0.25">
      <c r="A31" s="11" t="s">
        <v>58</v>
      </c>
      <c r="B31" s="59"/>
      <c r="C31" s="49" t="s">
        <v>59</v>
      </c>
      <c r="D31" s="60">
        <f>D32+D33+D34</f>
        <v>2082</v>
      </c>
      <c r="E31" s="60">
        <f>E32+E33+E34</f>
        <v>2082</v>
      </c>
    </row>
    <row r="32" spans="1:5" ht="84" customHeight="1" x14ac:dyDescent="0.25">
      <c r="A32" s="10" t="s">
        <v>610</v>
      </c>
      <c r="B32" s="59"/>
      <c r="C32" s="23" t="s">
        <v>611</v>
      </c>
      <c r="D32" s="64">
        <v>920</v>
      </c>
      <c r="E32" s="64">
        <v>920</v>
      </c>
    </row>
    <row r="33" spans="1:8" ht="78.75" x14ac:dyDescent="0.25">
      <c r="A33" s="10" t="s">
        <v>657</v>
      </c>
      <c r="B33" s="59"/>
      <c r="C33" s="23" t="s">
        <v>656</v>
      </c>
      <c r="D33" s="64">
        <v>680</v>
      </c>
      <c r="E33" s="64">
        <v>680</v>
      </c>
    </row>
    <row r="34" spans="1:8" ht="77.25" customHeight="1" x14ac:dyDescent="0.25">
      <c r="A34" s="10" t="s">
        <v>630</v>
      </c>
      <c r="B34" s="59"/>
      <c r="C34" s="513" t="s">
        <v>612</v>
      </c>
      <c r="D34" s="64">
        <v>482</v>
      </c>
      <c r="E34" s="64">
        <v>482</v>
      </c>
    </row>
    <row r="35" spans="1:8" ht="31.5" customHeight="1" x14ac:dyDescent="0.25">
      <c r="A35" s="510"/>
      <c r="B35" s="59"/>
      <c r="C35" s="50" t="s">
        <v>60</v>
      </c>
      <c r="D35" s="60">
        <f>D36</f>
        <v>30</v>
      </c>
      <c r="E35" s="60">
        <f>E36</f>
        <v>35</v>
      </c>
    </row>
    <row r="36" spans="1:8" ht="48.75" customHeight="1" x14ac:dyDescent="0.25">
      <c r="A36" s="475" t="s">
        <v>613</v>
      </c>
      <c r="B36" s="65"/>
      <c r="C36" s="463" t="s">
        <v>655</v>
      </c>
      <c r="D36" s="66">
        <v>30</v>
      </c>
      <c r="E36" s="465">
        <v>35</v>
      </c>
    </row>
    <row r="37" spans="1:8" ht="31.5" customHeight="1" x14ac:dyDescent="0.2"/>
    <row r="38" spans="1:8" ht="35.25" customHeight="1" x14ac:dyDescent="0.2"/>
    <row r="39" spans="1:8" ht="26.25" customHeight="1" x14ac:dyDescent="0.2">
      <c r="F39" s="67"/>
      <c r="G39" s="67"/>
      <c r="H39" s="67"/>
    </row>
    <row r="42" spans="1:8" x14ac:dyDescent="0.2">
      <c r="A42" s="488"/>
    </row>
  </sheetData>
  <mergeCells count="14">
    <mergeCell ref="A12:A13"/>
    <mergeCell ref="C12:C13"/>
    <mergeCell ref="D12:E12"/>
    <mergeCell ref="A1:E1"/>
    <mergeCell ref="A2:E2"/>
    <mergeCell ref="A3:E3"/>
    <mergeCell ref="A4:E4"/>
    <mergeCell ref="A5:E5"/>
    <mergeCell ref="A6:E6"/>
    <mergeCell ref="A7:E7"/>
    <mergeCell ref="C8:E8"/>
    <mergeCell ref="D9:E9"/>
    <mergeCell ref="A10:E10"/>
    <mergeCell ref="A11:D11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4" workbookViewId="0">
      <selection activeCell="L23" sqref="L23"/>
    </sheetView>
  </sheetViews>
  <sheetFormatPr defaultColWidth="9.140625" defaultRowHeight="18.75" x14ac:dyDescent="0.3"/>
  <cols>
    <col min="1" max="1" width="5.42578125" style="75" customWidth="1"/>
    <col min="2" max="10" width="9.140625" style="68"/>
    <col min="11" max="11" width="47.28515625" style="68" customWidth="1"/>
    <col min="12" max="12" width="15.85546875" style="68" customWidth="1"/>
    <col min="13" max="16384" width="9.140625" style="68"/>
  </cols>
  <sheetData>
    <row r="1" spans="1:13" x14ac:dyDescent="0.3">
      <c r="A1" s="631" t="s">
        <v>62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</row>
    <row r="2" spans="1:13" x14ac:dyDescent="0.3">
      <c r="A2" s="630" t="s">
        <v>676</v>
      </c>
      <c r="B2" s="630"/>
      <c r="C2" s="630"/>
      <c r="D2" s="630"/>
      <c r="E2" s="630"/>
      <c r="F2" s="630"/>
      <c r="G2" s="630"/>
      <c r="H2" s="630"/>
      <c r="I2" s="630"/>
      <c r="J2" s="630"/>
      <c r="K2" s="630"/>
      <c r="L2" s="630"/>
    </row>
    <row r="3" spans="1:13" x14ac:dyDescent="0.3">
      <c r="A3" s="630" t="s">
        <v>576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630"/>
    </row>
    <row r="4" spans="1:13" x14ac:dyDescent="0.3">
      <c r="A4" s="630" t="s">
        <v>568</v>
      </c>
      <c r="B4" s="630"/>
      <c r="C4" s="630"/>
      <c r="D4" s="630"/>
      <c r="E4" s="630"/>
      <c r="F4" s="630"/>
      <c r="G4" s="630"/>
      <c r="H4" s="630"/>
      <c r="I4" s="630"/>
      <c r="J4" s="630"/>
      <c r="K4" s="630"/>
      <c r="L4" s="630"/>
    </row>
    <row r="5" spans="1:13" x14ac:dyDescent="0.3">
      <c r="A5" s="630" t="s">
        <v>582</v>
      </c>
      <c r="B5" s="630"/>
      <c r="C5" s="630"/>
      <c r="D5" s="630"/>
      <c r="E5" s="630"/>
      <c r="F5" s="630"/>
      <c r="G5" s="630"/>
      <c r="H5" s="630"/>
      <c r="I5" s="630"/>
      <c r="J5" s="630"/>
      <c r="K5" s="630"/>
      <c r="L5" s="630"/>
    </row>
    <row r="6" spans="1:13" x14ac:dyDescent="0.3">
      <c r="A6" s="630" t="s">
        <v>561</v>
      </c>
      <c r="B6" s="630"/>
      <c r="C6" s="630"/>
      <c r="D6" s="630"/>
      <c r="E6" s="630"/>
      <c r="F6" s="630"/>
      <c r="G6" s="630"/>
      <c r="H6" s="630"/>
      <c r="I6" s="630"/>
      <c r="J6" s="630"/>
      <c r="K6" s="630"/>
      <c r="L6" s="630"/>
    </row>
    <row r="7" spans="1:13" s="69" customFormat="1" ht="15.75" customHeight="1" x14ac:dyDescent="0.3">
      <c r="A7" s="592" t="s">
        <v>669</v>
      </c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</row>
    <row r="8" spans="1:13" x14ac:dyDescent="0.3">
      <c r="A8" s="70"/>
      <c r="B8" s="71"/>
      <c r="C8" s="71"/>
      <c r="D8" s="71"/>
      <c r="E8" s="71"/>
      <c r="F8" s="71"/>
      <c r="G8" s="71"/>
      <c r="H8" s="71"/>
      <c r="I8" s="71"/>
      <c r="J8" s="71"/>
      <c r="K8" s="630"/>
      <c r="L8" s="630"/>
    </row>
    <row r="9" spans="1:13" x14ac:dyDescent="0.3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3" x14ac:dyDescent="0.3">
      <c r="A10" s="633" t="s">
        <v>63</v>
      </c>
      <c r="B10" s="634"/>
      <c r="C10" s="634"/>
      <c r="D10" s="634"/>
      <c r="E10" s="634"/>
      <c r="F10" s="634"/>
      <c r="G10" s="634"/>
      <c r="H10" s="634"/>
      <c r="I10" s="634"/>
      <c r="J10" s="634"/>
      <c r="K10" s="634"/>
      <c r="L10" s="634"/>
    </row>
    <row r="11" spans="1:13" x14ac:dyDescent="0.3">
      <c r="A11" s="633" t="s">
        <v>563</v>
      </c>
      <c r="B11" s="634"/>
      <c r="C11" s="634"/>
      <c r="D11" s="634"/>
      <c r="E11" s="634"/>
      <c r="F11" s="634"/>
      <c r="G11" s="634"/>
      <c r="H11" s="634"/>
      <c r="I11" s="634"/>
      <c r="J11" s="634"/>
      <c r="K11" s="634"/>
      <c r="L11" s="634"/>
    </row>
    <row r="12" spans="1:13" x14ac:dyDescent="0.3">
      <c r="A12" s="72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3" ht="35.25" customHeight="1" x14ac:dyDescent="0.3">
      <c r="A13" s="73" t="s">
        <v>64</v>
      </c>
      <c r="B13" s="635" t="s">
        <v>44</v>
      </c>
      <c r="C13" s="635"/>
      <c r="D13" s="635"/>
      <c r="E13" s="635"/>
      <c r="F13" s="635"/>
      <c r="G13" s="635"/>
      <c r="H13" s="635"/>
      <c r="I13" s="635"/>
      <c r="J13" s="635"/>
      <c r="K13" s="635"/>
      <c r="L13" s="73" t="s">
        <v>26</v>
      </c>
    </row>
    <row r="14" spans="1:13" x14ac:dyDescent="0.3">
      <c r="A14" s="74">
        <v>1</v>
      </c>
      <c r="B14" s="636">
        <v>2</v>
      </c>
      <c r="C14" s="636"/>
      <c r="D14" s="636"/>
      <c r="E14" s="636"/>
      <c r="F14" s="636"/>
      <c r="G14" s="636"/>
      <c r="H14" s="636"/>
      <c r="I14" s="636"/>
      <c r="J14" s="636"/>
      <c r="K14" s="636"/>
      <c r="L14" s="74">
        <v>3</v>
      </c>
      <c r="M14" s="75"/>
    </row>
    <row r="15" spans="1:13" x14ac:dyDescent="0.3">
      <c r="A15" s="76"/>
      <c r="B15" s="637" t="s">
        <v>65</v>
      </c>
      <c r="C15" s="637"/>
      <c r="D15" s="637"/>
      <c r="E15" s="637"/>
      <c r="F15" s="637"/>
      <c r="G15" s="637"/>
      <c r="H15" s="637"/>
      <c r="I15" s="637"/>
      <c r="J15" s="637"/>
      <c r="K15" s="637"/>
      <c r="L15" s="77">
        <f>L17</f>
        <v>1140.9000000000001</v>
      </c>
    </row>
    <row r="16" spans="1:13" x14ac:dyDescent="0.3">
      <c r="A16" s="76"/>
      <c r="B16" s="632" t="s">
        <v>66</v>
      </c>
      <c r="C16" s="632"/>
      <c r="D16" s="632"/>
      <c r="E16" s="632"/>
      <c r="F16" s="632"/>
      <c r="G16" s="632"/>
      <c r="H16" s="632"/>
      <c r="I16" s="632"/>
      <c r="J16" s="632"/>
      <c r="K16" s="632"/>
      <c r="L16" s="78"/>
    </row>
    <row r="17" spans="1:12" ht="33.75" customHeight="1" x14ac:dyDescent="0.3">
      <c r="A17" s="76"/>
      <c r="B17" s="638" t="s">
        <v>67</v>
      </c>
      <c r="C17" s="638"/>
      <c r="D17" s="638"/>
      <c r="E17" s="638"/>
      <c r="F17" s="638"/>
      <c r="G17" s="638"/>
      <c r="H17" s="638"/>
      <c r="I17" s="638"/>
      <c r="J17" s="638"/>
      <c r="K17" s="638"/>
      <c r="L17" s="77">
        <f>L19+L22+L25</f>
        <v>1140.9000000000001</v>
      </c>
    </row>
    <row r="18" spans="1:12" x14ac:dyDescent="0.3">
      <c r="A18" s="76"/>
      <c r="B18" s="632" t="s">
        <v>66</v>
      </c>
      <c r="C18" s="632"/>
      <c r="D18" s="632"/>
      <c r="E18" s="632"/>
      <c r="F18" s="632"/>
      <c r="G18" s="632"/>
      <c r="H18" s="632"/>
      <c r="I18" s="632"/>
      <c r="J18" s="632"/>
      <c r="K18" s="632"/>
      <c r="L18" s="78"/>
    </row>
    <row r="19" spans="1:12" x14ac:dyDescent="0.3">
      <c r="A19" s="79">
        <v>1</v>
      </c>
      <c r="B19" s="637" t="s">
        <v>68</v>
      </c>
      <c r="C19" s="632"/>
      <c r="D19" s="632"/>
      <c r="E19" s="632"/>
      <c r="F19" s="632"/>
      <c r="G19" s="632"/>
      <c r="H19" s="632"/>
      <c r="I19" s="632"/>
      <c r="J19" s="632"/>
      <c r="K19" s="632"/>
      <c r="L19" s="77">
        <f>L21</f>
        <v>426.8</v>
      </c>
    </row>
    <row r="20" spans="1:12" x14ac:dyDescent="0.3">
      <c r="A20" s="80"/>
      <c r="B20" s="632" t="s">
        <v>66</v>
      </c>
      <c r="C20" s="632"/>
      <c r="D20" s="632"/>
      <c r="E20" s="632"/>
      <c r="F20" s="632"/>
      <c r="G20" s="632"/>
      <c r="H20" s="632"/>
      <c r="I20" s="632"/>
      <c r="J20" s="632"/>
      <c r="K20" s="632"/>
      <c r="L20" s="78"/>
    </row>
    <row r="21" spans="1:12" x14ac:dyDescent="0.3">
      <c r="A21" s="520">
        <v>1</v>
      </c>
      <c r="B21" s="643" t="s">
        <v>622</v>
      </c>
      <c r="C21" s="644"/>
      <c r="D21" s="644"/>
      <c r="E21" s="644"/>
      <c r="F21" s="644"/>
      <c r="G21" s="644"/>
      <c r="H21" s="644"/>
      <c r="I21" s="644"/>
      <c r="J21" s="644"/>
      <c r="K21" s="645"/>
      <c r="L21" s="78">
        <f>доходы!C34</f>
        <v>426.8</v>
      </c>
    </row>
    <row r="22" spans="1:12" ht="32.25" customHeight="1" x14ac:dyDescent="0.3">
      <c r="A22" s="500">
        <v>2</v>
      </c>
      <c r="B22" s="646" t="s">
        <v>69</v>
      </c>
      <c r="C22" s="646"/>
      <c r="D22" s="646"/>
      <c r="E22" s="646"/>
      <c r="F22" s="646"/>
      <c r="G22" s="646"/>
      <c r="H22" s="646"/>
      <c r="I22" s="646"/>
      <c r="J22" s="646"/>
      <c r="K22" s="646"/>
      <c r="L22" s="502">
        <f>L23+L24</f>
        <v>714.1</v>
      </c>
    </row>
    <row r="23" spans="1:12" ht="27" customHeight="1" x14ac:dyDescent="0.3">
      <c r="A23" s="520">
        <v>1</v>
      </c>
      <c r="B23" s="503" t="s">
        <v>530</v>
      </c>
      <c r="C23" s="503"/>
      <c r="D23" s="503"/>
      <c r="E23" s="503"/>
      <c r="F23" s="503"/>
      <c r="G23" s="503"/>
      <c r="H23" s="503"/>
      <c r="I23" s="503"/>
      <c r="J23" s="503"/>
      <c r="K23" s="504"/>
      <c r="L23" s="522">
        <v>0.9</v>
      </c>
    </row>
    <row r="24" spans="1:12" x14ac:dyDescent="0.3">
      <c r="A24" s="519">
        <v>2</v>
      </c>
      <c r="B24" s="647" t="s">
        <v>70</v>
      </c>
      <c r="C24" s="648"/>
      <c r="D24" s="648"/>
      <c r="E24" s="648"/>
      <c r="F24" s="648"/>
      <c r="G24" s="648"/>
      <c r="H24" s="648"/>
      <c r="I24" s="648"/>
      <c r="J24" s="648"/>
      <c r="K24" s="649"/>
      <c r="L24" s="501">
        <v>713.2</v>
      </c>
    </row>
    <row r="25" spans="1:12" ht="25.5" customHeight="1" x14ac:dyDescent="0.3">
      <c r="A25" s="470">
        <v>3</v>
      </c>
      <c r="B25" s="639" t="s">
        <v>71</v>
      </c>
      <c r="C25" s="640"/>
      <c r="D25" s="640"/>
      <c r="E25" s="640"/>
      <c r="F25" s="640"/>
      <c r="G25" s="640"/>
      <c r="H25" s="640"/>
      <c r="I25" s="640"/>
      <c r="J25" s="640"/>
      <c r="K25" s="641"/>
      <c r="L25" s="77">
        <f>L26</f>
        <v>0</v>
      </c>
    </row>
    <row r="26" spans="1:12" ht="20.25" customHeight="1" x14ac:dyDescent="0.3">
      <c r="A26" s="521">
        <v>1</v>
      </c>
      <c r="B26" s="642" t="s">
        <v>641</v>
      </c>
      <c r="C26" s="642"/>
      <c r="D26" s="642"/>
      <c r="E26" s="642"/>
      <c r="F26" s="642"/>
      <c r="G26" s="642"/>
      <c r="H26" s="642"/>
      <c r="I26" s="642"/>
      <c r="J26" s="642"/>
      <c r="K26" s="642"/>
      <c r="L26" s="78"/>
    </row>
    <row r="27" spans="1:12" ht="57" customHeight="1" x14ac:dyDescent="0.3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x14ac:dyDescent="0.3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x14ac:dyDescent="0.3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x14ac:dyDescent="0.3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</sheetData>
  <mergeCells count="23">
    <mergeCell ref="B25:K25"/>
    <mergeCell ref="B26:K26"/>
    <mergeCell ref="B21:K21"/>
    <mergeCell ref="B22:K22"/>
    <mergeCell ref="B24:K24"/>
    <mergeCell ref="B20:K20"/>
    <mergeCell ref="A7:L7"/>
    <mergeCell ref="K8:L8"/>
    <mergeCell ref="A10:L10"/>
    <mergeCell ref="A11:L11"/>
    <mergeCell ref="B13:K13"/>
    <mergeCell ref="B14:K14"/>
    <mergeCell ref="B15:K15"/>
    <mergeCell ref="B16:K16"/>
    <mergeCell ref="B17:K17"/>
    <mergeCell ref="B18:K18"/>
    <mergeCell ref="B19:K19"/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13" workbookViewId="0">
      <selection activeCell="B30" sqref="B30"/>
    </sheetView>
  </sheetViews>
  <sheetFormatPr defaultColWidth="9.140625" defaultRowHeight="18.75" x14ac:dyDescent="0.3"/>
  <cols>
    <col min="1" max="1" width="5.42578125" style="75" customWidth="1"/>
    <col min="2" max="10" width="9.140625" style="68"/>
    <col min="11" max="11" width="26" style="68" customWidth="1"/>
    <col min="12" max="12" width="15.85546875" style="68" customWidth="1"/>
    <col min="13" max="13" width="15.140625" style="68" customWidth="1"/>
    <col min="14" max="14" width="9.140625" style="68"/>
    <col min="15" max="15" width="11.42578125" style="68" customWidth="1"/>
    <col min="16" max="16" width="13.5703125" style="68" customWidth="1"/>
    <col min="17" max="16384" width="9.140625" style="68"/>
  </cols>
  <sheetData>
    <row r="1" spans="1:13" x14ac:dyDescent="0.3">
      <c r="A1" s="651" t="s">
        <v>72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</row>
    <row r="2" spans="1:13" x14ac:dyDescent="0.3">
      <c r="A2" s="650" t="s">
        <v>671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</row>
    <row r="3" spans="1:13" s="69" customFormat="1" x14ac:dyDescent="0.3">
      <c r="A3" s="652" t="s">
        <v>576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</row>
    <row r="4" spans="1:13" x14ac:dyDescent="0.3">
      <c r="A4" s="650" t="s">
        <v>577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</row>
    <row r="5" spans="1:13" x14ac:dyDescent="0.3">
      <c r="A5" s="650" t="s">
        <v>571</v>
      </c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</row>
    <row r="6" spans="1:13" x14ac:dyDescent="0.3">
      <c r="A6" s="650" t="s">
        <v>561</v>
      </c>
      <c r="B6" s="650"/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</row>
    <row r="7" spans="1:13" x14ac:dyDescent="0.3">
      <c r="A7" s="650" t="s">
        <v>669</v>
      </c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</row>
    <row r="8" spans="1:13" x14ac:dyDescent="0.3">
      <c r="A8" s="655"/>
      <c r="B8" s="655"/>
      <c r="C8" s="655"/>
      <c r="D8" s="655"/>
      <c r="E8" s="655"/>
      <c r="F8" s="655"/>
      <c r="G8" s="655"/>
      <c r="H8" s="655"/>
      <c r="I8" s="655"/>
      <c r="J8" s="655"/>
      <c r="K8" s="655"/>
      <c r="L8" s="655"/>
      <c r="M8" s="655"/>
    </row>
    <row r="9" spans="1:13" x14ac:dyDescent="0.3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1:13" x14ac:dyDescent="0.3">
      <c r="A10" s="655"/>
      <c r="B10" s="655"/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</row>
    <row r="11" spans="1:13" x14ac:dyDescent="0.3">
      <c r="A11" s="656" t="s">
        <v>63</v>
      </c>
      <c r="B11" s="655"/>
      <c r="C11" s="655"/>
      <c r="D11" s="655"/>
      <c r="E11" s="655"/>
      <c r="F11" s="655"/>
      <c r="G11" s="655"/>
      <c r="H11" s="655"/>
      <c r="I11" s="655"/>
      <c r="J11" s="655"/>
      <c r="K11" s="655"/>
      <c r="L11" s="655"/>
      <c r="M11" s="655"/>
    </row>
    <row r="12" spans="1:13" x14ac:dyDescent="0.3">
      <c r="A12" s="656" t="s">
        <v>590</v>
      </c>
      <c r="B12" s="655"/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</row>
    <row r="13" spans="1:13" x14ac:dyDescent="0.3">
      <c r="A13" s="84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3" ht="37.5" x14ac:dyDescent="0.3">
      <c r="A14" s="85" t="s">
        <v>64</v>
      </c>
      <c r="B14" s="657" t="s">
        <v>44</v>
      </c>
      <c r="C14" s="657"/>
      <c r="D14" s="657"/>
      <c r="E14" s="657"/>
      <c r="F14" s="657"/>
      <c r="G14" s="657"/>
      <c r="H14" s="657"/>
      <c r="I14" s="657"/>
      <c r="J14" s="657"/>
      <c r="K14" s="657"/>
      <c r="L14" s="85" t="s">
        <v>678</v>
      </c>
      <c r="M14" s="85" t="s">
        <v>679</v>
      </c>
    </row>
    <row r="15" spans="1:13" x14ac:dyDescent="0.3">
      <c r="A15" s="86">
        <v>1</v>
      </c>
      <c r="B15" s="658">
        <v>2</v>
      </c>
      <c r="C15" s="658"/>
      <c r="D15" s="658"/>
      <c r="E15" s="658"/>
      <c r="F15" s="658"/>
      <c r="G15" s="658"/>
      <c r="H15" s="658"/>
      <c r="I15" s="658"/>
      <c r="J15" s="658"/>
      <c r="K15" s="658"/>
      <c r="L15" s="86">
        <v>3</v>
      </c>
      <c r="M15" s="86">
        <v>4</v>
      </c>
    </row>
    <row r="16" spans="1:13" x14ac:dyDescent="0.3">
      <c r="A16" s="87"/>
      <c r="B16" s="653" t="s">
        <v>65</v>
      </c>
      <c r="C16" s="653"/>
      <c r="D16" s="653"/>
      <c r="E16" s="653"/>
      <c r="F16" s="653"/>
      <c r="G16" s="653"/>
      <c r="H16" s="653"/>
      <c r="I16" s="653"/>
      <c r="J16" s="653"/>
      <c r="K16" s="653"/>
      <c r="L16" s="88">
        <f>L18</f>
        <v>1220</v>
      </c>
      <c r="M16" s="88">
        <f>M18</f>
        <v>1295.3</v>
      </c>
    </row>
    <row r="17" spans="1:13" x14ac:dyDescent="0.3">
      <c r="A17" s="87"/>
      <c r="B17" s="654" t="s">
        <v>66</v>
      </c>
      <c r="C17" s="654"/>
      <c r="D17" s="654"/>
      <c r="E17" s="654"/>
      <c r="F17" s="654"/>
      <c r="G17" s="654"/>
      <c r="H17" s="654"/>
      <c r="I17" s="654"/>
      <c r="J17" s="654"/>
      <c r="K17" s="654"/>
      <c r="L17" s="89"/>
      <c r="M17" s="89"/>
    </row>
    <row r="18" spans="1:13" x14ac:dyDescent="0.3">
      <c r="A18" s="87"/>
      <c r="B18" s="659" t="s">
        <v>67</v>
      </c>
      <c r="C18" s="659"/>
      <c r="D18" s="659"/>
      <c r="E18" s="659"/>
      <c r="F18" s="659"/>
      <c r="G18" s="659"/>
      <c r="H18" s="659"/>
      <c r="I18" s="659"/>
      <c r="J18" s="659"/>
      <c r="K18" s="659"/>
      <c r="L18" s="88">
        <f>L20+L23+L26</f>
        <v>1220</v>
      </c>
      <c r="M18" s="88">
        <f>M20+M23+M26</f>
        <v>1295.3</v>
      </c>
    </row>
    <row r="19" spans="1:13" x14ac:dyDescent="0.3">
      <c r="A19" s="87"/>
      <c r="B19" s="654" t="s">
        <v>66</v>
      </c>
      <c r="C19" s="654"/>
      <c r="D19" s="654"/>
      <c r="E19" s="654"/>
      <c r="F19" s="654"/>
      <c r="G19" s="654"/>
      <c r="H19" s="654"/>
      <c r="I19" s="654"/>
      <c r="J19" s="654"/>
      <c r="K19" s="654"/>
      <c r="L19" s="89"/>
      <c r="M19" s="89"/>
    </row>
    <row r="20" spans="1:13" x14ac:dyDescent="0.3">
      <c r="A20" s="90">
        <v>1</v>
      </c>
      <c r="B20" s="653" t="s">
        <v>68</v>
      </c>
      <c r="C20" s="654"/>
      <c r="D20" s="654"/>
      <c r="E20" s="654"/>
      <c r="F20" s="654"/>
      <c r="G20" s="654"/>
      <c r="H20" s="654"/>
      <c r="I20" s="654"/>
      <c r="J20" s="654"/>
      <c r="K20" s="654"/>
      <c r="L20" s="88">
        <f>L22</f>
        <v>426.8</v>
      </c>
      <c r="M20" s="88">
        <f>M22</f>
        <v>426.8</v>
      </c>
    </row>
    <row r="21" spans="1:13" x14ac:dyDescent="0.3">
      <c r="A21" s="91"/>
      <c r="B21" s="654" t="s">
        <v>66</v>
      </c>
      <c r="C21" s="654"/>
      <c r="D21" s="654"/>
      <c r="E21" s="654"/>
      <c r="F21" s="654"/>
      <c r="G21" s="654"/>
      <c r="H21" s="654"/>
      <c r="I21" s="654"/>
      <c r="J21" s="654"/>
      <c r="K21" s="654"/>
      <c r="L21" s="89"/>
      <c r="M21" s="89"/>
    </row>
    <row r="22" spans="1:13" x14ac:dyDescent="0.3">
      <c r="A22" s="520">
        <v>1</v>
      </c>
      <c r="B22" s="643" t="s">
        <v>622</v>
      </c>
      <c r="C22" s="644"/>
      <c r="D22" s="644"/>
      <c r="E22" s="644"/>
      <c r="F22" s="644"/>
      <c r="G22" s="644"/>
      <c r="H22" s="644"/>
      <c r="I22" s="644"/>
      <c r="J22" s="644"/>
      <c r="K22" s="645"/>
      <c r="L22" s="89">
        <v>426.8</v>
      </c>
      <c r="M22" s="89">
        <v>426.8</v>
      </c>
    </row>
    <row r="23" spans="1:13" ht="18.75" customHeight="1" x14ac:dyDescent="0.3">
      <c r="A23" s="496">
        <v>2</v>
      </c>
      <c r="B23" s="660" t="s">
        <v>69</v>
      </c>
      <c r="C23" s="660"/>
      <c r="D23" s="660"/>
      <c r="E23" s="660"/>
      <c r="F23" s="660"/>
      <c r="G23" s="660"/>
      <c r="H23" s="660"/>
      <c r="I23" s="660"/>
      <c r="J23" s="660"/>
      <c r="K23" s="660"/>
      <c r="L23" s="497">
        <f>L24+L25</f>
        <v>793.19999999999993</v>
      </c>
      <c r="M23" s="499">
        <f>M24+M25</f>
        <v>868.5</v>
      </c>
    </row>
    <row r="24" spans="1:13" s="82" customFormat="1" ht="38.25" customHeight="1" x14ac:dyDescent="0.3">
      <c r="A24" s="520">
        <v>1</v>
      </c>
      <c r="B24" s="503" t="s">
        <v>530</v>
      </c>
      <c r="C24" s="503"/>
      <c r="D24" s="503"/>
      <c r="E24" s="503"/>
      <c r="F24" s="503"/>
      <c r="G24" s="503"/>
      <c r="H24" s="503"/>
      <c r="I24" s="503"/>
      <c r="J24" s="503"/>
      <c r="K24" s="504"/>
      <c r="L24" s="89">
        <v>0.9</v>
      </c>
      <c r="M24" s="523">
        <v>0.9</v>
      </c>
    </row>
    <row r="25" spans="1:13" ht="31.5" customHeight="1" x14ac:dyDescent="0.3">
      <c r="A25" s="519">
        <v>2</v>
      </c>
      <c r="B25" s="661" t="s">
        <v>70</v>
      </c>
      <c r="C25" s="661"/>
      <c r="D25" s="661"/>
      <c r="E25" s="661"/>
      <c r="F25" s="661"/>
      <c r="G25" s="661"/>
      <c r="H25" s="661"/>
      <c r="I25" s="661"/>
      <c r="J25" s="661"/>
      <c r="K25" s="661"/>
      <c r="L25" s="89">
        <v>792.3</v>
      </c>
      <c r="M25" s="498">
        <v>867.6</v>
      </c>
    </row>
    <row r="26" spans="1:13" x14ac:dyDescent="0.3">
      <c r="A26" s="476">
        <v>3</v>
      </c>
      <c r="B26" s="662" t="s">
        <v>71</v>
      </c>
      <c r="C26" s="662"/>
      <c r="D26" s="662"/>
      <c r="E26" s="662"/>
      <c r="F26" s="662"/>
      <c r="G26" s="662"/>
      <c r="H26" s="662"/>
      <c r="I26" s="662"/>
      <c r="J26" s="662"/>
      <c r="K26" s="662"/>
      <c r="L26" s="88">
        <f>L27</f>
        <v>0</v>
      </c>
      <c r="M26" s="88">
        <f>M27</f>
        <v>0</v>
      </c>
    </row>
    <row r="27" spans="1:13" ht="18.75" customHeight="1" x14ac:dyDescent="0.3">
      <c r="A27" s="521">
        <v>1</v>
      </c>
      <c r="B27" s="642" t="s">
        <v>641</v>
      </c>
      <c r="C27" s="642"/>
      <c r="D27" s="642"/>
      <c r="E27" s="642"/>
      <c r="F27" s="642"/>
      <c r="G27" s="642"/>
      <c r="H27" s="642"/>
      <c r="I27" s="642"/>
      <c r="J27" s="642"/>
      <c r="K27" s="642"/>
      <c r="L27" s="89"/>
      <c r="M27" s="89"/>
    </row>
    <row r="28" spans="1:13" x14ac:dyDescent="0.3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3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3" x14ac:dyDescent="0.3">
      <c r="A30" s="81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3" x14ac:dyDescent="0.3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3" x14ac:dyDescent="0.3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</row>
    <row r="33" spans="1:12" x14ac:dyDescent="0.3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3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3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3">
      <c r="A37" s="8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</sheetData>
  <mergeCells count="24">
    <mergeCell ref="B27:K27"/>
    <mergeCell ref="B21:K21"/>
    <mergeCell ref="B22:K22"/>
    <mergeCell ref="B23:K23"/>
    <mergeCell ref="B25:K25"/>
    <mergeCell ref="B26:K26"/>
    <mergeCell ref="B20:K20"/>
    <mergeCell ref="A7:M7"/>
    <mergeCell ref="A8:M8"/>
    <mergeCell ref="A10:M10"/>
    <mergeCell ref="A11:M11"/>
    <mergeCell ref="A12:M12"/>
    <mergeCell ref="B14:K14"/>
    <mergeCell ref="B15:K15"/>
    <mergeCell ref="B16:K16"/>
    <mergeCell ref="B17:K17"/>
    <mergeCell ref="B18:K18"/>
    <mergeCell ref="B19:K19"/>
    <mergeCell ref="A6:M6"/>
    <mergeCell ref="A1:M1"/>
    <mergeCell ref="A2:M2"/>
    <mergeCell ref="A3:M3"/>
    <mergeCell ref="A4:M4"/>
    <mergeCell ref="A5:M5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</vt:lpstr>
      <vt:lpstr>прил 12</vt:lpstr>
      <vt:lpstr>прил 13</vt:lpstr>
      <vt:lpstr>доходы</vt:lpstr>
      <vt:lpstr>'прил 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</dc:creator>
  <cp:lastModifiedBy>Елена</cp:lastModifiedBy>
  <cp:lastPrinted>2024-01-15T00:00:05Z</cp:lastPrinted>
  <dcterms:created xsi:type="dcterms:W3CDTF">2012-12-19T23:50:59Z</dcterms:created>
  <dcterms:modified xsi:type="dcterms:W3CDTF">2024-10-14T00:54:50Z</dcterms:modified>
</cp:coreProperties>
</file>