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6" windowHeight="12432"/>
  </bookViews>
  <sheets>
    <sheet name="Таблица 1" sheetId="1" r:id="rId1"/>
    <sheet name="Таблица 2" sheetId="7" r:id="rId2"/>
    <sheet name="Таблица 3" sheetId="6" r:id="rId3"/>
  </sheets>
  <externalReferences>
    <externalReference r:id="rId4"/>
  </externalReferences>
  <definedNames>
    <definedName name="_xlnm.Print_Titles" localSheetId="0">'Таблица 1'!$8:$12</definedName>
    <definedName name="_xlnm.Print_Titles" localSheetId="2">'Таблица 3'!$7:$10</definedName>
    <definedName name="_xlnm.Print_Area" localSheetId="0">'Таблица 1'!$A$1:$Y$40</definedName>
    <definedName name="_xlnm.Print_Area" localSheetId="2">'Таблица 3'!$A$1:$X$44</definedName>
  </definedNames>
  <calcPr calcId="125725"/>
</workbook>
</file>

<file path=xl/calcChain.xml><?xml version="1.0" encoding="utf-8"?>
<calcChain xmlns="http://schemas.openxmlformats.org/spreadsheetml/2006/main">
  <c r="I22" i="1"/>
  <c r="L22"/>
  <c r="K22"/>
  <c r="J22"/>
  <c r="Q22"/>
  <c r="I18" i="7"/>
  <c r="H19"/>
  <c r="I19"/>
  <c r="H18"/>
  <c r="D18"/>
  <c r="D21"/>
  <c r="N18" l="1"/>
  <c r="N19"/>
  <c r="M21"/>
  <c r="C18"/>
  <c r="C21"/>
  <c r="D15"/>
  <c r="C15"/>
  <c r="N25" i="6"/>
  <c r="L25"/>
  <c r="C25"/>
  <c r="O21"/>
  <c r="N21"/>
  <c r="M21"/>
  <c r="I21"/>
  <c r="H21"/>
  <c r="F21"/>
  <c r="D21"/>
  <c r="D30"/>
  <c r="C30"/>
  <c r="C29" s="1"/>
  <c r="T29"/>
  <c r="S29"/>
  <c r="R29"/>
  <c r="Q29"/>
  <c r="P29"/>
  <c r="O29"/>
  <c r="N29"/>
  <c r="M29"/>
  <c r="L29"/>
  <c r="K29"/>
  <c r="J29"/>
  <c r="I29"/>
  <c r="H29"/>
  <c r="G29"/>
  <c r="F29"/>
  <c r="E29"/>
  <c r="D29"/>
  <c r="M15" i="7"/>
  <c r="I15"/>
  <c r="H15"/>
  <c r="M26" i="1"/>
  <c r="M19" i="7"/>
  <c r="I22"/>
  <c r="M22" i="1"/>
  <c r="N13" i="7"/>
  <c r="I13"/>
  <c r="N12"/>
  <c r="I12"/>
  <c r="Q20" i="1" l="1"/>
  <c r="M20" s="1"/>
  <c r="S19"/>
  <c r="P19"/>
  <c r="O19"/>
  <c r="N19"/>
  <c r="L19"/>
  <c r="K19"/>
  <c r="J19"/>
  <c r="I19"/>
  <c r="Q18"/>
  <c r="M18" s="1"/>
  <c r="T18" s="1"/>
  <c r="Q17"/>
  <c r="M17" s="1"/>
  <c r="T17" s="1"/>
  <c r="Q16"/>
  <c r="M16" s="1"/>
  <c r="S15"/>
  <c r="P15"/>
  <c r="O15"/>
  <c r="N15"/>
  <c r="L15"/>
  <c r="K15"/>
  <c r="J15"/>
  <c r="I15"/>
  <c r="N20" i="7"/>
  <c r="I20"/>
  <c r="D19"/>
  <c r="C19"/>
  <c r="N16"/>
  <c r="N15" s="1"/>
  <c r="I16"/>
  <c r="D28" i="6"/>
  <c r="C28" s="1"/>
  <c r="D27"/>
  <c r="T26"/>
  <c r="S26"/>
  <c r="R26"/>
  <c r="Q26"/>
  <c r="P26"/>
  <c r="O26"/>
  <c r="N26"/>
  <c r="M26"/>
  <c r="L26"/>
  <c r="K26"/>
  <c r="J26"/>
  <c r="I26"/>
  <c r="H26"/>
  <c r="G26"/>
  <c r="F26"/>
  <c r="E26"/>
  <c r="D23"/>
  <c r="D22" s="1"/>
  <c r="T22"/>
  <c r="S22"/>
  <c r="R22"/>
  <c r="Q22"/>
  <c r="P22"/>
  <c r="P21" s="1"/>
  <c r="O22"/>
  <c r="N22"/>
  <c r="M22"/>
  <c r="L22"/>
  <c r="K22"/>
  <c r="J22"/>
  <c r="I22"/>
  <c r="H22"/>
  <c r="G22"/>
  <c r="F22"/>
  <c r="E22"/>
  <c r="D19"/>
  <c r="D18" s="1"/>
  <c r="T18"/>
  <c r="S18"/>
  <c r="R18"/>
  <c r="Q18"/>
  <c r="P18"/>
  <c r="O18"/>
  <c r="N18"/>
  <c r="M18"/>
  <c r="L18"/>
  <c r="K18"/>
  <c r="J18"/>
  <c r="I18"/>
  <c r="H18"/>
  <c r="G18"/>
  <c r="F18"/>
  <c r="E18"/>
  <c r="D17"/>
  <c r="C17" s="1"/>
  <c r="D16"/>
  <c r="C16" s="1"/>
  <c r="D15"/>
  <c r="C15"/>
  <c r="T14"/>
  <c r="S14"/>
  <c r="R14"/>
  <c r="Q14"/>
  <c r="P14"/>
  <c r="O14"/>
  <c r="N14"/>
  <c r="M14"/>
  <c r="L14"/>
  <c r="K14"/>
  <c r="J14"/>
  <c r="I14"/>
  <c r="H14"/>
  <c r="G14"/>
  <c r="F14"/>
  <c r="E14"/>
  <c r="Q30" i="1"/>
  <c r="M30"/>
  <c r="L30"/>
  <c r="K30"/>
  <c r="J30"/>
  <c r="I30"/>
  <c r="Q23"/>
  <c r="M23"/>
  <c r="L23"/>
  <c r="K23"/>
  <c r="J23"/>
  <c r="I23"/>
  <c r="T31"/>
  <c r="T28"/>
  <c r="T29"/>
  <c r="M27"/>
  <c r="Q27" s="1"/>
  <c r="L27"/>
  <c r="K27"/>
  <c r="J27"/>
  <c r="I27"/>
  <c r="M18" i="7"/>
  <c r="D14" i="6" l="1"/>
  <c r="C19"/>
  <c r="C18" s="1"/>
  <c r="D26"/>
  <c r="R17" i="1"/>
  <c r="Q19"/>
  <c r="R20"/>
  <c r="R19" s="1"/>
  <c r="T16"/>
  <c r="M15"/>
  <c r="M19"/>
  <c r="T20"/>
  <c r="R16"/>
  <c r="R15" s="1"/>
  <c r="R18"/>
  <c r="Q15"/>
  <c r="C27" i="6"/>
  <c r="C26" s="1"/>
  <c r="C23"/>
  <c r="C22" s="1"/>
  <c r="C21" s="1"/>
  <c r="C14"/>
  <c r="L14" i="1" l="1"/>
  <c r="J14"/>
  <c r="I14"/>
  <c r="N11" i="7"/>
  <c r="I13" i="6"/>
  <c r="M11" i="7"/>
  <c r="L13" i="6"/>
  <c r="D11" i="7"/>
  <c r="C11"/>
  <c r="Q26" i="1"/>
  <c r="L26"/>
  <c r="K26"/>
  <c r="J26"/>
  <c r="I26"/>
  <c r="M14"/>
  <c r="Q14" s="1"/>
  <c r="K14"/>
  <c r="T24"/>
  <c r="P25" i="6"/>
  <c r="O25"/>
  <c r="H25"/>
  <c r="E25"/>
  <c r="D25"/>
  <c r="P13"/>
  <c r="O13"/>
  <c r="N13"/>
  <c r="H13"/>
  <c r="F13"/>
  <c r="E13"/>
  <c r="C13" l="1"/>
  <c r="D13"/>
  <c r="N21" i="7"/>
</calcChain>
</file>

<file path=xl/sharedStrings.xml><?xml version="1.0" encoding="utf-8"?>
<sst xmlns="http://schemas.openxmlformats.org/spreadsheetml/2006/main" count="299" uniqueCount="108">
  <si>
    <t>№ п/п</t>
  </si>
  <si>
    <t>Адрес МКД</t>
  </si>
  <si>
    <t>Год</t>
  </si>
  <si>
    <t>ввода в эксплуатацию</t>
  </si>
  <si>
    <t>завершение последнего капитального ремонта</t>
  </si>
  <si>
    <t>Материал стен</t>
  </si>
  <si>
    <t>Количество этажей</t>
  </si>
  <si>
    <t>Количество подъездов</t>
  </si>
  <si>
    <t>общая площадь МКД, всего</t>
  </si>
  <si>
    <t>кв.м</t>
  </si>
  <si>
    <t>Площадь помещений МКД:</t>
  </si>
  <si>
    <t>всего:</t>
  </si>
  <si>
    <t>в том числе жилых помещений, находящихся в собственности граждан</t>
  </si>
  <si>
    <t>Количество жителей, зарегистрированных в МКД на дату утверждения краткосрочного плана</t>
  </si>
  <si>
    <t>чел.</t>
  </si>
  <si>
    <t>Стоимость капитального ремонта</t>
  </si>
  <si>
    <t>руб.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</si>
  <si>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</si>
  <si>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</si>
  <si>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</si>
  <si>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Удельная стоимость капитального ремонта 1 кв. м. общей площади помещений МКД</t>
  </si>
  <si>
    <t>руб./кв.м</t>
  </si>
  <si>
    <t>Предельная стоимость капитального ремонта 1 кв. м. общей площади помещений МКД</t>
  </si>
  <si>
    <t>Плановая дата завершения работ</t>
  </si>
  <si>
    <t>X</t>
  </si>
  <si>
    <t>кв.м.</t>
  </si>
  <si>
    <t>ед.</t>
  </si>
  <si>
    <t>Стоимость капитального ремонта ВСЕГО</t>
  </si>
  <si>
    <t>Виды, установленные частью 1 статьи 166 Жилищного Кодекса Российской Федерации</t>
  </si>
  <si>
    <t>Виды, установленные нормативным правовым актом Забайкальского края</t>
  </si>
  <si>
    <t>ремонт внутридомовых инженерных систем электро-, тепло-, газо-, водоснабжения, водоотведения</t>
  </si>
  <si>
    <t>Способ формирования фонда капитального ремонта</t>
  </si>
  <si>
    <t>за счет средств иных источников</t>
  </si>
  <si>
    <t xml:space="preserve">                                                                                                                                                                                                        (наименование муниципального образования)</t>
  </si>
  <si>
    <t>руб</t>
  </si>
  <si>
    <t>за счет средств бюджета Российской Федерации</t>
  </si>
  <si>
    <t>общий счет регионального оператора</t>
  </si>
  <si>
    <t>теплоснабжения</t>
  </si>
  <si>
    <t>с. Бада, ул. Почтовая, д. 17</t>
  </si>
  <si>
    <t>в том числе по сельскому поселению "Бадинское"</t>
  </si>
  <si>
    <t xml:space="preserve">Таблица 3. Адресный перечень многоквартирных домов,   расположенных на территории муниципальному району "Хилокский район" Забайкальского края, </t>
  </si>
  <si>
    <t>2023 год</t>
  </si>
  <si>
    <t>2024 год</t>
  </si>
  <si>
    <t>2025 год</t>
  </si>
  <si>
    <t>Кирпичные</t>
  </si>
  <si>
    <t xml:space="preserve">Муниципальный краткосрочный план реализации Региональной программы капитального ремонта общего имущества в многоквартирных домах, расположенных на территории муниципального района "Хилокский район" Забайкальского края, на период 2023-2025 годов </t>
  </si>
  <si>
    <t xml:space="preserve">в отношении которых на период 2023-2025 годов планируется проведение капитального ремонта общего имущества, по видам работ по капитальному ремонту </t>
  </si>
  <si>
    <t xml:space="preserve">Таблица 1. Адресный перечень и характеристика многоквартирных домов,   расположенных на территории  муниципального района "Хилокский район" Забайкальского края, в отношении которых на период 2023-2025 годов планируется проведение капитального ремонта общего имущества </t>
  </si>
  <si>
    <t>электроснабжения</t>
  </si>
  <si>
    <t>Виды, установленные частью 3 статьи 166 Жилищного Кодекса Российской Федерации</t>
  </si>
  <si>
    <t>Ремонт, замена, модернизация лифтов, ремонт лифтовых шахт, машинных и блочных помещений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</si>
  <si>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</si>
  <si>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</si>
  <si>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</si>
  <si>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</si>
  <si>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в том числе на  ремонт, замену, модернизацию лифтов, ремонт лифтовых шахт, машинных и блочных помещений</t>
  </si>
  <si>
    <t>Услуги и (или) работы по проведению государственной экспертизы проекта, историко-культурной экспертизы в отношении многоквартирных домов, признанных официально памятниками архитектуры, в случае, если законодательством Российской Федерации требуется проведение таких экспертиз</t>
  </si>
  <si>
    <t>Услуги по осуществлению строительного контроля</t>
  </si>
  <si>
    <t>Услуги и (или) работы по переустройству невентилируемой крыши на вентилируемую крышу, устройству выходов на кровлю</t>
  </si>
  <si>
    <t>Горячего водоснабжения</t>
  </si>
  <si>
    <t>Холодного водоснабжения</t>
  </si>
  <si>
    <t>Водоотведения</t>
  </si>
  <si>
    <t>куб.м.</t>
  </si>
  <si>
    <t>Итого по муниципальному району "Хилокский район"</t>
  </si>
  <si>
    <t>в том числе по сельскому поселению "Жипхегенское"</t>
  </si>
  <si>
    <t>п/ст. Жипхеген, ул. Таежная, д. 15</t>
  </si>
  <si>
    <t>за счет взносов собственников помещений в МКД, уплачиваемых исходя из установленного минимального размера взноса</t>
  </si>
  <si>
    <t>за счет взносов собственников помещений в МКД, уплачиваемых в размере, превышающем установленный минимальный размер взноса</t>
  </si>
  <si>
    <t>12.2023</t>
  </si>
  <si>
    <t>с. Бада, ул. Привокзальная, д. 26</t>
  </si>
  <si>
    <t>1975</t>
  </si>
  <si>
    <t>1972</t>
  </si>
  <si>
    <t>п/ст. Жипхеген, ул. Таежная, д. 12</t>
  </si>
  <si>
    <t>1965</t>
  </si>
  <si>
    <t>12.2024</t>
  </si>
  <si>
    <t>1968</t>
  </si>
  <si>
    <t>12.2025</t>
  </si>
  <si>
    <t xml:space="preserve">Таблица 2. Планируемые показатели выполнения Муниципального краткосрочного плана реализации Региональной программы капитального ремонта общего имущества в многоквартирных домах, расположенных  на территории муниципальному району "Хилокский район" Забайкальского края, на период 2023-2025 годов </t>
  </si>
  <si>
    <t>(наименование муниципального образования)</t>
  </si>
  <si>
    <t>Наименование МО</t>
  </si>
  <si>
    <t>общая
площадь
МКД, всего</t>
  </si>
  <si>
    <t>Количество
жителей,
зарегистриров
анных в МКД
на дату утверждения плана</t>
  </si>
  <si>
    <t>Количество МКД</t>
  </si>
  <si>
    <t xml:space="preserve">
</t>
  </si>
  <si>
    <t>I квартал</t>
  </si>
  <si>
    <t>II квартал</t>
  </si>
  <si>
    <t>III квартал</t>
  </si>
  <si>
    <t>IV квартал</t>
  </si>
  <si>
    <t>Всего :</t>
  </si>
  <si>
    <t>с. Бада, ул. Почтовая, д. 15</t>
  </si>
  <si>
    <t>Деревянные</t>
  </si>
  <si>
    <t>Приложение № 1</t>
  </si>
  <si>
    <t xml:space="preserve">Приложение №2 </t>
  </si>
  <si>
    <t xml:space="preserve">Приложение №3 </t>
  </si>
  <si>
    <t>с. Бада, ул. 1-я Сенная, д. 3</t>
  </si>
  <si>
    <t>в том числе по сельскому поселению "Бадинское":</t>
  </si>
  <si>
    <r>
      <t>с. Бада, ул. Почтовая, д. 17</t>
    </r>
    <r>
      <rPr>
        <vertAlign val="superscript"/>
        <sz val="11"/>
        <rFont val="Times New Roman"/>
        <family val="1"/>
        <charset val="204"/>
      </rPr>
      <t>(2)</t>
    </r>
  </si>
  <si>
    <t>в том числе по сельскому поселению "Жипхегенское":</t>
  </si>
  <si>
    <r>
      <t>п/ст. Жипхеген, ул. Таежная, д. 12</t>
    </r>
    <r>
      <rPr>
        <vertAlign val="superscript"/>
        <sz val="11"/>
        <rFont val="Times New Roman"/>
        <family val="1"/>
        <charset val="204"/>
      </rPr>
      <t>(1,3)</t>
    </r>
  </si>
  <si>
    <r>
      <t>п/ст. Жипхеген, ул. Таежная, д. 15</t>
    </r>
    <r>
      <rPr>
        <vertAlign val="superscript"/>
        <sz val="11"/>
        <rFont val="Times New Roman"/>
        <family val="1"/>
        <charset val="204"/>
      </rPr>
      <t>(1)</t>
    </r>
  </si>
  <si>
    <t>сельское поселение "Бадинское"</t>
  </si>
  <si>
    <t>сельское поселение "Жипхегенское"</t>
  </si>
  <si>
    <t>Х</t>
  </si>
  <si>
    <t>Каменные, кирпичные</t>
  </si>
  <si>
    <t>Кирпичные, каменные</t>
  </si>
  <si>
    <t xml:space="preserve">к постановлению администрации муниципального района «Хилокский район»
от «14 »  октября 2024 года № 653
</t>
  </si>
  <si>
    <t xml:space="preserve">к постановлению администрации муниципального района «Хилокский район»
от « 14 »  октября 2024 года №  653
</t>
  </si>
  <si>
    <t xml:space="preserve"> к постановлению администрации муниципального района «Хилокский район»
от «14» октября 2024 года № 653
</t>
  </si>
</sst>
</file>

<file path=xl/styles.xml><?xml version="1.0" encoding="utf-8"?>
<styleSheet xmlns="http://schemas.openxmlformats.org/spreadsheetml/2006/main">
  <numFmts count="1">
    <numFmt numFmtId="164" formatCode="###\ ###\ ###\ ##0"/>
  </numFmts>
  <fonts count="2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</cellStyleXfs>
  <cellXfs count="188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/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0" fillId="0" borderId="0" xfId="0" applyFont="1"/>
    <xf numFmtId="0" fontId="15" fillId="2" borderId="0" xfId="0" applyFont="1" applyFill="1"/>
    <xf numFmtId="0" fontId="14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0" fillId="2" borderId="0" xfId="0" applyFill="1"/>
    <xf numFmtId="0" fontId="14" fillId="0" borderId="0" xfId="0" applyFont="1" applyFill="1"/>
    <xf numFmtId="0" fontId="14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textRotation="90" wrapText="1"/>
    </xf>
    <xf numFmtId="2" fontId="14" fillId="0" borderId="0" xfId="0" applyNumberFormat="1" applyFont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2" fontId="15" fillId="3" borderId="7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9" fillId="0" borderId="1" xfId="5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/>
    <xf numFmtId="0" fontId="20" fillId="3" borderId="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3" borderId="1" xfId="0" applyFont="1" applyFill="1" applyBorder="1"/>
    <xf numFmtId="4" fontId="21" fillId="3" borderId="1" xfId="0" applyNumberFormat="1" applyFont="1" applyFill="1" applyBorder="1"/>
    <xf numFmtId="4" fontId="11" fillId="2" borderId="1" xfId="0" applyNumberFormat="1" applyFont="1" applyFill="1" applyBorder="1" applyAlignment="1">
      <alignment horizontal="right" wrapText="1"/>
    </xf>
    <xf numFmtId="3" fontId="11" fillId="2" borderId="1" xfId="0" applyNumberFormat="1" applyFont="1" applyFill="1" applyBorder="1" applyAlignment="1">
      <alignment horizontal="right" wrapText="1"/>
    </xf>
    <xf numFmtId="1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left" wrapText="1"/>
    </xf>
    <xf numFmtId="4" fontId="9" fillId="2" borderId="1" xfId="0" applyNumberFormat="1" applyFont="1" applyFill="1" applyBorder="1" applyAlignment="1" applyProtection="1">
      <alignment horizontal="right"/>
    </xf>
    <xf numFmtId="4" fontId="9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4" fontId="9" fillId="2" borderId="1" xfId="0" applyNumberFormat="1" applyFont="1" applyFill="1" applyBorder="1" applyAlignment="1">
      <alignment horizontal="right" wrapText="1"/>
    </xf>
    <xf numFmtId="1" fontId="11" fillId="2" borderId="1" xfId="0" applyNumberFormat="1" applyFont="1" applyFill="1" applyBorder="1" applyAlignment="1">
      <alignment horizontal="right" wrapText="1"/>
    </xf>
    <xf numFmtId="1" fontId="9" fillId="2" borderId="1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right" wrapText="1"/>
    </xf>
    <xf numFmtId="3" fontId="11" fillId="3" borderId="1" xfId="0" applyNumberFormat="1" applyFont="1" applyFill="1" applyBorder="1" applyAlignment="1">
      <alignment horizontal="right" wrapText="1"/>
    </xf>
    <xf numFmtId="0" fontId="14" fillId="3" borderId="1" xfId="0" applyFont="1" applyFill="1" applyBorder="1"/>
    <xf numFmtId="4" fontId="9" fillId="2" borderId="1" xfId="4" applyNumberFormat="1" applyFont="1" applyFill="1" applyBorder="1" applyAlignment="1">
      <alignment horizontal="right" wrapText="1"/>
    </xf>
    <xf numFmtId="164" fontId="9" fillId="2" borderId="1" xfId="0" applyNumberFormat="1" applyFont="1" applyFill="1" applyBorder="1" applyAlignment="1">
      <alignment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4" fontId="11" fillId="2" borderId="1" xfId="0" applyNumberFormat="1" applyFont="1" applyFill="1" applyBorder="1" applyAlignment="1"/>
    <xf numFmtId="3" fontId="11" fillId="2" borderId="1" xfId="0" applyNumberFormat="1" applyFont="1" applyFill="1" applyBorder="1" applyAlignment="1"/>
    <xf numFmtId="0" fontId="9" fillId="2" borderId="5" xfId="5" applyFont="1" applyFill="1" applyBorder="1" applyAlignment="1">
      <alignment horizontal="center" wrapText="1"/>
    </xf>
    <xf numFmtId="4" fontId="9" fillId="2" borderId="1" xfId="0" applyNumberFormat="1" applyFont="1" applyFill="1" applyBorder="1" applyAlignment="1"/>
    <xf numFmtId="3" fontId="9" fillId="2" borderId="1" xfId="0" applyNumberFormat="1" applyFont="1" applyFill="1" applyBorder="1" applyAlignment="1"/>
    <xf numFmtId="49" fontId="9" fillId="2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/>
    <xf numFmtId="3" fontId="11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 wrapText="1"/>
    </xf>
    <xf numFmtId="4" fontId="9" fillId="5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2" fontId="23" fillId="0" borderId="1" xfId="0" applyNumberFormat="1" applyFont="1" applyBorder="1" applyAlignment="1">
      <alignment horizontal="center" vertical="center"/>
    </xf>
    <xf numFmtId="2" fontId="24" fillId="3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right"/>
    </xf>
    <xf numFmtId="4" fontId="25" fillId="3" borderId="1" xfId="0" applyNumberFormat="1" applyFont="1" applyFill="1" applyBorder="1" applyAlignment="1">
      <alignment horizontal="center" wrapText="1"/>
    </xf>
    <xf numFmtId="0" fontId="23" fillId="2" borderId="1" xfId="0" applyFont="1" applyFill="1" applyBorder="1" applyAlignment="1">
      <alignment wrapText="1"/>
    </xf>
    <xf numFmtId="4" fontId="23" fillId="2" borderId="1" xfId="0" applyNumberFormat="1" applyFont="1" applyFill="1" applyBorder="1" applyAlignment="1" applyProtection="1">
      <alignment horizontal="right"/>
    </xf>
    <xf numFmtId="4" fontId="24" fillId="2" borderId="1" xfId="0" applyNumberFormat="1" applyFont="1" applyFill="1" applyBorder="1" applyAlignment="1">
      <alignment horizontal="right" wrapText="1"/>
    </xf>
    <xf numFmtId="4" fontId="11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2" fontId="15" fillId="2" borderId="7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3" fontId="21" fillId="3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right" wrapText="1"/>
    </xf>
    <xf numFmtId="4" fontId="9" fillId="6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textRotation="90" wrapText="1"/>
    </xf>
    <xf numFmtId="2" fontId="9" fillId="0" borderId="1" xfId="0" applyNumberFormat="1" applyFont="1" applyBorder="1" applyAlignment="1">
      <alignment horizontal="center" vertical="center" wrapText="1"/>
    </xf>
    <xf numFmtId="0" fontId="15" fillId="3" borderId="3" xfId="0" applyFont="1" applyFill="1" applyBorder="1" applyAlignment="1">
      <alignment wrapText="1"/>
    </xf>
    <xf numFmtId="0" fontId="15" fillId="3" borderId="5" xfId="0" applyFont="1" applyFill="1" applyBorder="1" applyAlignment="1">
      <alignment wrapText="1"/>
    </xf>
    <xf numFmtId="0" fontId="15" fillId="3" borderId="4" xfId="0" applyFont="1" applyFill="1" applyBorder="1" applyAlignment="1">
      <alignment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wrapText="1"/>
    </xf>
    <xf numFmtId="0" fontId="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9" fillId="0" borderId="2" xfId="3" applyNumberFormat="1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8">
    <cellStyle name="Обычный" xfId="0" builtinId="0"/>
    <cellStyle name="Обычный 2 2" xfId="1"/>
    <cellStyle name="Обычный 22" xfId="2"/>
    <cellStyle name="Обычный 23" xfId="3"/>
    <cellStyle name="Обычный 4" xfId="4"/>
    <cellStyle name="Обычный 5" xfId="5"/>
    <cellStyle name="Обычный 5 2" xfId="6"/>
    <cellStyle name="Обычный 9" xfId="7"/>
  </cellStyles>
  <dxfs count="0"/>
  <tableStyles count="0" defaultTableStyle="TableStyleMedium9" defaultPivotStyle="PivotStyleLight16"/>
  <colors>
    <mruColors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6;&#1088;&#1102;&#1085;&#1086;&#1074;&#1072;%20&#1040;.&#1042;/34/&#1055;&#1088;&#1080;&#1083;&#1086;&#1078;&#1077;&#1085;&#1080;&#1077;%207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1"/>
      <sheetName val="Таблица 2"/>
      <sheetName val="Таблица 3 "/>
    </sheetNames>
    <sheetDataSet>
      <sheetData sheetId="0"/>
      <sheetData sheetId="1"/>
      <sheetData sheetId="2">
        <row r="13">
          <cell r="C13">
            <v>4336349.8499999996</v>
          </cell>
        </row>
        <row r="14">
          <cell r="C14">
            <v>7771736.5300000003</v>
          </cell>
        </row>
        <row r="15">
          <cell r="C15">
            <v>197716.8</v>
          </cell>
        </row>
        <row r="17">
          <cell r="C17">
            <v>3520179.6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1"/>
  <sheetViews>
    <sheetView tabSelected="1" view="pageBreakPreview" zoomScale="75" zoomScaleNormal="75" zoomScaleSheetLayoutView="75" zoomScalePageLayoutView="75" workbookViewId="0">
      <selection activeCell="T8" sqref="T8:T10"/>
    </sheetView>
  </sheetViews>
  <sheetFormatPr defaultRowHeight="14.4"/>
  <cols>
    <col min="1" max="1" width="6.6640625" customWidth="1"/>
    <col min="2" max="2" width="28.5546875" customWidth="1"/>
    <col min="3" max="3" width="13.33203125" customWidth="1"/>
    <col min="4" max="4" width="9.6640625" customWidth="1"/>
    <col min="5" max="5" width="7.44140625" customWidth="1"/>
    <col min="6" max="6" width="12.6640625" customWidth="1"/>
    <col min="7" max="7" width="9.6640625" customWidth="1"/>
    <col min="8" max="8" width="5" customWidth="1"/>
    <col min="9" max="11" width="10.6640625" customWidth="1"/>
    <col min="12" max="12" width="8.33203125" customWidth="1"/>
    <col min="13" max="13" width="20.109375" customWidth="1"/>
    <col min="14" max="14" width="12.6640625" customWidth="1"/>
    <col min="15" max="15" width="9.88671875" customWidth="1"/>
    <col min="16" max="16" width="9.6640625" customWidth="1"/>
    <col min="17" max="17" width="14.6640625" customWidth="1"/>
    <col min="18" max="18" width="15" customWidth="1"/>
    <col min="19" max="19" width="9.44140625" customWidth="1"/>
    <col min="20" max="20" width="11.88671875" customWidth="1"/>
    <col min="21" max="21" width="10.88671875" customWidth="1"/>
    <col min="22" max="22" width="0" hidden="1" customWidth="1"/>
    <col min="23" max="23" width="9.5546875" bestFit="1" customWidth="1"/>
  </cols>
  <sheetData>
    <row r="1" spans="1:256" ht="30" customHeight="1">
      <c r="P1" s="133" t="s">
        <v>91</v>
      </c>
      <c r="Q1" s="133"/>
      <c r="R1" s="133"/>
      <c r="S1" s="133"/>
      <c r="T1" s="133"/>
      <c r="U1" s="133"/>
      <c r="V1" s="2"/>
    </row>
    <row r="2" spans="1:256" ht="60" customHeight="1">
      <c r="P2" s="133" t="s">
        <v>107</v>
      </c>
      <c r="Q2" s="133"/>
      <c r="R2" s="133"/>
      <c r="S2" s="133"/>
      <c r="T2" s="133"/>
      <c r="U2" s="133"/>
      <c r="V2" s="2"/>
    </row>
    <row r="3" spans="1:256" ht="14.4" customHeight="1">
      <c r="P3" s="135"/>
      <c r="Q3" s="135"/>
      <c r="R3" s="135"/>
      <c r="S3" s="135"/>
      <c r="T3" s="135"/>
      <c r="U3" s="135"/>
      <c r="V3" s="2"/>
    </row>
    <row r="4" spans="1:256" ht="45.75" customHeight="1">
      <c r="A4" s="136" t="s">
        <v>45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1:256" ht="7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Z5" s="140"/>
      <c r="AA5" s="140"/>
    </row>
    <row r="6" spans="1:256" ht="39" customHeight="1">
      <c r="A6" s="137" t="s">
        <v>47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Z6" s="140"/>
      <c r="AA6" s="140"/>
    </row>
    <row r="7" spans="1:256" ht="14.25" customHeight="1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39"/>
      <c r="N7" s="139"/>
      <c r="O7" s="139"/>
      <c r="P7" s="5"/>
      <c r="Q7" s="5"/>
      <c r="R7" s="5"/>
      <c r="S7" s="5"/>
      <c r="T7" s="5"/>
      <c r="U7" s="5"/>
      <c r="V7" s="5"/>
      <c r="Z7" s="4"/>
      <c r="AA7" s="4"/>
    </row>
    <row r="8" spans="1:256" ht="34.799999999999997" customHeight="1">
      <c r="A8" s="132" t="s">
        <v>0</v>
      </c>
      <c r="B8" s="132" t="s">
        <v>1</v>
      </c>
      <c r="C8" s="132" t="s">
        <v>31</v>
      </c>
      <c r="D8" s="132" t="s">
        <v>2</v>
      </c>
      <c r="E8" s="132"/>
      <c r="F8" s="131" t="s">
        <v>5</v>
      </c>
      <c r="G8" s="131" t="s">
        <v>6</v>
      </c>
      <c r="H8" s="131" t="s">
        <v>7</v>
      </c>
      <c r="I8" s="131" t="s">
        <v>8</v>
      </c>
      <c r="J8" s="132" t="s">
        <v>10</v>
      </c>
      <c r="K8" s="132"/>
      <c r="L8" s="131" t="s">
        <v>13</v>
      </c>
      <c r="M8" s="145" t="s">
        <v>15</v>
      </c>
      <c r="N8" s="146"/>
      <c r="O8" s="146"/>
      <c r="P8" s="146"/>
      <c r="Q8" s="146"/>
      <c r="R8" s="146"/>
      <c r="S8" s="147"/>
      <c r="T8" s="131" t="s">
        <v>20</v>
      </c>
      <c r="U8" s="131" t="s">
        <v>22</v>
      </c>
      <c r="V8" s="148" t="s">
        <v>23</v>
      </c>
      <c r="W8" s="148" t="s">
        <v>23</v>
      </c>
      <c r="Z8" s="140"/>
      <c r="AA8" s="140"/>
    </row>
    <row r="9" spans="1:256" ht="15" customHeight="1">
      <c r="A9" s="132"/>
      <c r="B9" s="132"/>
      <c r="C9" s="132"/>
      <c r="D9" s="131" t="s">
        <v>3</v>
      </c>
      <c r="E9" s="131" t="s">
        <v>4</v>
      </c>
      <c r="F9" s="132"/>
      <c r="G9" s="132"/>
      <c r="H9" s="132"/>
      <c r="I9" s="132"/>
      <c r="J9" s="151" t="s">
        <v>11</v>
      </c>
      <c r="K9" s="131" t="s">
        <v>12</v>
      </c>
      <c r="L9" s="132"/>
      <c r="M9" s="151" t="s">
        <v>11</v>
      </c>
      <c r="N9" s="145" t="s">
        <v>17</v>
      </c>
      <c r="O9" s="146"/>
      <c r="P9" s="146"/>
      <c r="Q9" s="146"/>
      <c r="R9" s="146"/>
      <c r="S9" s="147"/>
      <c r="T9" s="132"/>
      <c r="U9" s="132"/>
      <c r="V9" s="149"/>
      <c r="W9" s="149"/>
      <c r="Z9" s="140"/>
      <c r="AA9" s="140"/>
    </row>
    <row r="10" spans="1:256" ht="130.94999999999999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52"/>
      <c r="K10" s="132"/>
      <c r="L10" s="132"/>
      <c r="M10" s="152"/>
      <c r="N10" s="28" t="s">
        <v>35</v>
      </c>
      <c r="O10" s="28" t="s">
        <v>18</v>
      </c>
      <c r="P10" s="28" t="s">
        <v>19</v>
      </c>
      <c r="Q10" s="29" t="s">
        <v>66</v>
      </c>
      <c r="R10" s="30" t="s">
        <v>67</v>
      </c>
      <c r="S10" s="28" t="s">
        <v>32</v>
      </c>
      <c r="T10" s="132"/>
      <c r="U10" s="132"/>
      <c r="V10" s="150"/>
      <c r="W10" s="150"/>
      <c r="Z10" s="140"/>
      <c r="AA10" s="140"/>
    </row>
    <row r="11" spans="1:256" ht="18.75" customHeight="1">
      <c r="A11" s="134"/>
      <c r="B11" s="134"/>
      <c r="C11" s="132"/>
      <c r="D11" s="134"/>
      <c r="E11" s="134"/>
      <c r="F11" s="134"/>
      <c r="G11" s="134"/>
      <c r="H11" s="134"/>
      <c r="I11" s="31" t="s">
        <v>9</v>
      </c>
      <c r="J11" s="32" t="s">
        <v>9</v>
      </c>
      <c r="K11" s="31" t="s">
        <v>9</v>
      </c>
      <c r="L11" s="31" t="s">
        <v>14</v>
      </c>
      <c r="M11" s="32" t="s">
        <v>16</v>
      </c>
      <c r="N11" s="31" t="s">
        <v>16</v>
      </c>
      <c r="O11" s="31" t="s">
        <v>16</v>
      </c>
      <c r="P11" s="31" t="s">
        <v>16</v>
      </c>
      <c r="Q11" s="31" t="s">
        <v>16</v>
      </c>
      <c r="R11" s="31" t="s">
        <v>16</v>
      </c>
      <c r="S11" s="31" t="s">
        <v>16</v>
      </c>
      <c r="T11" s="31" t="s">
        <v>21</v>
      </c>
      <c r="U11" s="31" t="s">
        <v>21</v>
      </c>
      <c r="V11" s="31"/>
      <c r="W11" s="18"/>
      <c r="Z11" s="140"/>
      <c r="AA11" s="140"/>
    </row>
    <row r="12" spans="1:256">
      <c r="A12" s="31">
        <v>1</v>
      </c>
      <c r="B12" s="31">
        <v>2</v>
      </c>
      <c r="C12" s="31">
        <v>3</v>
      </c>
      <c r="D12" s="31">
        <v>4</v>
      </c>
      <c r="E12" s="31">
        <v>5</v>
      </c>
      <c r="F12" s="31">
        <v>6</v>
      </c>
      <c r="G12" s="31">
        <v>7</v>
      </c>
      <c r="H12" s="31">
        <v>8</v>
      </c>
      <c r="I12" s="31">
        <v>9</v>
      </c>
      <c r="J12" s="33">
        <v>10</v>
      </c>
      <c r="K12" s="31">
        <v>11</v>
      </c>
      <c r="L12" s="31">
        <v>12</v>
      </c>
      <c r="M12" s="118">
        <v>13</v>
      </c>
      <c r="N12" s="31">
        <v>14</v>
      </c>
      <c r="O12" s="31">
        <v>15</v>
      </c>
      <c r="P12" s="31">
        <v>16</v>
      </c>
      <c r="Q12" s="31">
        <v>17</v>
      </c>
      <c r="R12" s="31">
        <v>18</v>
      </c>
      <c r="S12" s="33">
        <v>19</v>
      </c>
      <c r="T12" s="31">
        <v>20</v>
      </c>
      <c r="U12" s="31">
        <v>21</v>
      </c>
      <c r="V12" s="31">
        <v>22</v>
      </c>
      <c r="W12" s="18">
        <v>22</v>
      </c>
      <c r="Z12" s="141"/>
      <c r="AA12" s="141"/>
    </row>
    <row r="13" spans="1:256" s="10" customFormat="1" ht="34.200000000000003" customHeight="1">
      <c r="A13" s="142" t="s">
        <v>41</v>
      </c>
      <c r="B13" s="143"/>
      <c r="C13" s="34"/>
      <c r="D13" s="34"/>
      <c r="E13" s="34"/>
      <c r="F13" s="34"/>
      <c r="G13" s="34"/>
      <c r="H13" s="34"/>
      <c r="I13" s="34"/>
      <c r="J13" s="35"/>
      <c r="K13" s="34"/>
      <c r="L13" s="34"/>
      <c r="M13" s="119"/>
      <c r="N13" s="34"/>
      <c r="O13" s="34"/>
      <c r="P13" s="34"/>
      <c r="Q13" s="34"/>
      <c r="R13" s="34"/>
      <c r="S13" s="35"/>
      <c r="T13" s="34"/>
      <c r="U13" s="34"/>
      <c r="V13" s="34"/>
      <c r="W13" s="34"/>
      <c r="Z13" s="8"/>
      <c r="AA13" s="8"/>
    </row>
    <row r="14" spans="1:256" s="9" customFormat="1" ht="34.799999999999997" customHeight="1">
      <c r="A14" s="144" t="s">
        <v>63</v>
      </c>
      <c r="B14" s="144"/>
      <c r="C14" s="36" t="s">
        <v>24</v>
      </c>
      <c r="D14" s="36" t="s">
        <v>24</v>
      </c>
      <c r="E14" s="36" t="s">
        <v>24</v>
      </c>
      <c r="F14" s="36" t="s">
        <v>24</v>
      </c>
      <c r="G14" s="36" t="s">
        <v>24</v>
      </c>
      <c r="H14" s="36" t="s">
        <v>24</v>
      </c>
      <c r="I14" s="36">
        <f>I15+I19</f>
        <v>2294</v>
      </c>
      <c r="J14" s="36">
        <f>J15+J19</f>
        <v>2067.52</v>
      </c>
      <c r="K14" s="36">
        <f>K15+K19</f>
        <v>1998.7199999999998</v>
      </c>
      <c r="L14" s="36">
        <f>L15+L19</f>
        <v>82</v>
      </c>
      <c r="M14" s="120">
        <f>M15+M19</f>
        <v>15825982.779999999</v>
      </c>
      <c r="N14" s="37">
        <v>0</v>
      </c>
      <c r="O14" s="37">
        <v>0</v>
      </c>
      <c r="P14" s="37">
        <v>0</v>
      </c>
      <c r="Q14" s="37">
        <f>M14</f>
        <v>15825982.779999999</v>
      </c>
      <c r="R14" s="37">
        <v>0</v>
      </c>
      <c r="S14" s="37">
        <v>0</v>
      </c>
      <c r="T14" s="36" t="s">
        <v>24</v>
      </c>
      <c r="U14" s="36" t="s">
        <v>24</v>
      </c>
      <c r="V14" s="36" t="s">
        <v>24</v>
      </c>
      <c r="W14" s="36" t="s">
        <v>24</v>
      </c>
    </row>
    <row r="15" spans="1:256" ht="38.4" customHeight="1">
      <c r="A15" s="158" t="s">
        <v>95</v>
      </c>
      <c r="B15" s="158"/>
      <c r="C15" s="95" t="s">
        <v>102</v>
      </c>
      <c r="D15" s="95" t="s">
        <v>102</v>
      </c>
      <c r="E15" s="95" t="s">
        <v>102</v>
      </c>
      <c r="F15" s="96" t="s">
        <v>102</v>
      </c>
      <c r="G15" s="95" t="s">
        <v>102</v>
      </c>
      <c r="H15" s="95" t="s">
        <v>102</v>
      </c>
      <c r="I15" s="97">
        <f>SUM(I16:I18)</f>
        <v>1891.2</v>
      </c>
      <c r="J15" s="97">
        <f t="shared" ref="J15:S15" si="0">SUM(J16:J18)</f>
        <v>1728.4</v>
      </c>
      <c r="K15" s="97">
        <f t="shared" si="0"/>
        <v>1659.6</v>
      </c>
      <c r="L15" s="98">
        <f t="shared" si="0"/>
        <v>66</v>
      </c>
      <c r="M15" s="89">
        <f t="shared" si="0"/>
        <v>12305803.18</v>
      </c>
      <c r="N15" s="97">
        <f t="shared" si="0"/>
        <v>0</v>
      </c>
      <c r="O15" s="97">
        <f t="shared" si="0"/>
        <v>0</v>
      </c>
      <c r="P15" s="97">
        <f t="shared" si="0"/>
        <v>0</v>
      </c>
      <c r="Q15" s="97">
        <f t="shared" si="0"/>
        <v>12305803.18</v>
      </c>
      <c r="R15" s="97">
        <f t="shared" si="0"/>
        <v>12305803.18</v>
      </c>
      <c r="S15" s="97">
        <f t="shared" si="0"/>
        <v>0</v>
      </c>
      <c r="T15" s="95" t="s">
        <v>24</v>
      </c>
      <c r="U15" s="95" t="s">
        <v>24</v>
      </c>
      <c r="V15" s="87" t="s">
        <v>24</v>
      </c>
      <c r="W15" s="36" t="s">
        <v>24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ht="50.4" customHeight="1">
      <c r="A16" s="74">
        <v>1</v>
      </c>
      <c r="B16" s="76" t="s">
        <v>94</v>
      </c>
      <c r="C16" s="91" t="s">
        <v>36</v>
      </c>
      <c r="D16" s="74">
        <v>1974</v>
      </c>
      <c r="E16" s="74" t="s">
        <v>24</v>
      </c>
      <c r="F16" s="86" t="s">
        <v>103</v>
      </c>
      <c r="G16" s="74">
        <v>2</v>
      </c>
      <c r="H16" s="74">
        <v>2</v>
      </c>
      <c r="I16" s="92">
        <v>739.6</v>
      </c>
      <c r="J16" s="92">
        <v>700.8</v>
      </c>
      <c r="K16" s="92">
        <v>664</v>
      </c>
      <c r="L16" s="93">
        <v>26</v>
      </c>
      <c r="M16" s="92">
        <f>SUM(N16:Q16)</f>
        <v>4336349.8499999996</v>
      </c>
      <c r="N16" s="92">
        <v>0</v>
      </c>
      <c r="O16" s="92">
        <v>0</v>
      </c>
      <c r="P16" s="92">
        <v>0</v>
      </c>
      <c r="Q16" s="92">
        <f>'[1]Таблица 3 '!C13</f>
        <v>4336349.8499999996</v>
      </c>
      <c r="R16" s="92">
        <f t="shared" ref="R16:R20" si="1">Q16</f>
        <v>4336349.8499999996</v>
      </c>
      <c r="S16" s="92">
        <v>0</v>
      </c>
      <c r="T16" s="72">
        <f t="shared" ref="T16:T20" si="2">M16/J16</f>
        <v>6187.7138270547948</v>
      </c>
      <c r="U16" s="72">
        <v>415.15000000000003</v>
      </c>
      <c r="V16" s="94" t="s">
        <v>68</v>
      </c>
      <c r="W16" s="58" t="s">
        <v>68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ht="49.2" customHeight="1">
      <c r="A17" s="74">
        <v>2</v>
      </c>
      <c r="B17" s="76" t="s">
        <v>89</v>
      </c>
      <c r="C17" s="91" t="s">
        <v>36</v>
      </c>
      <c r="D17" s="74">
        <v>1972</v>
      </c>
      <c r="E17" s="74" t="s">
        <v>24</v>
      </c>
      <c r="F17" s="86" t="s">
        <v>90</v>
      </c>
      <c r="G17" s="74">
        <v>2</v>
      </c>
      <c r="H17" s="74">
        <v>2</v>
      </c>
      <c r="I17" s="92">
        <v>571.6</v>
      </c>
      <c r="J17" s="92">
        <v>511.6</v>
      </c>
      <c r="K17" s="92">
        <v>511.6</v>
      </c>
      <c r="L17" s="93">
        <v>23</v>
      </c>
      <c r="M17" s="92">
        <f>SUM(N17:Q17)</f>
        <v>7771736.5300000003</v>
      </c>
      <c r="N17" s="92">
        <v>0</v>
      </c>
      <c r="O17" s="92">
        <v>0</v>
      </c>
      <c r="P17" s="92">
        <v>0</v>
      </c>
      <c r="Q17" s="92">
        <f>'[1]Таблица 3 '!C14</f>
        <v>7771736.5300000003</v>
      </c>
      <c r="R17" s="92">
        <f t="shared" si="1"/>
        <v>7771736.5300000003</v>
      </c>
      <c r="S17" s="92">
        <v>0</v>
      </c>
      <c r="T17" s="72">
        <f t="shared" si="2"/>
        <v>15191.040910867865</v>
      </c>
      <c r="U17" s="72">
        <v>415.15</v>
      </c>
      <c r="V17" s="94" t="s">
        <v>68</v>
      </c>
      <c r="W17" s="40" t="s">
        <v>68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ht="48.6" customHeight="1">
      <c r="A18" s="74">
        <v>3</v>
      </c>
      <c r="B18" s="76" t="s">
        <v>38</v>
      </c>
      <c r="C18" s="91" t="s">
        <v>36</v>
      </c>
      <c r="D18" s="74" t="s">
        <v>71</v>
      </c>
      <c r="E18" s="74" t="s">
        <v>24</v>
      </c>
      <c r="F18" s="86" t="s">
        <v>104</v>
      </c>
      <c r="G18" s="74">
        <v>2</v>
      </c>
      <c r="H18" s="74">
        <v>2</v>
      </c>
      <c r="I18" s="92">
        <v>580</v>
      </c>
      <c r="J18" s="92">
        <v>516</v>
      </c>
      <c r="K18" s="92">
        <v>484</v>
      </c>
      <c r="L18" s="93">
        <v>17</v>
      </c>
      <c r="M18" s="92">
        <f>SUM(N18:Q18)</f>
        <v>197716.8</v>
      </c>
      <c r="N18" s="92">
        <v>0</v>
      </c>
      <c r="O18" s="92">
        <v>0</v>
      </c>
      <c r="P18" s="92">
        <v>0</v>
      </c>
      <c r="Q18" s="92">
        <f>'[1]Таблица 3 '!C15</f>
        <v>197716.8</v>
      </c>
      <c r="R18" s="92">
        <f t="shared" si="1"/>
        <v>197716.8</v>
      </c>
      <c r="S18" s="92">
        <v>0</v>
      </c>
      <c r="T18" s="72">
        <f t="shared" si="2"/>
        <v>383.1720930232558</v>
      </c>
      <c r="U18" s="72">
        <v>5074.9800000000005</v>
      </c>
      <c r="V18" s="94" t="s">
        <v>68</v>
      </c>
      <c r="W18" s="57" t="s">
        <v>68</v>
      </c>
      <c r="X18" s="10"/>
      <c r="Y18" s="10"/>
      <c r="Z18" s="8"/>
      <c r="AA18" s="8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ht="31.8" customHeight="1">
      <c r="A19" s="159" t="s">
        <v>97</v>
      </c>
      <c r="B19" s="159"/>
      <c r="C19" s="87" t="s">
        <v>102</v>
      </c>
      <c r="D19" s="87" t="s">
        <v>102</v>
      </c>
      <c r="E19" s="87" t="s">
        <v>102</v>
      </c>
      <c r="F19" s="88" t="s">
        <v>102</v>
      </c>
      <c r="G19" s="87" t="s">
        <v>102</v>
      </c>
      <c r="H19" s="87" t="s">
        <v>102</v>
      </c>
      <c r="I19" s="89">
        <f>I20</f>
        <v>402.8</v>
      </c>
      <c r="J19" s="89">
        <f t="shared" ref="J19:S19" si="3">J20</f>
        <v>339.12</v>
      </c>
      <c r="K19" s="89">
        <f t="shared" si="3"/>
        <v>339.12</v>
      </c>
      <c r="L19" s="90">
        <f t="shared" si="3"/>
        <v>16</v>
      </c>
      <c r="M19" s="89">
        <f t="shared" si="3"/>
        <v>3520179.6</v>
      </c>
      <c r="N19" s="89">
        <f t="shared" si="3"/>
        <v>0</v>
      </c>
      <c r="O19" s="89">
        <f t="shared" si="3"/>
        <v>0</v>
      </c>
      <c r="P19" s="89">
        <f t="shared" si="3"/>
        <v>0</v>
      </c>
      <c r="Q19" s="89">
        <f t="shared" si="3"/>
        <v>3520179.6</v>
      </c>
      <c r="R19" s="89">
        <f t="shared" si="3"/>
        <v>3520179.6</v>
      </c>
      <c r="S19" s="89">
        <f t="shared" si="3"/>
        <v>0</v>
      </c>
      <c r="T19" s="87" t="s">
        <v>24</v>
      </c>
      <c r="U19" s="87" t="s">
        <v>24</v>
      </c>
      <c r="V19" s="87" t="s">
        <v>24</v>
      </c>
      <c r="W19" s="36" t="s">
        <v>24</v>
      </c>
      <c r="X19" s="10"/>
      <c r="Y19" s="10"/>
      <c r="Z19" s="54"/>
      <c r="AA19" s="54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ht="48.6" customHeight="1">
      <c r="A20" s="74">
        <v>1</v>
      </c>
      <c r="B20" s="76" t="s">
        <v>72</v>
      </c>
      <c r="C20" s="91" t="s">
        <v>36</v>
      </c>
      <c r="D20" s="74" t="s">
        <v>73</v>
      </c>
      <c r="E20" s="74" t="s">
        <v>24</v>
      </c>
      <c r="F20" s="86" t="s">
        <v>104</v>
      </c>
      <c r="G20" s="74">
        <v>2</v>
      </c>
      <c r="H20" s="74">
        <v>2</v>
      </c>
      <c r="I20" s="92">
        <v>402.8</v>
      </c>
      <c r="J20" s="92">
        <v>339.12</v>
      </c>
      <c r="K20" s="92">
        <v>339.12</v>
      </c>
      <c r="L20" s="93">
        <v>16</v>
      </c>
      <c r="M20" s="92">
        <f>SUM(N20:Q20)</f>
        <v>3520179.6</v>
      </c>
      <c r="N20" s="92">
        <v>0</v>
      </c>
      <c r="O20" s="92">
        <v>0</v>
      </c>
      <c r="P20" s="92">
        <v>0</v>
      </c>
      <c r="Q20" s="92">
        <f>'[1]Таблица 3 '!C17</f>
        <v>3520179.6</v>
      </c>
      <c r="R20" s="92">
        <f t="shared" si="1"/>
        <v>3520179.6</v>
      </c>
      <c r="S20" s="92">
        <v>0</v>
      </c>
      <c r="T20" s="72">
        <f t="shared" si="2"/>
        <v>10380.336164189668</v>
      </c>
      <c r="U20" s="72">
        <v>1235.0346485020052</v>
      </c>
      <c r="V20" s="94" t="s">
        <v>68</v>
      </c>
      <c r="W20" s="41" t="s">
        <v>68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</row>
    <row r="21" spans="1:256" ht="33.75" customHeight="1">
      <c r="A21" s="143" t="s">
        <v>42</v>
      </c>
      <c r="B21" s="14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121"/>
      <c r="N21" s="25"/>
      <c r="O21" s="25"/>
      <c r="P21" s="25"/>
      <c r="Q21" s="25"/>
      <c r="R21" s="25"/>
      <c r="S21" s="25"/>
      <c r="T21" s="24"/>
      <c r="U21" s="24"/>
      <c r="V21" s="24"/>
      <c r="W21" s="24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spans="1:256" ht="30" customHeight="1">
      <c r="A22" s="158" t="s">
        <v>63</v>
      </c>
      <c r="B22" s="158"/>
      <c r="C22" s="34" t="s">
        <v>24</v>
      </c>
      <c r="D22" s="34" t="s">
        <v>24</v>
      </c>
      <c r="E22" s="34" t="s">
        <v>24</v>
      </c>
      <c r="F22" s="34" t="s">
        <v>24</v>
      </c>
      <c r="G22" s="34" t="s">
        <v>24</v>
      </c>
      <c r="H22" s="34" t="s">
        <v>24</v>
      </c>
      <c r="I22" s="111">
        <f>I23</f>
        <v>754.8</v>
      </c>
      <c r="J22" s="111">
        <f>J24</f>
        <v>702.3</v>
      </c>
      <c r="K22" s="111">
        <f>K24</f>
        <v>702.3</v>
      </c>
      <c r="L22" s="112">
        <f>L24</f>
        <v>36</v>
      </c>
      <c r="M22" s="122">
        <f>M24</f>
        <v>149279.12</v>
      </c>
      <c r="N22" s="114">
        <v>0</v>
      </c>
      <c r="O22" s="114">
        <v>0</v>
      </c>
      <c r="P22" s="114">
        <v>0</v>
      </c>
      <c r="Q22" s="105">
        <f>Q24</f>
        <v>149279.12</v>
      </c>
      <c r="R22" s="114">
        <v>0</v>
      </c>
      <c r="S22" s="114">
        <v>0</v>
      </c>
      <c r="T22" s="34" t="s">
        <v>24</v>
      </c>
      <c r="U22" s="34" t="s">
        <v>24</v>
      </c>
      <c r="V22" s="34" t="s">
        <v>24</v>
      </c>
      <c r="W22" s="115" t="s">
        <v>24</v>
      </c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ht="40.799999999999997" customHeight="1">
      <c r="A23" s="144" t="s">
        <v>64</v>
      </c>
      <c r="B23" s="144"/>
      <c r="C23" s="24" t="s">
        <v>24</v>
      </c>
      <c r="D23" s="24" t="s">
        <v>24</v>
      </c>
      <c r="E23" s="24" t="s">
        <v>24</v>
      </c>
      <c r="F23" s="24" t="s">
        <v>24</v>
      </c>
      <c r="G23" s="24" t="s">
        <v>24</v>
      </c>
      <c r="H23" s="24" t="s">
        <v>24</v>
      </c>
      <c r="I23" s="24">
        <f>I24</f>
        <v>754.8</v>
      </c>
      <c r="J23" s="24">
        <f>J24</f>
        <v>702.3</v>
      </c>
      <c r="K23" s="24">
        <f>K24</f>
        <v>702.3</v>
      </c>
      <c r="L23" s="24">
        <f>L24</f>
        <v>36</v>
      </c>
      <c r="M23" s="121">
        <f>M24</f>
        <v>149279.12</v>
      </c>
      <c r="N23" s="25">
        <v>0</v>
      </c>
      <c r="O23" s="25">
        <v>0</v>
      </c>
      <c r="P23" s="25">
        <v>0</v>
      </c>
      <c r="Q23" s="25">
        <f>Q24</f>
        <v>149279.12</v>
      </c>
      <c r="R23" s="25">
        <v>0</v>
      </c>
      <c r="S23" s="25">
        <v>0</v>
      </c>
      <c r="T23" s="24" t="s">
        <v>24</v>
      </c>
      <c r="U23" s="24" t="s">
        <v>24</v>
      </c>
      <c r="V23" s="24" t="s">
        <v>24</v>
      </c>
      <c r="W23" s="36" t="s">
        <v>24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ht="56.4" customHeight="1">
      <c r="A24" s="21">
        <v>1</v>
      </c>
      <c r="B24" s="103" t="s">
        <v>65</v>
      </c>
      <c r="C24" s="39" t="s">
        <v>36</v>
      </c>
      <c r="D24" s="21" t="s">
        <v>75</v>
      </c>
      <c r="E24" s="21" t="s">
        <v>24</v>
      </c>
      <c r="F24" s="21" t="s">
        <v>44</v>
      </c>
      <c r="G24" s="21">
        <v>2</v>
      </c>
      <c r="H24" s="21">
        <v>2</v>
      </c>
      <c r="I24" s="21">
        <v>754.8</v>
      </c>
      <c r="J24" s="21">
        <v>702.3</v>
      </c>
      <c r="K24" s="21">
        <v>702.3</v>
      </c>
      <c r="L24" s="21">
        <v>36</v>
      </c>
      <c r="M24" s="123">
        <v>149279.12</v>
      </c>
      <c r="N24" s="27">
        <v>0</v>
      </c>
      <c r="O24" s="27">
        <v>0</v>
      </c>
      <c r="P24" s="27">
        <v>0</v>
      </c>
      <c r="Q24" s="27">
        <v>149279.12</v>
      </c>
      <c r="R24" s="27">
        <v>0</v>
      </c>
      <c r="S24" s="27">
        <v>0</v>
      </c>
      <c r="T24" s="21">
        <f t="shared" ref="T24" si="4">M24/J24</f>
        <v>212.55748255731169</v>
      </c>
      <c r="U24" s="21">
        <v>287.10000000000002</v>
      </c>
      <c r="V24" s="40" t="s">
        <v>74</v>
      </c>
      <c r="W24" s="40" t="s">
        <v>74</v>
      </c>
    </row>
    <row r="25" spans="1:256" ht="30.6" customHeight="1">
      <c r="A25" s="156" t="s">
        <v>43</v>
      </c>
      <c r="B25" s="15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121"/>
      <c r="N25" s="25"/>
      <c r="O25" s="25"/>
      <c r="P25" s="25"/>
      <c r="Q25" s="25"/>
      <c r="R25" s="25"/>
      <c r="S25" s="25"/>
      <c r="T25" s="24"/>
      <c r="U25" s="24"/>
      <c r="V25" s="24"/>
      <c r="W25" s="24"/>
    </row>
    <row r="26" spans="1:256" ht="36.6" customHeight="1">
      <c r="A26" s="153" t="s">
        <v>63</v>
      </c>
      <c r="B26" s="154"/>
      <c r="C26" s="24" t="s">
        <v>24</v>
      </c>
      <c r="D26" s="24" t="s">
        <v>24</v>
      </c>
      <c r="E26" s="24" t="s">
        <v>24</v>
      </c>
      <c r="F26" s="24" t="s">
        <v>24</v>
      </c>
      <c r="G26" s="24" t="s">
        <v>24</v>
      </c>
      <c r="H26" s="24" t="s">
        <v>24</v>
      </c>
      <c r="I26" s="24">
        <f>I27</f>
        <v>1157.5999999999999</v>
      </c>
      <c r="J26" s="24">
        <f>J27</f>
        <v>1041.42</v>
      </c>
      <c r="K26" s="24">
        <f>K27</f>
        <v>1041.42</v>
      </c>
      <c r="L26" s="24">
        <f>L27</f>
        <v>52</v>
      </c>
      <c r="M26" s="121">
        <f>M27+M30</f>
        <v>4667833.2299999995</v>
      </c>
      <c r="N26" s="25">
        <v>0</v>
      </c>
      <c r="O26" s="25">
        <v>0</v>
      </c>
      <c r="P26" s="25">
        <v>0</v>
      </c>
      <c r="Q26" s="25">
        <f>M26</f>
        <v>4667833.2299999995</v>
      </c>
      <c r="R26" s="25">
        <v>0</v>
      </c>
      <c r="S26" s="25">
        <v>0</v>
      </c>
      <c r="T26" s="24" t="s">
        <v>24</v>
      </c>
      <c r="U26" s="24" t="s">
        <v>24</v>
      </c>
      <c r="V26" s="24" t="s">
        <v>24</v>
      </c>
      <c r="W26" s="36" t="s">
        <v>24</v>
      </c>
    </row>
    <row r="27" spans="1:256" ht="37.200000000000003" customHeight="1">
      <c r="A27" s="155" t="s">
        <v>64</v>
      </c>
      <c r="B27" s="154"/>
      <c r="C27" s="24" t="s">
        <v>24</v>
      </c>
      <c r="D27" s="24" t="s">
        <v>24</v>
      </c>
      <c r="E27" s="24" t="s">
        <v>24</v>
      </c>
      <c r="F27" s="24" t="s">
        <v>24</v>
      </c>
      <c r="G27" s="24" t="s">
        <v>24</v>
      </c>
      <c r="H27" s="24" t="s">
        <v>24</v>
      </c>
      <c r="I27" s="24">
        <f>I28+I29</f>
        <v>1157.5999999999999</v>
      </c>
      <c r="J27" s="24">
        <f>J28+J29</f>
        <v>1041.42</v>
      </c>
      <c r="K27" s="24">
        <f>K28+K29</f>
        <v>1041.42</v>
      </c>
      <c r="L27" s="24">
        <f>L28+L29</f>
        <v>52</v>
      </c>
      <c r="M27" s="121">
        <f>M28+M29</f>
        <v>4327506.26</v>
      </c>
      <c r="N27" s="25">
        <v>0</v>
      </c>
      <c r="O27" s="25">
        <v>0</v>
      </c>
      <c r="P27" s="25">
        <v>0</v>
      </c>
      <c r="Q27" s="25">
        <f>M27</f>
        <v>4327506.26</v>
      </c>
      <c r="R27" s="25">
        <v>0</v>
      </c>
      <c r="S27" s="25">
        <v>0</v>
      </c>
      <c r="T27" s="24" t="s">
        <v>24</v>
      </c>
      <c r="U27" s="24" t="s">
        <v>24</v>
      </c>
      <c r="V27" s="24" t="s">
        <v>24</v>
      </c>
      <c r="W27" s="36" t="s">
        <v>24</v>
      </c>
    </row>
    <row r="28" spans="1:256" ht="47.4" customHeight="1">
      <c r="A28" s="21">
        <v>1</v>
      </c>
      <c r="B28" s="38" t="s">
        <v>65</v>
      </c>
      <c r="C28" s="39" t="s">
        <v>36</v>
      </c>
      <c r="D28" s="21" t="s">
        <v>75</v>
      </c>
      <c r="E28" s="21" t="s">
        <v>24</v>
      </c>
      <c r="F28" s="21" t="s">
        <v>44</v>
      </c>
      <c r="G28" s="21">
        <v>2</v>
      </c>
      <c r="H28" s="21">
        <v>2</v>
      </c>
      <c r="I28" s="21">
        <v>754.8</v>
      </c>
      <c r="J28" s="21">
        <v>702.3</v>
      </c>
      <c r="K28" s="21">
        <v>702.3</v>
      </c>
      <c r="L28" s="21">
        <v>36</v>
      </c>
      <c r="M28" s="123">
        <v>2918330.4</v>
      </c>
      <c r="N28" s="27">
        <v>0</v>
      </c>
      <c r="O28" s="27">
        <v>0</v>
      </c>
      <c r="P28" s="27">
        <v>0</v>
      </c>
      <c r="Q28" s="27">
        <v>2918330.4</v>
      </c>
      <c r="R28" s="27">
        <v>0</v>
      </c>
      <c r="S28" s="27">
        <v>0</v>
      </c>
      <c r="T28" s="21">
        <f>M28/J28</f>
        <v>4155.3900042716787</v>
      </c>
      <c r="U28" s="21">
        <v>4155.3900000000003</v>
      </c>
      <c r="V28" s="40" t="s">
        <v>76</v>
      </c>
      <c r="W28" s="40" t="s">
        <v>76</v>
      </c>
    </row>
    <row r="29" spans="1:256" ht="47.4" customHeight="1">
      <c r="A29" s="21">
        <v>2</v>
      </c>
      <c r="B29" s="117" t="s">
        <v>72</v>
      </c>
      <c r="C29" s="39" t="s">
        <v>36</v>
      </c>
      <c r="D29" s="21" t="s">
        <v>73</v>
      </c>
      <c r="E29" s="21" t="s">
        <v>24</v>
      </c>
      <c r="F29" s="21" t="s">
        <v>44</v>
      </c>
      <c r="G29" s="21">
        <v>2</v>
      </c>
      <c r="H29" s="21">
        <v>2</v>
      </c>
      <c r="I29" s="21">
        <v>402.8</v>
      </c>
      <c r="J29" s="21">
        <v>339.12</v>
      </c>
      <c r="K29" s="21">
        <v>339.12</v>
      </c>
      <c r="L29" s="21">
        <v>16</v>
      </c>
      <c r="M29" s="124">
        <v>1409175.86</v>
      </c>
      <c r="N29" s="27">
        <v>0</v>
      </c>
      <c r="O29" s="27">
        <v>0</v>
      </c>
      <c r="P29" s="27">
        <v>0</v>
      </c>
      <c r="Q29" s="27">
        <v>4044983.25</v>
      </c>
      <c r="R29" s="27">
        <v>0</v>
      </c>
      <c r="S29" s="27">
        <v>0</v>
      </c>
      <c r="T29" s="21">
        <f>M29/J29</f>
        <v>4155.3900094361879</v>
      </c>
      <c r="U29" s="21">
        <v>4155.3900000000003</v>
      </c>
      <c r="V29" s="40" t="s">
        <v>68</v>
      </c>
      <c r="W29" s="41" t="s">
        <v>76</v>
      </c>
    </row>
    <row r="30" spans="1:256" ht="41.4" customHeight="1">
      <c r="A30" s="153" t="s">
        <v>39</v>
      </c>
      <c r="B30" s="154"/>
      <c r="C30" s="24" t="s">
        <v>24</v>
      </c>
      <c r="D30" s="24" t="s">
        <v>24</v>
      </c>
      <c r="E30" s="24" t="s">
        <v>24</v>
      </c>
      <c r="F30" s="24" t="s">
        <v>24</v>
      </c>
      <c r="G30" s="24" t="s">
        <v>24</v>
      </c>
      <c r="H30" s="24" t="s">
        <v>24</v>
      </c>
      <c r="I30" s="55">
        <f>I31</f>
        <v>1169.0999999999999</v>
      </c>
      <c r="J30" s="55">
        <f>J31</f>
        <v>715.3</v>
      </c>
      <c r="K30" s="55">
        <f>K31</f>
        <v>686</v>
      </c>
      <c r="L30" s="56">
        <f>L31</f>
        <v>16</v>
      </c>
      <c r="M30" s="121">
        <f>M31</f>
        <v>340326.97</v>
      </c>
      <c r="N30" s="25">
        <v>0</v>
      </c>
      <c r="O30" s="25">
        <v>0</v>
      </c>
      <c r="P30" s="25">
        <v>0</v>
      </c>
      <c r="Q30" s="25">
        <f>Q31</f>
        <v>340326.97</v>
      </c>
      <c r="R30" s="25">
        <v>0</v>
      </c>
      <c r="S30" s="25">
        <v>0</v>
      </c>
      <c r="T30" s="24" t="s">
        <v>24</v>
      </c>
      <c r="U30" s="24" t="s">
        <v>24</v>
      </c>
      <c r="V30" s="24" t="s">
        <v>24</v>
      </c>
      <c r="W30" s="36" t="s">
        <v>24</v>
      </c>
    </row>
    <row r="31" spans="1:256" ht="41.4">
      <c r="A31" s="21">
        <v>1</v>
      </c>
      <c r="B31" s="103" t="s">
        <v>69</v>
      </c>
      <c r="C31" s="39" t="s">
        <v>36</v>
      </c>
      <c r="D31" s="102" t="s">
        <v>70</v>
      </c>
      <c r="E31" s="102" t="s">
        <v>24</v>
      </c>
      <c r="F31" s="102" t="s">
        <v>44</v>
      </c>
      <c r="G31" s="102">
        <v>2</v>
      </c>
      <c r="H31" s="102">
        <v>2</v>
      </c>
      <c r="I31" s="102">
        <v>1169.0999999999999</v>
      </c>
      <c r="J31" s="102">
        <v>715.3</v>
      </c>
      <c r="K31" s="102">
        <v>686</v>
      </c>
      <c r="L31" s="102">
        <v>16</v>
      </c>
      <c r="M31" s="125">
        <v>340326.97</v>
      </c>
      <c r="N31" s="32">
        <v>0</v>
      </c>
      <c r="O31" s="32">
        <v>0</v>
      </c>
      <c r="P31" s="32">
        <v>0</v>
      </c>
      <c r="Q31" s="104">
        <v>340326.97</v>
      </c>
      <c r="R31" s="32">
        <v>0</v>
      </c>
      <c r="S31" s="32">
        <v>0</v>
      </c>
      <c r="T31" s="102">
        <f>M31/J31</f>
        <v>475.78214735076193</v>
      </c>
      <c r="U31" s="102">
        <v>4158.45</v>
      </c>
      <c r="V31" s="57" t="s">
        <v>68</v>
      </c>
      <c r="W31" s="113" t="s">
        <v>74</v>
      </c>
    </row>
  </sheetData>
  <mergeCells count="45">
    <mergeCell ref="A30:B30"/>
    <mergeCell ref="A27:B27"/>
    <mergeCell ref="A26:B26"/>
    <mergeCell ref="A25:B25"/>
    <mergeCell ref="A15:B15"/>
    <mergeCell ref="A23:B23"/>
    <mergeCell ref="A19:B19"/>
    <mergeCell ref="A21:B21"/>
    <mergeCell ref="A22:B22"/>
    <mergeCell ref="Z12:AA12"/>
    <mergeCell ref="Z11:AA11"/>
    <mergeCell ref="A13:B13"/>
    <mergeCell ref="A14:B14"/>
    <mergeCell ref="G8:G11"/>
    <mergeCell ref="M8:S8"/>
    <mergeCell ref="A8:A11"/>
    <mergeCell ref="F8:F11"/>
    <mergeCell ref="L8:L10"/>
    <mergeCell ref="H8:H11"/>
    <mergeCell ref="W8:W10"/>
    <mergeCell ref="U8:U10"/>
    <mergeCell ref="V8:V10"/>
    <mergeCell ref="N9:S9"/>
    <mergeCell ref="M9:M10"/>
    <mergeCell ref="J9:J10"/>
    <mergeCell ref="Z5:AA5"/>
    <mergeCell ref="Z6:AA6"/>
    <mergeCell ref="Z8:AA8"/>
    <mergeCell ref="Z9:AA9"/>
    <mergeCell ref="Z10:AA10"/>
    <mergeCell ref="K9:K10"/>
    <mergeCell ref="P1:U1"/>
    <mergeCell ref="E9:E11"/>
    <mergeCell ref="B8:B11"/>
    <mergeCell ref="D8:E8"/>
    <mergeCell ref="D9:D11"/>
    <mergeCell ref="I8:I10"/>
    <mergeCell ref="P2:U2"/>
    <mergeCell ref="P3:U3"/>
    <mergeCell ref="T8:T10"/>
    <mergeCell ref="A4:U4"/>
    <mergeCell ref="A6:V6"/>
    <mergeCell ref="M7:O7"/>
    <mergeCell ref="C8:C11"/>
    <mergeCell ref="J8:K8"/>
  </mergeCells>
  <phoneticPr fontId="0" type="noConversion"/>
  <pageMargins left="0.70866141732283472" right="0.70866141732283472" top="0" bottom="0" header="0.31496062992125984" footer="0.31496062992125984"/>
  <pageSetup paperSize="9" scale="40" firstPageNumber="367" orientation="landscape" r:id="rId1"/>
  <headerFooter>
    <oddHeader>&amp;C&amp;"Times New Roman,обычный"&amp;14
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60" zoomScaleNormal="60" workbookViewId="0">
      <selection activeCell="I2" sqref="I2:N2"/>
    </sheetView>
  </sheetViews>
  <sheetFormatPr defaultRowHeight="14.4"/>
  <cols>
    <col min="2" max="2" width="26.109375" customWidth="1"/>
    <col min="3" max="3" width="17.5546875" customWidth="1"/>
    <col min="4" max="4" width="15.88671875" customWidth="1"/>
    <col min="5" max="5" width="10" customWidth="1"/>
    <col min="6" max="6" width="10.5546875" customWidth="1"/>
    <col min="7" max="7" width="12.77734375" customWidth="1"/>
    <col min="8" max="8" width="11.6640625" customWidth="1"/>
    <col min="9" max="9" width="12" customWidth="1"/>
    <col min="10" max="10" width="11.6640625" customWidth="1"/>
    <col min="11" max="11" width="11.21875" customWidth="1"/>
    <col min="12" max="12" width="12.44140625" customWidth="1"/>
    <col min="13" max="13" width="14.6640625" customWidth="1"/>
    <col min="14" max="14" width="16.77734375" customWidth="1"/>
  </cols>
  <sheetData>
    <row r="1" spans="1:17" ht="30" customHeight="1">
      <c r="I1" s="133" t="s">
        <v>92</v>
      </c>
      <c r="J1" s="133"/>
      <c r="K1" s="133"/>
      <c r="L1" s="133"/>
      <c r="M1" s="133"/>
      <c r="N1" s="133"/>
    </row>
    <row r="2" spans="1:17" ht="60" customHeight="1">
      <c r="I2" s="133" t="s">
        <v>106</v>
      </c>
      <c r="J2" s="133"/>
      <c r="K2" s="133"/>
      <c r="L2" s="133"/>
      <c r="M2" s="133"/>
      <c r="N2" s="133"/>
    </row>
    <row r="3" spans="1:17" ht="15.6">
      <c r="A3" s="137" t="s">
        <v>77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>
      <c r="A4" s="42"/>
      <c r="B4" s="43"/>
      <c r="C4" s="43"/>
      <c r="D4" s="43"/>
      <c r="E4" s="44"/>
      <c r="F4" s="139" t="s">
        <v>78</v>
      </c>
      <c r="G4" s="139"/>
      <c r="H4" s="139"/>
      <c r="I4" s="44"/>
      <c r="J4" s="43"/>
      <c r="K4" s="161"/>
      <c r="L4" s="161"/>
      <c r="M4" s="161"/>
      <c r="N4" s="43"/>
      <c r="O4" s="43"/>
      <c r="P4" s="43"/>
      <c r="Q4" s="43"/>
    </row>
    <row r="6" spans="1:17" ht="84" customHeight="1">
      <c r="A6" s="167" t="s">
        <v>0</v>
      </c>
      <c r="B6" s="169" t="s">
        <v>79</v>
      </c>
      <c r="C6" s="172" t="s">
        <v>80</v>
      </c>
      <c r="D6" s="172" t="s">
        <v>81</v>
      </c>
      <c r="E6" s="162" t="s">
        <v>82</v>
      </c>
      <c r="F6" s="163"/>
      <c r="G6" s="163"/>
      <c r="H6" s="163"/>
      <c r="I6" s="163"/>
      <c r="J6" s="162" t="s">
        <v>15</v>
      </c>
      <c r="K6" s="163"/>
      <c r="L6" s="163"/>
      <c r="M6" s="163"/>
      <c r="N6" s="163"/>
      <c r="O6" s="45" t="s">
        <v>83</v>
      </c>
    </row>
    <row r="7" spans="1:17" ht="60.6" customHeight="1">
      <c r="A7" s="168"/>
      <c r="B7" s="170"/>
      <c r="C7" s="173"/>
      <c r="D7" s="173"/>
      <c r="E7" s="46" t="s">
        <v>84</v>
      </c>
      <c r="F7" s="47" t="s">
        <v>85</v>
      </c>
      <c r="G7" s="46" t="s">
        <v>86</v>
      </c>
      <c r="H7" s="46" t="s">
        <v>87</v>
      </c>
      <c r="I7" s="46" t="s">
        <v>88</v>
      </c>
      <c r="J7" s="46" t="s">
        <v>84</v>
      </c>
      <c r="K7" s="46" t="s">
        <v>85</v>
      </c>
      <c r="L7" s="46" t="s">
        <v>86</v>
      </c>
      <c r="M7" s="46" t="s">
        <v>87</v>
      </c>
      <c r="N7" s="46" t="s">
        <v>88</v>
      </c>
    </row>
    <row r="8" spans="1:17" ht="15.6">
      <c r="A8" s="168"/>
      <c r="B8" s="171"/>
      <c r="C8" s="46" t="s">
        <v>25</v>
      </c>
      <c r="D8" s="46" t="s">
        <v>14</v>
      </c>
      <c r="E8" s="46" t="s">
        <v>26</v>
      </c>
      <c r="F8" s="46" t="s">
        <v>26</v>
      </c>
      <c r="G8" s="46" t="s">
        <v>26</v>
      </c>
      <c r="H8" s="46" t="s">
        <v>26</v>
      </c>
      <c r="I8" s="46" t="s">
        <v>26</v>
      </c>
      <c r="J8" s="46" t="s">
        <v>16</v>
      </c>
      <c r="K8" s="46" t="s">
        <v>16</v>
      </c>
      <c r="L8" s="46" t="s">
        <v>16</v>
      </c>
      <c r="M8" s="46" t="s">
        <v>16</v>
      </c>
      <c r="N8" s="46" t="s">
        <v>16</v>
      </c>
      <c r="O8" s="7"/>
      <c r="P8" s="7"/>
      <c r="Q8" s="7"/>
    </row>
    <row r="9" spans="1:17" ht="15.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48">
        <v>9</v>
      </c>
      <c r="J9" s="48">
        <v>10</v>
      </c>
      <c r="K9" s="48">
        <v>11</v>
      </c>
      <c r="L9" s="48">
        <v>12</v>
      </c>
      <c r="M9" s="48">
        <v>13</v>
      </c>
      <c r="N9" s="48">
        <v>14</v>
      </c>
    </row>
    <row r="10" spans="1:17" ht="28.2" customHeight="1">
      <c r="A10" s="164" t="s">
        <v>41</v>
      </c>
      <c r="B10" s="165"/>
      <c r="C10" s="60"/>
      <c r="D10" s="60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9"/>
      <c r="P10" s="9"/>
      <c r="Q10" s="9"/>
    </row>
    <row r="11" spans="1:17" ht="34.799999999999997" customHeight="1">
      <c r="A11" s="166" t="s">
        <v>63</v>
      </c>
      <c r="B11" s="166"/>
      <c r="C11" s="61">
        <f>C12+C13</f>
        <v>2294</v>
      </c>
      <c r="D11" s="61">
        <f>D12+D13</f>
        <v>82</v>
      </c>
      <c r="E11" s="51"/>
      <c r="F11" s="51"/>
      <c r="G11" s="51"/>
      <c r="H11" s="51">
        <v>4</v>
      </c>
      <c r="I11" s="51">
        <v>4</v>
      </c>
      <c r="J11" s="50"/>
      <c r="K11" s="50"/>
      <c r="L11" s="50"/>
      <c r="M11" s="50">
        <f>M12+M13</f>
        <v>1833082.97</v>
      </c>
      <c r="N11" s="50">
        <f>N12+N13</f>
        <v>1833082.97</v>
      </c>
      <c r="O11" s="9"/>
      <c r="P11" s="9"/>
      <c r="Q11" s="9"/>
    </row>
    <row r="12" spans="1:17" ht="34.799999999999997" customHeight="1">
      <c r="A12" s="74">
        <v>1</v>
      </c>
      <c r="B12" s="84" t="s">
        <v>100</v>
      </c>
      <c r="C12" s="77">
        <v>1891.2</v>
      </c>
      <c r="D12" s="85">
        <v>66</v>
      </c>
      <c r="E12" s="85">
        <v>0</v>
      </c>
      <c r="F12" s="85">
        <v>0</v>
      </c>
      <c r="G12" s="85">
        <v>0</v>
      </c>
      <c r="H12" s="85">
        <v>3</v>
      </c>
      <c r="I12" s="85">
        <f>H12</f>
        <v>3</v>
      </c>
      <c r="J12" s="72">
        <v>0</v>
      </c>
      <c r="K12" s="72">
        <v>0</v>
      </c>
      <c r="L12" s="72">
        <v>0</v>
      </c>
      <c r="M12" s="72">
        <v>1465044.05</v>
      </c>
      <c r="N12" s="72">
        <f>M12</f>
        <v>1465044.05</v>
      </c>
      <c r="O12" s="9"/>
      <c r="P12" s="9"/>
      <c r="Q12" s="9"/>
    </row>
    <row r="13" spans="1:17" ht="34.799999999999997" customHeight="1">
      <c r="A13" s="74">
        <v>2</v>
      </c>
      <c r="B13" s="84" t="s">
        <v>101</v>
      </c>
      <c r="C13" s="77">
        <v>402.8</v>
      </c>
      <c r="D13" s="85">
        <v>16</v>
      </c>
      <c r="E13" s="85">
        <v>0</v>
      </c>
      <c r="F13" s="85">
        <v>0</v>
      </c>
      <c r="G13" s="85">
        <v>0</v>
      </c>
      <c r="H13" s="85">
        <v>1</v>
      </c>
      <c r="I13" s="85">
        <f>H13</f>
        <v>1</v>
      </c>
      <c r="J13" s="72">
        <v>0</v>
      </c>
      <c r="K13" s="72">
        <v>0</v>
      </c>
      <c r="L13" s="72">
        <v>0</v>
      </c>
      <c r="M13" s="72">
        <v>368038.92</v>
      </c>
      <c r="N13" s="72">
        <f>M13</f>
        <v>368038.92</v>
      </c>
      <c r="O13" s="9"/>
      <c r="P13" s="9"/>
      <c r="Q13" s="9"/>
    </row>
    <row r="14" spans="1:17" ht="37.200000000000003" customHeight="1">
      <c r="A14" s="165" t="s">
        <v>42</v>
      </c>
      <c r="B14" s="165"/>
      <c r="C14" s="64"/>
      <c r="D14" s="64"/>
      <c r="E14" s="53"/>
      <c r="F14" s="53"/>
      <c r="G14" s="53"/>
      <c r="H14" s="53"/>
      <c r="I14" s="53"/>
      <c r="J14" s="52"/>
      <c r="K14" s="52"/>
      <c r="L14" s="52"/>
      <c r="M14" s="52"/>
      <c r="N14" s="52"/>
      <c r="O14" s="9"/>
      <c r="P14" s="9"/>
      <c r="Q14" s="9"/>
    </row>
    <row r="15" spans="1:17" ht="30.6" customHeight="1">
      <c r="A15" s="174" t="s">
        <v>63</v>
      </c>
      <c r="B15" s="174"/>
      <c r="C15" s="62">
        <f>C16</f>
        <v>754.8</v>
      </c>
      <c r="D15" s="63">
        <f>D16</f>
        <v>36</v>
      </c>
      <c r="E15" s="51"/>
      <c r="F15" s="51"/>
      <c r="G15" s="51"/>
      <c r="H15" s="51">
        <f>H16</f>
        <v>1</v>
      </c>
      <c r="I15" s="51">
        <f>I16</f>
        <v>1</v>
      </c>
      <c r="J15" s="50"/>
      <c r="K15" s="50"/>
      <c r="L15" s="50"/>
      <c r="M15" s="107">
        <f>M16</f>
        <v>149279.12</v>
      </c>
      <c r="N15" s="107">
        <f>N16</f>
        <v>149279.12</v>
      </c>
      <c r="O15" s="9"/>
      <c r="P15" s="9"/>
      <c r="Q15" s="9"/>
    </row>
    <row r="16" spans="1:17" ht="35.4" customHeight="1">
      <c r="A16" s="86">
        <v>1</v>
      </c>
      <c r="B16" s="75" t="s">
        <v>101</v>
      </c>
      <c r="C16" s="77">
        <v>754.8</v>
      </c>
      <c r="D16" s="85">
        <v>36</v>
      </c>
      <c r="E16" s="73">
        <v>0</v>
      </c>
      <c r="F16" s="73">
        <v>0</v>
      </c>
      <c r="G16" s="73">
        <v>0</v>
      </c>
      <c r="H16" s="85">
        <v>1</v>
      </c>
      <c r="I16" s="85">
        <f>H16</f>
        <v>1</v>
      </c>
      <c r="J16" s="72">
        <v>0</v>
      </c>
      <c r="K16" s="72">
        <v>0</v>
      </c>
      <c r="L16" s="72">
        <v>0</v>
      </c>
      <c r="M16" s="72">
        <v>149279.12</v>
      </c>
      <c r="N16" s="72">
        <f>M16</f>
        <v>149279.12</v>
      </c>
      <c r="O16" s="9"/>
      <c r="P16" s="9"/>
      <c r="Q16" s="9"/>
    </row>
    <row r="17" spans="1:17" ht="42.6" customHeight="1">
      <c r="A17" s="165" t="s">
        <v>43</v>
      </c>
      <c r="B17" s="165"/>
      <c r="C17" s="64"/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9"/>
      <c r="P17" s="9"/>
      <c r="Q17" s="9"/>
    </row>
    <row r="18" spans="1:17" ht="42.6" customHeight="1">
      <c r="A18" s="174" t="s">
        <v>63</v>
      </c>
      <c r="B18" s="174"/>
      <c r="C18" s="62">
        <f>C19+C21</f>
        <v>2326.6999999999998</v>
      </c>
      <c r="D18" s="63">
        <f>D19+D21</f>
        <v>68</v>
      </c>
      <c r="E18" s="65">
        <v>0</v>
      </c>
      <c r="F18" s="65">
        <v>0</v>
      </c>
      <c r="G18" s="65">
        <v>0</v>
      </c>
      <c r="H18" s="63">
        <f>H19+H21</f>
        <v>3</v>
      </c>
      <c r="I18" s="63">
        <f>I19+I21</f>
        <v>3</v>
      </c>
      <c r="J18" s="65">
        <v>0</v>
      </c>
      <c r="K18" s="65">
        <v>0</v>
      </c>
      <c r="L18" s="65">
        <v>0</v>
      </c>
      <c r="M18" s="59">
        <f>M19</f>
        <v>4667833.2299999995</v>
      </c>
      <c r="N18" s="59">
        <f>N19+N21</f>
        <v>4667833.2299999995</v>
      </c>
      <c r="O18" s="9"/>
      <c r="P18" s="9"/>
      <c r="Q18" s="9"/>
    </row>
    <row r="19" spans="1:17" ht="40.200000000000003" customHeight="1">
      <c r="A19" s="166" t="s">
        <v>64</v>
      </c>
      <c r="B19" s="166"/>
      <c r="C19" s="62">
        <f>C20</f>
        <v>1157.5999999999999</v>
      </c>
      <c r="D19" s="63">
        <f>D20</f>
        <v>52</v>
      </c>
      <c r="E19" s="65">
        <v>0</v>
      </c>
      <c r="F19" s="65">
        <v>0</v>
      </c>
      <c r="G19" s="65">
        <v>0</v>
      </c>
      <c r="H19" s="128">
        <f>H20</f>
        <v>2</v>
      </c>
      <c r="I19" s="128">
        <f>I20</f>
        <v>2</v>
      </c>
      <c r="J19" s="65">
        <v>0</v>
      </c>
      <c r="K19" s="65">
        <v>0</v>
      </c>
      <c r="L19" s="65">
        <v>0</v>
      </c>
      <c r="M19" s="66">
        <f>M20+M22</f>
        <v>4667833.2299999995</v>
      </c>
      <c r="N19" s="66">
        <f>N20</f>
        <v>4327506.26</v>
      </c>
    </row>
    <row r="20" spans="1:17" ht="46.2" customHeight="1">
      <c r="A20" s="86">
        <v>1</v>
      </c>
      <c r="B20" s="75" t="s">
        <v>101</v>
      </c>
      <c r="C20" s="77">
        <v>1157.5999999999999</v>
      </c>
      <c r="D20" s="85">
        <v>52</v>
      </c>
      <c r="E20" s="73">
        <v>0</v>
      </c>
      <c r="F20" s="73">
        <v>0</v>
      </c>
      <c r="G20" s="73">
        <v>0</v>
      </c>
      <c r="H20" s="85">
        <v>2</v>
      </c>
      <c r="I20" s="85">
        <f>H20</f>
        <v>2</v>
      </c>
      <c r="J20" s="72">
        <v>0</v>
      </c>
      <c r="K20" s="72">
        <v>0</v>
      </c>
      <c r="L20" s="72">
        <v>0</v>
      </c>
      <c r="M20" s="72">
        <v>4327506.26</v>
      </c>
      <c r="N20" s="72">
        <f>M20</f>
        <v>4327506.26</v>
      </c>
    </row>
    <row r="21" spans="1:17" ht="46.2" customHeight="1">
      <c r="A21" s="166" t="s">
        <v>39</v>
      </c>
      <c r="B21" s="166"/>
      <c r="C21" s="67">
        <f>C22</f>
        <v>1169.0999999999999</v>
      </c>
      <c r="D21" s="68">
        <f>D22</f>
        <v>16</v>
      </c>
      <c r="E21" s="126">
        <v>0</v>
      </c>
      <c r="F21" s="126">
        <v>0</v>
      </c>
      <c r="G21" s="126">
        <v>0</v>
      </c>
      <c r="H21" s="68">
        <v>1</v>
      </c>
      <c r="I21" s="68">
        <v>1</v>
      </c>
      <c r="J21" s="127">
        <v>0</v>
      </c>
      <c r="K21" s="127">
        <v>0</v>
      </c>
      <c r="L21" s="127">
        <v>0</v>
      </c>
      <c r="M21" s="127">
        <f>M22</f>
        <v>340326.97</v>
      </c>
      <c r="N21" s="72">
        <f>N22</f>
        <v>340326.97</v>
      </c>
    </row>
    <row r="22" spans="1:17" ht="46.2" customHeight="1">
      <c r="A22" s="74">
        <v>2</v>
      </c>
      <c r="B22" s="84" t="s">
        <v>100</v>
      </c>
      <c r="C22" s="77">
        <v>1169.0999999999999</v>
      </c>
      <c r="D22" s="85">
        <v>16</v>
      </c>
      <c r="E22" s="85">
        <v>0</v>
      </c>
      <c r="F22" s="85">
        <v>0</v>
      </c>
      <c r="G22" s="85">
        <v>0</v>
      </c>
      <c r="H22" s="85">
        <v>1</v>
      </c>
      <c r="I22" s="85">
        <f>H22</f>
        <v>1</v>
      </c>
      <c r="J22" s="72">
        <v>0</v>
      </c>
      <c r="K22" s="72">
        <v>0</v>
      </c>
      <c r="L22" s="72">
        <v>0</v>
      </c>
      <c r="M22" s="106">
        <v>340326.97</v>
      </c>
      <c r="N22" s="106">
        <v>340326.97</v>
      </c>
    </row>
    <row r="23" spans="1:17" ht="37.799999999999997" customHeight="1"/>
    <row r="24" spans="1:17" ht="35.4" customHeight="1"/>
  </sheetData>
  <mergeCells count="19">
    <mergeCell ref="A21:B21"/>
    <mergeCell ref="A19:B19"/>
    <mergeCell ref="A15:B15"/>
    <mergeCell ref="A17:B17"/>
    <mergeCell ref="A18:B18"/>
    <mergeCell ref="J6:N6"/>
    <mergeCell ref="A10:B10"/>
    <mergeCell ref="A11:B11"/>
    <mergeCell ref="A14:B14"/>
    <mergeCell ref="A6:A8"/>
    <mergeCell ref="B6:B8"/>
    <mergeCell ref="C6:C7"/>
    <mergeCell ref="D6:D7"/>
    <mergeCell ref="E6:I6"/>
    <mergeCell ref="I1:N1"/>
    <mergeCell ref="I2:N2"/>
    <mergeCell ref="A3:Q3"/>
    <mergeCell ref="F4:H4"/>
    <mergeCell ref="K4:M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65" zoomScalePageLayoutView="75" workbookViewId="0">
      <selection activeCell="O2" sqref="O2:T2"/>
    </sheetView>
  </sheetViews>
  <sheetFormatPr defaultRowHeight="14.4"/>
  <cols>
    <col min="1" max="1" width="6.88671875" customWidth="1"/>
    <col min="2" max="2" width="40.88671875" customWidth="1"/>
    <col min="3" max="3" width="14.33203125" customWidth="1"/>
    <col min="4" max="4" width="14" customWidth="1"/>
    <col min="5" max="5" width="13.77734375" customWidth="1"/>
    <col min="6" max="6" width="14.44140625" customWidth="1"/>
    <col min="7" max="7" width="13" customWidth="1"/>
    <col min="8" max="8" width="13.44140625" customWidth="1"/>
    <col min="9" max="9" width="15.5546875" customWidth="1"/>
    <col min="10" max="10" width="11.6640625" customWidth="1"/>
    <col min="11" max="11" width="10" customWidth="1"/>
    <col min="12" max="12" width="13.6640625" customWidth="1"/>
    <col min="13" max="13" width="10.109375" customWidth="1"/>
    <col min="14" max="14" width="14.77734375" customWidth="1"/>
    <col min="15" max="15" width="16.5546875" customWidth="1"/>
    <col min="16" max="16" width="17" customWidth="1"/>
    <col min="17" max="18" width="16.44140625" customWidth="1"/>
  </cols>
  <sheetData>
    <row r="1" spans="1:20" ht="30" customHeight="1">
      <c r="O1" s="133" t="s">
        <v>93</v>
      </c>
      <c r="P1" s="133"/>
      <c r="Q1" s="133"/>
      <c r="R1" s="133"/>
      <c r="S1" s="133"/>
      <c r="T1" s="133"/>
    </row>
    <row r="2" spans="1:20" ht="60.6" customHeight="1">
      <c r="O2" s="133" t="s">
        <v>105</v>
      </c>
      <c r="P2" s="133"/>
      <c r="Q2" s="133"/>
      <c r="R2" s="133"/>
      <c r="S2" s="133"/>
      <c r="T2" s="133"/>
    </row>
    <row r="3" spans="1:20" s="5" customFormat="1" ht="19.5" customHeight="1">
      <c r="A3" s="137" t="s">
        <v>40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1:20" ht="15.75" customHeight="1">
      <c r="A4" s="139" t="s">
        <v>33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5" spans="1:20" ht="15.75" customHeight="1">
      <c r="A5" s="187" t="s">
        <v>46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</row>
    <row r="6" spans="1:20" ht="32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20" ht="29.4" customHeight="1">
      <c r="A7" s="176" t="s">
        <v>0</v>
      </c>
      <c r="B7" s="179" t="s">
        <v>1</v>
      </c>
      <c r="C7" s="185" t="s">
        <v>27</v>
      </c>
      <c r="D7" s="176" t="s">
        <v>28</v>
      </c>
      <c r="E7" s="176"/>
      <c r="F7" s="176"/>
      <c r="G7" s="176"/>
      <c r="H7" s="176"/>
      <c r="I7" s="176"/>
      <c r="J7" s="177"/>
      <c r="K7" s="177"/>
      <c r="L7" s="177"/>
      <c r="M7" s="177"/>
      <c r="N7" s="177"/>
      <c r="O7" s="177"/>
      <c r="P7" s="176" t="s">
        <v>29</v>
      </c>
      <c r="Q7" s="177"/>
      <c r="R7" s="177"/>
      <c r="S7" s="177"/>
      <c r="T7" s="182" t="s">
        <v>49</v>
      </c>
    </row>
    <row r="8" spans="1:20" ht="19.8" customHeight="1">
      <c r="A8" s="176"/>
      <c r="B8" s="180"/>
      <c r="C8" s="185"/>
      <c r="D8" s="179" t="s">
        <v>30</v>
      </c>
      <c r="E8" s="176" t="s">
        <v>17</v>
      </c>
      <c r="F8" s="176"/>
      <c r="G8" s="176"/>
      <c r="H8" s="176"/>
      <c r="I8" s="176"/>
      <c r="J8" s="176" t="s">
        <v>50</v>
      </c>
      <c r="K8" s="176"/>
      <c r="L8" s="176" t="s">
        <v>51</v>
      </c>
      <c r="M8" s="176" t="s">
        <v>52</v>
      </c>
      <c r="N8" s="176" t="s">
        <v>53</v>
      </c>
      <c r="O8" s="176" t="s">
        <v>54</v>
      </c>
      <c r="P8" s="179" t="s">
        <v>55</v>
      </c>
      <c r="Q8" s="179" t="s">
        <v>56</v>
      </c>
      <c r="R8" s="179" t="s">
        <v>57</v>
      </c>
      <c r="S8" s="179" t="s">
        <v>58</v>
      </c>
      <c r="T8" s="183"/>
    </row>
    <row r="9" spans="1:20" s="7" customFormat="1" ht="260.39999999999998" customHeight="1">
      <c r="A9" s="177"/>
      <c r="B9" s="180"/>
      <c r="C9" s="186"/>
      <c r="D9" s="181"/>
      <c r="E9" s="19" t="s">
        <v>48</v>
      </c>
      <c r="F9" s="19" t="s">
        <v>37</v>
      </c>
      <c r="G9" s="19" t="s">
        <v>59</v>
      </c>
      <c r="H9" s="19" t="s">
        <v>60</v>
      </c>
      <c r="I9" s="19" t="s">
        <v>61</v>
      </c>
      <c r="J9" s="176"/>
      <c r="K9" s="176"/>
      <c r="L9" s="176"/>
      <c r="M9" s="176"/>
      <c r="N9" s="176"/>
      <c r="O9" s="176"/>
      <c r="P9" s="181"/>
      <c r="Q9" s="181"/>
      <c r="R9" s="181"/>
      <c r="S9" s="181"/>
      <c r="T9" s="184"/>
    </row>
    <row r="10" spans="1:20">
      <c r="A10" s="178"/>
      <c r="B10" s="181"/>
      <c r="C10" s="20" t="s">
        <v>16</v>
      </c>
      <c r="D10" s="19" t="s">
        <v>16</v>
      </c>
      <c r="E10" s="19" t="s">
        <v>16</v>
      </c>
      <c r="F10" s="19" t="s">
        <v>16</v>
      </c>
      <c r="G10" s="19" t="s">
        <v>16</v>
      </c>
      <c r="H10" s="19" t="s">
        <v>16</v>
      </c>
      <c r="I10" s="19" t="s">
        <v>16</v>
      </c>
      <c r="J10" s="19" t="s">
        <v>26</v>
      </c>
      <c r="K10" s="19" t="s">
        <v>16</v>
      </c>
      <c r="L10" s="19" t="s">
        <v>16</v>
      </c>
      <c r="M10" s="19" t="s">
        <v>25</v>
      </c>
      <c r="N10" s="19" t="s">
        <v>25</v>
      </c>
      <c r="O10" s="19" t="s">
        <v>62</v>
      </c>
      <c r="P10" s="19" t="s">
        <v>16</v>
      </c>
      <c r="Q10" s="19" t="s">
        <v>16</v>
      </c>
      <c r="R10" s="19" t="s">
        <v>16</v>
      </c>
      <c r="S10" s="19" t="s">
        <v>34</v>
      </c>
      <c r="T10" s="21" t="s">
        <v>16</v>
      </c>
    </row>
    <row r="11" spans="1:20">
      <c r="A11" s="22">
        <v>1</v>
      </c>
      <c r="B11" s="22">
        <v>2</v>
      </c>
      <c r="C11" s="23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  <c r="K11" s="22">
        <v>11</v>
      </c>
      <c r="L11" s="22">
        <v>12</v>
      </c>
      <c r="M11" s="22">
        <v>13</v>
      </c>
      <c r="N11" s="22">
        <v>14</v>
      </c>
      <c r="O11" s="22">
        <v>15</v>
      </c>
      <c r="P11" s="22">
        <v>16</v>
      </c>
      <c r="Q11" s="22">
        <v>17</v>
      </c>
      <c r="R11" s="22">
        <v>18</v>
      </c>
      <c r="S11" s="22">
        <v>19</v>
      </c>
      <c r="T11" s="17">
        <v>20</v>
      </c>
    </row>
    <row r="12" spans="1:20" ht="26.25" customHeight="1">
      <c r="A12" s="143" t="s">
        <v>41</v>
      </c>
      <c r="B12" s="143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13" customFormat="1" ht="30.75" customHeight="1">
      <c r="A13" s="175" t="s">
        <v>63</v>
      </c>
      <c r="B13" s="175"/>
      <c r="C13" s="25">
        <f>C14+C18</f>
        <v>1833301.1999999997</v>
      </c>
      <c r="D13" s="25">
        <f>D14+D18</f>
        <v>1548740.4</v>
      </c>
      <c r="E13" s="25">
        <f>E14+E18</f>
        <v>251733.6</v>
      </c>
      <c r="F13" s="25">
        <f>F14+F18</f>
        <v>0</v>
      </c>
      <c r="G13" s="25">
        <v>0</v>
      </c>
      <c r="H13" s="25">
        <f>H14+H18</f>
        <v>145548</v>
      </c>
      <c r="I13" s="25">
        <f>I18+I14</f>
        <v>1151458.8</v>
      </c>
      <c r="J13" s="24">
        <v>0</v>
      </c>
      <c r="K13" s="25">
        <v>0</v>
      </c>
      <c r="L13" s="25">
        <f>L18+L14</f>
        <v>0</v>
      </c>
      <c r="M13" s="25">
        <v>0</v>
      </c>
      <c r="N13" s="25">
        <f>N14+N18</f>
        <v>0</v>
      </c>
      <c r="O13" s="25">
        <f>O18</f>
        <v>0</v>
      </c>
      <c r="P13" s="25">
        <f>P14+P18</f>
        <v>284560.8</v>
      </c>
      <c r="Q13" s="25">
        <v>0</v>
      </c>
      <c r="R13" s="25">
        <v>0</v>
      </c>
      <c r="S13" s="25">
        <v>0</v>
      </c>
      <c r="T13" s="26">
        <v>0</v>
      </c>
    </row>
    <row r="14" spans="1:20" s="14" customFormat="1" ht="38.4" customHeight="1">
      <c r="A14" s="158" t="s">
        <v>95</v>
      </c>
      <c r="B14" s="158"/>
      <c r="C14" s="80">
        <f>SUM(C15:C17)</f>
        <v>1465044.0499999998</v>
      </c>
      <c r="D14" s="80">
        <f t="shared" ref="D14:T14" si="0">SUM(D15:D17)</f>
        <v>1297006.7999999998</v>
      </c>
      <c r="E14" s="80">
        <f t="shared" si="0"/>
        <v>0</v>
      </c>
      <c r="F14" s="80">
        <f t="shared" si="0"/>
        <v>0</v>
      </c>
      <c r="G14" s="80">
        <f t="shared" si="0"/>
        <v>0</v>
      </c>
      <c r="H14" s="80">
        <f t="shared" si="0"/>
        <v>145548</v>
      </c>
      <c r="I14" s="80">
        <f t="shared" si="0"/>
        <v>1151458.8</v>
      </c>
      <c r="J14" s="81">
        <f t="shared" si="0"/>
        <v>0</v>
      </c>
      <c r="K14" s="80">
        <f t="shared" si="0"/>
        <v>0</v>
      </c>
      <c r="L14" s="80">
        <f t="shared" si="0"/>
        <v>0</v>
      </c>
      <c r="M14" s="80">
        <f t="shared" si="0"/>
        <v>0</v>
      </c>
      <c r="N14" s="80">
        <f t="shared" si="0"/>
        <v>0</v>
      </c>
      <c r="O14" s="80">
        <f t="shared" si="0"/>
        <v>0</v>
      </c>
      <c r="P14" s="80">
        <f t="shared" si="0"/>
        <v>168037.25</v>
      </c>
      <c r="Q14" s="80">
        <f t="shared" si="0"/>
        <v>0</v>
      </c>
      <c r="R14" s="80">
        <f t="shared" si="0"/>
        <v>0</v>
      </c>
      <c r="S14" s="80">
        <f t="shared" si="0"/>
        <v>0</v>
      </c>
      <c r="T14" s="80">
        <f t="shared" si="0"/>
        <v>0</v>
      </c>
    </row>
    <row r="15" spans="1:20" s="14" customFormat="1" ht="38.4" customHeight="1">
      <c r="A15" s="69">
        <v>1</v>
      </c>
      <c r="B15" s="70" t="s">
        <v>94</v>
      </c>
      <c r="C15" s="71">
        <f>D15+K15+L15+M15+N15+O15+P15+Q15+R15+S15+T15</f>
        <v>292437.59999999998</v>
      </c>
      <c r="D15" s="72">
        <f>SUM(E15:I15)</f>
        <v>292437.59999999998</v>
      </c>
      <c r="E15" s="72">
        <v>0</v>
      </c>
      <c r="F15" s="72">
        <v>0</v>
      </c>
      <c r="G15" s="72">
        <v>0</v>
      </c>
      <c r="H15" s="72">
        <v>0</v>
      </c>
      <c r="I15" s="99">
        <v>292437.59999999998</v>
      </c>
      <c r="J15" s="73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83">
        <v>0</v>
      </c>
    </row>
    <row r="16" spans="1:20" s="15" customFormat="1" ht="36" customHeight="1">
      <c r="A16" s="74">
        <v>2</v>
      </c>
      <c r="B16" s="75" t="s">
        <v>89</v>
      </c>
      <c r="C16" s="71">
        <f>D16+K16+L16+M16+N16+O16+P16+Q16+R16+S16+T16</f>
        <v>410826</v>
      </c>
      <c r="D16" s="72">
        <f>SUM(E16:I16)</f>
        <v>410826</v>
      </c>
      <c r="E16" s="72">
        <v>0</v>
      </c>
      <c r="F16" s="72">
        <v>0</v>
      </c>
      <c r="G16" s="72">
        <v>0</v>
      </c>
      <c r="H16" s="72">
        <v>0</v>
      </c>
      <c r="I16" s="99">
        <v>410826</v>
      </c>
      <c r="J16" s="73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83">
        <v>0</v>
      </c>
    </row>
    <row r="17" spans="1:20" s="15" customFormat="1" ht="36" customHeight="1">
      <c r="A17" s="74">
        <v>3</v>
      </c>
      <c r="B17" s="76" t="s">
        <v>96</v>
      </c>
      <c r="C17" s="71">
        <f>D17+K17+L17+M17+N17+O17+P17+Q17+R17+S17+T17</f>
        <v>761780.45</v>
      </c>
      <c r="D17" s="72">
        <f>SUM(E17:I17)</f>
        <v>593743.19999999995</v>
      </c>
      <c r="E17" s="77">
        <v>0</v>
      </c>
      <c r="F17" s="77">
        <v>0</v>
      </c>
      <c r="G17" s="77">
        <v>0</v>
      </c>
      <c r="H17" s="100">
        <v>145548</v>
      </c>
      <c r="I17" s="100">
        <v>448195.2</v>
      </c>
      <c r="J17" s="73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99">
        <v>168037.25</v>
      </c>
      <c r="Q17" s="72">
        <v>0</v>
      </c>
      <c r="R17" s="72">
        <v>0</v>
      </c>
      <c r="S17" s="72">
        <v>0</v>
      </c>
      <c r="T17" s="77">
        <v>0</v>
      </c>
    </row>
    <row r="18" spans="1:20" s="15" customFormat="1" ht="41.4" customHeight="1">
      <c r="A18" s="158" t="s">
        <v>97</v>
      </c>
      <c r="B18" s="158"/>
      <c r="C18" s="80">
        <f>C19</f>
        <v>368257.15</v>
      </c>
      <c r="D18" s="80">
        <f t="shared" ref="D18:T18" si="1">D19</f>
        <v>251733.6</v>
      </c>
      <c r="E18" s="80">
        <f t="shared" si="1"/>
        <v>251733.6</v>
      </c>
      <c r="F18" s="80">
        <f t="shared" si="1"/>
        <v>0</v>
      </c>
      <c r="G18" s="80">
        <f t="shared" si="1"/>
        <v>0</v>
      </c>
      <c r="H18" s="80">
        <f t="shared" si="1"/>
        <v>0</v>
      </c>
      <c r="I18" s="80">
        <f t="shared" si="1"/>
        <v>0</v>
      </c>
      <c r="J18" s="81">
        <f t="shared" si="1"/>
        <v>0</v>
      </c>
      <c r="K18" s="80">
        <f t="shared" si="1"/>
        <v>0</v>
      </c>
      <c r="L18" s="80">
        <f t="shared" si="1"/>
        <v>0</v>
      </c>
      <c r="M18" s="80">
        <f t="shared" si="1"/>
        <v>0</v>
      </c>
      <c r="N18" s="80">
        <f t="shared" si="1"/>
        <v>0</v>
      </c>
      <c r="O18" s="80">
        <f t="shared" si="1"/>
        <v>0</v>
      </c>
      <c r="P18" s="80">
        <f t="shared" si="1"/>
        <v>116523.55</v>
      </c>
      <c r="Q18" s="80">
        <f t="shared" si="1"/>
        <v>0</v>
      </c>
      <c r="R18" s="80">
        <f t="shared" si="1"/>
        <v>0</v>
      </c>
      <c r="S18" s="80">
        <f t="shared" si="1"/>
        <v>0</v>
      </c>
      <c r="T18" s="80">
        <f t="shared" si="1"/>
        <v>0</v>
      </c>
    </row>
    <row r="19" spans="1:20" s="15" customFormat="1" ht="39.6" customHeight="1">
      <c r="A19" s="74">
        <v>1</v>
      </c>
      <c r="B19" s="76" t="s">
        <v>98</v>
      </c>
      <c r="C19" s="77">
        <f>D19+K19+L19+M19+N19+O19+P19+Q19+R19+S19+T19</f>
        <v>368257.15</v>
      </c>
      <c r="D19" s="77">
        <f>SUM(E19:I19)</f>
        <v>251733.6</v>
      </c>
      <c r="E19" s="100">
        <v>251733.6</v>
      </c>
      <c r="F19" s="77">
        <v>0</v>
      </c>
      <c r="G19" s="77">
        <v>0</v>
      </c>
      <c r="H19" s="77">
        <v>0</v>
      </c>
      <c r="I19" s="77">
        <v>0</v>
      </c>
      <c r="J19" s="73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99">
        <v>116523.55</v>
      </c>
      <c r="Q19" s="72">
        <v>0</v>
      </c>
      <c r="R19" s="72">
        <v>0</v>
      </c>
      <c r="S19" s="72">
        <v>0</v>
      </c>
      <c r="T19" s="77">
        <v>0</v>
      </c>
    </row>
    <row r="20" spans="1:20" s="15" customFormat="1" ht="34.200000000000003" customHeight="1">
      <c r="A20" s="143" t="s">
        <v>42</v>
      </c>
      <c r="B20" s="14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 s="15" customFormat="1" ht="42.6" customHeight="1">
      <c r="A21" s="158" t="s">
        <v>63</v>
      </c>
      <c r="B21" s="158"/>
      <c r="C21" s="114">
        <f>C22</f>
        <v>149279.12</v>
      </c>
      <c r="D21" s="114">
        <f>D22</f>
        <v>0</v>
      </c>
      <c r="E21" s="116">
        <v>0</v>
      </c>
      <c r="F21" s="116">
        <f>F22</f>
        <v>0</v>
      </c>
      <c r="G21" s="116">
        <v>0</v>
      </c>
      <c r="H21" s="116">
        <f>H22</f>
        <v>0</v>
      </c>
      <c r="I21" s="116">
        <f>I22</f>
        <v>0</v>
      </c>
      <c r="J21" s="34">
        <v>0</v>
      </c>
      <c r="K21" s="116">
        <v>0</v>
      </c>
      <c r="L21" s="116">
        <v>0</v>
      </c>
      <c r="M21" s="116">
        <f>M22</f>
        <v>0</v>
      </c>
      <c r="N21" s="116">
        <f>N22</f>
        <v>0</v>
      </c>
      <c r="O21" s="116">
        <f>O22</f>
        <v>0</v>
      </c>
      <c r="P21" s="111">
        <f>P22</f>
        <v>149279.12</v>
      </c>
      <c r="Q21" s="114">
        <v>0</v>
      </c>
      <c r="R21" s="114">
        <v>0</v>
      </c>
      <c r="S21" s="114">
        <v>0</v>
      </c>
      <c r="T21" s="116">
        <v>0</v>
      </c>
    </row>
    <row r="22" spans="1:20" ht="38.4" customHeight="1">
      <c r="A22" s="159" t="s">
        <v>97</v>
      </c>
      <c r="B22" s="159"/>
      <c r="C22" s="67">
        <f>C23</f>
        <v>149279.12</v>
      </c>
      <c r="D22" s="67">
        <f t="shared" ref="D22:T22" si="2">D23</f>
        <v>0</v>
      </c>
      <c r="E22" s="67">
        <f t="shared" si="2"/>
        <v>0</v>
      </c>
      <c r="F22" s="67">
        <f t="shared" si="2"/>
        <v>0</v>
      </c>
      <c r="G22" s="67">
        <f t="shared" si="2"/>
        <v>0</v>
      </c>
      <c r="H22" s="67">
        <f t="shared" si="2"/>
        <v>0</v>
      </c>
      <c r="I22" s="67">
        <f t="shared" si="2"/>
        <v>0</v>
      </c>
      <c r="J22" s="78">
        <f t="shared" si="2"/>
        <v>0</v>
      </c>
      <c r="K22" s="67">
        <f t="shared" si="2"/>
        <v>0</v>
      </c>
      <c r="L22" s="67">
        <f t="shared" si="2"/>
        <v>0</v>
      </c>
      <c r="M22" s="67">
        <f t="shared" si="2"/>
        <v>0</v>
      </c>
      <c r="N22" s="67">
        <f t="shared" si="2"/>
        <v>0</v>
      </c>
      <c r="O22" s="67">
        <f t="shared" si="2"/>
        <v>0</v>
      </c>
      <c r="P22" s="67">
        <f t="shared" si="2"/>
        <v>149279.12</v>
      </c>
      <c r="Q22" s="67">
        <f t="shared" si="2"/>
        <v>0</v>
      </c>
      <c r="R22" s="67">
        <f t="shared" si="2"/>
        <v>0</v>
      </c>
      <c r="S22" s="67">
        <f t="shared" si="2"/>
        <v>0</v>
      </c>
      <c r="T22" s="67">
        <f t="shared" si="2"/>
        <v>0</v>
      </c>
    </row>
    <row r="23" spans="1:20" ht="31.2" customHeight="1">
      <c r="A23" s="74">
        <v>1</v>
      </c>
      <c r="B23" s="76" t="s">
        <v>99</v>
      </c>
      <c r="C23" s="77">
        <f>D23+K23+L23+M23+N23+O23+P23+Q23+R23+S23+T23</f>
        <v>149279.12</v>
      </c>
      <c r="D23" s="77">
        <f>SUM(E23:I23)</f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3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101">
        <v>149279.12</v>
      </c>
      <c r="Q23" s="72">
        <v>0</v>
      </c>
      <c r="R23" s="72">
        <v>0</v>
      </c>
      <c r="S23" s="72">
        <v>0</v>
      </c>
      <c r="T23" s="77">
        <v>0</v>
      </c>
    </row>
    <row r="24" spans="1:20" ht="31.2" customHeight="1">
      <c r="A24" s="143" t="s">
        <v>43</v>
      </c>
      <c r="B24" s="14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 ht="38.4" customHeight="1">
      <c r="A25" s="175" t="s">
        <v>63</v>
      </c>
      <c r="B25" s="175"/>
      <c r="C25" s="25">
        <f>C26+C29</f>
        <v>4667833.2299999995</v>
      </c>
      <c r="D25" s="25">
        <f>D26</f>
        <v>0</v>
      </c>
      <c r="E25" s="26">
        <f>E26</f>
        <v>0</v>
      </c>
      <c r="F25" s="26">
        <v>0</v>
      </c>
      <c r="G25" s="26">
        <v>0</v>
      </c>
      <c r="H25" s="26">
        <f>H26</f>
        <v>0</v>
      </c>
      <c r="I25" s="26">
        <v>0</v>
      </c>
      <c r="J25" s="24">
        <v>0</v>
      </c>
      <c r="K25" s="26">
        <v>0</v>
      </c>
      <c r="L25" s="26">
        <f>L26+L29</f>
        <v>4327506.26</v>
      </c>
      <c r="M25" s="26">
        <v>0</v>
      </c>
      <c r="N25" s="26">
        <f>N26+N29</f>
        <v>340326.97</v>
      </c>
      <c r="O25" s="26">
        <f>O26</f>
        <v>0</v>
      </c>
      <c r="P25" s="26">
        <f>P26</f>
        <v>0</v>
      </c>
      <c r="Q25" s="25">
        <v>0</v>
      </c>
      <c r="R25" s="25">
        <v>0</v>
      </c>
      <c r="S25" s="25">
        <v>0</v>
      </c>
      <c r="T25" s="25">
        <v>0</v>
      </c>
    </row>
    <row r="26" spans="1:20" ht="32.4" customHeight="1">
      <c r="A26" s="159" t="s">
        <v>97</v>
      </c>
      <c r="B26" s="159"/>
      <c r="C26" s="67">
        <f>SUM(C27:C28)</f>
        <v>4327506.26</v>
      </c>
      <c r="D26" s="67">
        <f t="shared" ref="D26:T26" si="3">SUM(D27:D28)</f>
        <v>0</v>
      </c>
      <c r="E26" s="67">
        <f t="shared" si="3"/>
        <v>0</v>
      </c>
      <c r="F26" s="67">
        <f t="shared" si="3"/>
        <v>0</v>
      </c>
      <c r="G26" s="67">
        <f t="shared" si="3"/>
        <v>0</v>
      </c>
      <c r="H26" s="67">
        <f t="shared" si="3"/>
        <v>0</v>
      </c>
      <c r="I26" s="67">
        <f t="shared" si="3"/>
        <v>0</v>
      </c>
      <c r="J26" s="68">
        <f t="shared" si="3"/>
        <v>0</v>
      </c>
      <c r="K26" s="67">
        <f t="shared" si="3"/>
        <v>0</v>
      </c>
      <c r="L26" s="67">
        <f t="shared" si="3"/>
        <v>4327506.26</v>
      </c>
      <c r="M26" s="67">
        <f t="shared" si="3"/>
        <v>0</v>
      </c>
      <c r="N26" s="67">
        <f t="shared" si="3"/>
        <v>0</v>
      </c>
      <c r="O26" s="67">
        <f t="shared" si="3"/>
        <v>0</v>
      </c>
      <c r="P26" s="67">
        <f t="shared" si="3"/>
        <v>0</v>
      </c>
      <c r="Q26" s="67">
        <f t="shared" si="3"/>
        <v>0</v>
      </c>
      <c r="R26" s="67">
        <f t="shared" si="3"/>
        <v>0</v>
      </c>
      <c r="S26" s="67">
        <f t="shared" si="3"/>
        <v>0</v>
      </c>
      <c r="T26" s="67">
        <f t="shared" si="3"/>
        <v>0</v>
      </c>
    </row>
    <row r="27" spans="1:20" ht="34.200000000000003" customHeight="1">
      <c r="A27" s="74">
        <v>1</v>
      </c>
      <c r="B27" s="76" t="s">
        <v>72</v>
      </c>
      <c r="C27" s="77">
        <f>D27+K27+L27+M27+N27+O27+P27+Q27+R27+S27+T27</f>
        <v>1409175.86</v>
      </c>
      <c r="D27" s="77">
        <f>SUM(E27:I27)</f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3">
        <v>0</v>
      </c>
      <c r="K27" s="77">
        <v>0</v>
      </c>
      <c r="L27" s="130">
        <v>1409175.86</v>
      </c>
      <c r="M27" s="77">
        <v>0</v>
      </c>
      <c r="N27" s="77">
        <v>0</v>
      </c>
      <c r="O27" s="77">
        <v>0</v>
      </c>
      <c r="P27" s="72">
        <v>0</v>
      </c>
      <c r="Q27" s="72">
        <v>0</v>
      </c>
      <c r="R27" s="72">
        <v>0</v>
      </c>
      <c r="S27" s="72">
        <v>0</v>
      </c>
      <c r="T27" s="77">
        <v>0</v>
      </c>
    </row>
    <row r="28" spans="1:20" ht="34.200000000000003" customHeight="1">
      <c r="A28" s="74">
        <v>2</v>
      </c>
      <c r="B28" s="76" t="s">
        <v>65</v>
      </c>
      <c r="C28" s="77">
        <f>D28+K28+L28+M28+N28+O28+P28+Q28+R28+S28+T28</f>
        <v>2918330.4</v>
      </c>
      <c r="D28" s="77">
        <f>SUM(E28:I28)</f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3">
        <v>0</v>
      </c>
      <c r="K28" s="77">
        <v>0</v>
      </c>
      <c r="L28" s="130">
        <v>2918330.4</v>
      </c>
      <c r="M28" s="77">
        <v>0</v>
      </c>
      <c r="N28" s="77">
        <v>0</v>
      </c>
      <c r="O28" s="77">
        <v>0</v>
      </c>
      <c r="P28" s="72">
        <v>0</v>
      </c>
      <c r="Q28" s="72">
        <v>0</v>
      </c>
      <c r="R28" s="72">
        <v>0</v>
      </c>
      <c r="S28" s="72">
        <v>0</v>
      </c>
      <c r="T28" s="77">
        <v>0</v>
      </c>
    </row>
    <row r="29" spans="1:20" ht="33" customHeight="1">
      <c r="A29" s="159" t="s">
        <v>95</v>
      </c>
      <c r="B29" s="159"/>
      <c r="C29" s="110">
        <f>C30</f>
        <v>340326.97</v>
      </c>
      <c r="D29" s="67">
        <f t="shared" ref="D29:T29" si="4">D30</f>
        <v>0</v>
      </c>
      <c r="E29" s="67">
        <f t="shared" si="4"/>
        <v>0</v>
      </c>
      <c r="F29" s="67">
        <f t="shared" si="4"/>
        <v>0</v>
      </c>
      <c r="G29" s="67">
        <f t="shared" si="4"/>
        <v>0</v>
      </c>
      <c r="H29" s="67">
        <f t="shared" si="4"/>
        <v>0</v>
      </c>
      <c r="I29" s="67">
        <f t="shared" si="4"/>
        <v>0</v>
      </c>
      <c r="J29" s="78">
        <f t="shared" si="4"/>
        <v>0</v>
      </c>
      <c r="K29" s="67">
        <f t="shared" si="4"/>
        <v>0</v>
      </c>
      <c r="L29" s="67">
        <f t="shared" si="4"/>
        <v>0</v>
      </c>
      <c r="M29" s="67">
        <f t="shared" si="4"/>
        <v>0</v>
      </c>
      <c r="N29" s="110">
        <f t="shared" si="4"/>
        <v>340326.97</v>
      </c>
      <c r="O29" s="67">
        <f t="shared" si="4"/>
        <v>0</v>
      </c>
      <c r="P29" s="67">
        <f t="shared" si="4"/>
        <v>0</v>
      </c>
      <c r="Q29" s="67">
        <f t="shared" si="4"/>
        <v>0</v>
      </c>
      <c r="R29" s="67">
        <f t="shared" si="4"/>
        <v>0</v>
      </c>
      <c r="S29" s="67">
        <f t="shared" si="4"/>
        <v>0</v>
      </c>
      <c r="T29" s="67">
        <f t="shared" si="4"/>
        <v>0</v>
      </c>
    </row>
    <row r="30" spans="1:20" ht="39.6" customHeight="1">
      <c r="A30" s="74">
        <v>1</v>
      </c>
      <c r="B30" s="108" t="s">
        <v>69</v>
      </c>
      <c r="C30" s="109">
        <f>D30+K30+L30+M30+N30+O30+P30+Q30+R30+S30+T30</f>
        <v>340326.97</v>
      </c>
      <c r="D30" s="72">
        <f>SUM(E30:I30)</f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9">
        <v>0</v>
      </c>
      <c r="K30" s="77">
        <v>0</v>
      </c>
      <c r="L30" s="77">
        <v>0</v>
      </c>
      <c r="M30" s="77">
        <v>0</v>
      </c>
      <c r="N30" s="129">
        <v>340326.97</v>
      </c>
      <c r="O30" s="77">
        <v>0</v>
      </c>
      <c r="P30" s="72">
        <v>0</v>
      </c>
      <c r="Q30" s="72">
        <v>0</v>
      </c>
      <c r="R30" s="72">
        <v>0</v>
      </c>
      <c r="S30" s="72">
        <v>0</v>
      </c>
      <c r="T30" s="77">
        <v>0</v>
      </c>
    </row>
  </sheetData>
  <mergeCells count="33">
    <mergeCell ref="A14:B14"/>
    <mergeCell ref="O1:T1"/>
    <mergeCell ref="O2:T2"/>
    <mergeCell ref="A3:R3"/>
    <mergeCell ref="A5:R5"/>
    <mergeCell ref="E8:I8"/>
    <mergeCell ref="J8:K9"/>
    <mergeCell ref="L8:L9"/>
    <mergeCell ref="M8:M9"/>
    <mergeCell ref="N8:N9"/>
    <mergeCell ref="O8:O9"/>
    <mergeCell ref="P8:P9"/>
    <mergeCell ref="Q8:Q9"/>
    <mergeCell ref="R8:R9"/>
    <mergeCell ref="A4:R4"/>
    <mergeCell ref="P7:S7"/>
    <mergeCell ref="A7:A10"/>
    <mergeCell ref="B7:B10"/>
    <mergeCell ref="T7:T9"/>
    <mergeCell ref="A13:B13"/>
    <mergeCell ref="C7:C9"/>
    <mergeCell ref="D7:O7"/>
    <mergeCell ref="D8:D9"/>
    <mergeCell ref="A12:B12"/>
    <mergeCell ref="S8:S9"/>
    <mergeCell ref="A29:B29"/>
    <mergeCell ref="A20:B20"/>
    <mergeCell ref="A18:B18"/>
    <mergeCell ref="A26:B26"/>
    <mergeCell ref="A25:B25"/>
    <mergeCell ref="A22:B22"/>
    <mergeCell ref="A21:B21"/>
    <mergeCell ref="A24:B24"/>
  </mergeCells>
  <phoneticPr fontId="0" type="noConversion"/>
  <pageMargins left="0.43307086614173229" right="0.23622047244094491" top="0" bottom="0" header="0.31496062992125984" footer="0.31496062992125984"/>
  <pageSetup paperSize="9" scale="40" firstPageNumber="369" orientation="landscape" r:id="rId1"/>
  <headerFooter>
    <oddHeader>&amp;C&amp;"Times New Roman,обычный"
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Таблица 1</vt:lpstr>
      <vt:lpstr>Таблица 2</vt:lpstr>
      <vt:lpstr>Таблица 3</vt:lpstr>
      <vt:lpstr>'Таблица 1'!Заголовки_для_печати</vt:lpstr>
      <vt:lpstr>'Таблица 3'!Заголовки_для_печати</vt:lpstr>
      <vt:lpstr>'Таблица 1'!Область_печати</vt:lpstr>
      <vt:lpstr>'Таблица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ruzhnikova</dc:creator>
  <cp:lastModifiedBy>Arch</cp:lastModifiedBy>
  <cp:lastPrinted>2024-10-14T04:03:43Z</cp:lastPrinted>
  <dcterms:created xsi:type="dcterms:W3CDTF">2014-06-09T23:15:14Z</dcterms:created>
  <dcterms:modified xsi:type="dcterms:W3CDTF">2024-10-15T00:03:42Z</dcterms:modified>
</cp:coreProperties>
</file>