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tabRatio="922" firstSheet="3" activeTab="26"/>
  </bookViews>
  <sheets>
    <sheet name="Приложение 1" sheetId="1" r:id="rId1"/>
    <sheet name="Приложение 2" sheetId="2" r:id="rId2"/>
    <sheet name="Приложение 3" sheetId="3" r:id="rId3"/>
    <sheet name="Приложение 4" sheetId="4" r:id="rId4"/>
    <sheet name="Приложение 5" sheetId="5" r:id="rId5"/>
    <sheet name="Приложение 6" sheetId="6" r:id="rId6"/>
    <sheet name="Приложение 7" sheetId="7" r:id="rId7"/>
    <sheet name="Приложение 8" sheetId="8" r:id="rId8"/>
    <sheet name="Приложение 9" sheetId="9" r:id="rId9"/>
    <sheet name="Приложение 10" sheetId="10" r:id="rId10"/>
    <sheet name="Приложение 11" sheetId="11" r:id="rId11"/>
    <sheet name="Приложение12" sheetId="12" r:id="rId12"/>
    <sheet name="Приложение13" sheetId="13" r:id="rId13"/>
    <sheet name="Приложение 14" sheetId="14" r:id="rId14"/>
    <sheet name="Приложение 15" sheetId="15" state="hidden" r:id="rId15"/>
    <sheet name="Приложение16" sheetId="16" state="hidden" r:id="rId16"/>
    <sheet name="Приложение 17" sheetId="17" state="hidden" r:id="rId17"/>
    <sheet name="Приложение 18" sheetId="18" state="hidden" r:id="rId18"/>
    <sheet name="Приложение 19" sheetId="19" state="hidden" r:id="rId19"/>
    <sheet name="Приложение 20" sheetId="20" state="hidden" r:id="rId20"/>
    <sheet name="Приложени 15" sheetId="21" r:id="rId21"/>
    <sheet name="Приложени 16" sheetId="22" r:id="rId22"/>
    <sheet name="Приложение 23" sheetId="23" state="hidden" r:id="rId23"/>
    <sheet name="Приложение 24" sheetId="24" state="hidden" r:id="rId24"/>
    <sheet name="Приложение 25" sheetId="25" state="hidden" r:id="rId25"/>
    <sheet name="Приложение 26" sheetId="26" state="hidden" r:id="rId26"/>
    <sheet name="Приложени 17" sheetId="27" r:id="rId27"/>
    <sheet name="доходы" sheetId="28" state="hidden" r:id="rId28"/>
  </sheets>
  <definedNames>
    <definedName name="OLE_LINK1" localSheetId="0">'Приложение 1'!$E$1</definedName>
  </definedNames>
  <calcPr calcId="144525"/>
</workbook>
</file>

<file path=xl/calcChain.xml><?xml version="1.0" encoding="utf-8"?>
<calcChain xmlns="http://schemas.openxmlformats.org/spreadsheetml/2006/main">
  <c r="F14" i="5" l="1"/>
  <c r="F14" i="4"/>
  <c r="F14" i="3"/>
  <c r="F36" i="2"/>
  <c r="E36" i="2"/>
  <c r="F34" i="2"/>
  <c r="F31" i="2" s="1"/>
  <c r="F30" i="2" s="1"/>
  <c r="E34" i="2"/>
  <c r="F32" i="2"/>
  <c r="E32" i="2"/>
  <c r="F27" i="2"/>
  <c r="E27" i="2"/>
  <c r="F25" i="2"/>
  <c r="E25" i="2"/>
  <c r="F22" i="2"/>
  <c r="E22" i="2"/>
  <c r="F20" i="2"/>
  <c r="E20" i="2"/>
  <c r="F18" i="2"/>
  <c r="E18" i="2"/>
  <c r="E36" i="1"/>
  <c r="E34" i="1"/>
  <c r="E32" i="1"/>
  <c r="E27" i="1"/>
  <c r="E25" i="1"/>
  <c r="E22" i="1"/>
  <c r="E20" i="1"/>
  <c r="E18" i="1"/>
  <c r="E31" i="2" l="1"/>
  <c r="E30" i="2" s="1"/>
  <c r="F17" i="2"/>
  <c r="F16" i="2" s="1"/>
  <c r="F15" i="2" s="1"/>
  <c r="E17" i="2"/>
  <c r="E16" i="2" s="1"/>
  <c r="E15" i="2" s="1"/>
  <c r="E31" i="1"/>
  <c r="E30" i="1" s="1"/>
  <c r="E17" i="1"/>
  <c r="E16" i="1" s="1"/>
  <c r="E15" i="1" s="1"/>
  <c r="K97" i="27" l="1"/>
  <c r="K98" i="27"/>
  <c r="J97" i="27"/>
  <c r="K20" i="27" l="1"/>
  <c r="J20" i="27"/>
  <c r="I100" i="27" l="1"/>
  <c r="I98" i="27" l="1"/>
  <c r="C35" i="28"/>
  <c r="D42" i="28" l="1"/>
  <c r="I115" i="27" l="1"/>
  <c r="J70" i="14" l="1"/>
  <c r="H70" i="14"/>
  <c r="H68" i="12"/>
  <c r="G68" i="12"/>
  <c r="H69" i="14" l="1"/>
  <c r="J121" i="14"/>
  <c r="J122" i="14"/>
  <c r="H121" i="14"/>
  <c r="H122" i="14"/>
  <c r="I126" i="13"/>
  <c r="I125" i="13" s="1"/>
  <c r="I39" i="13"/>
  <c r="G36" i="11"/>
  <c r="G114" i="11"/>
  <c r="G115" i="11"/>
  <c r="G116" i="11"/>
  <c r="J29" i="27" l="1"/>
  <c r="K29" i="27"/>
  <c r="I29" i="27"/>
  <c r="I20" i="27"/>
  <c r="J21" i="14" l="1"/>
  <c r="J22" i="14"/>
  <c r="J23" i="14"/>
  <c r="J28" i="14"/>
  <c r="J30" i="14"/>
  <c r="J34" i="14"/>
  <c r="J46" i="14"/>
  <c r="J47" i="14"/>
  <c r="J52" i="14"/>
  <c r="J51" i="14" s="1"/>
  <c r="J50" i="14" s="1"/>
  <c r="J49" i="14" s="1"/>
  <c r="J58" i="14"/>
  <c r="J57" i="14" s="1"/>
  <c r="J56" i="14" s="1"/>
  <c r="J62" i="14"/>
  <c r="J67" i="14"/>
  <c r="J68" i="14"/>
  <c r="J69" i="14"/>
  <c r="J76" i="14"/>
  <c r="J75" i="14" s="1"/>
  <c r="J74" i="14" s="1"/>
  <c r="J80" i="14"/>
  <c r="J79" i="14" s="1"/>
  <c r="J78" i="14" s="1"/>
  <c r="J83" i="14"/>
  <c r="J82" i="14" s="1"/>
  <c r="J81" i="14" s="1"/>
  <c r="J84" i="14"/>
  <c r="J88" i="14"/>
  <c r="J87" i="14" s="1"/>
  <c r="J86" i="14" s="1"/>
  <c r="J94" i="14"/>
  <c r="J95" i="14"/>
  <c r="J104" i="14"/>
  <c r="J103" i="14" s="1"/>
  <c r="J102" i="14" s="1"/>
  <c r="J101" i="14" s="1"/>
  <c r="J112" i="14"/>
  <c r="J111" i="14" s="1"/>
  <c r="J113" i="14"/>
  <c r="J115" i="14"/>
  <c r="J114" i="14" s="1"/>
  <c r="J120" i="14"/>
  <c r="J119" i="14" s="1"/>
  <c r="J118" i="14" s="1"/>
  <c r="J125" i="14"/>
  <c r="J124" i="14" s="1"/>
  <c r="J123" i="14" s="1"/>
  <c r="J127" i="14"/>
  <c r="J126" i="14" s="1"/>
  <c r="H127" i="14"/>
  <c r="H126" i="14" s="1"/>
  <c r="H125" i="14"/>
  <c r="H124" i="14" s="1"/>
  <c r="H123" i="14" s="1"/>
  <c r="H120" i="14"/>
  <c r="H119" i="14" s="1"/>
  <c r="H118" i="14" s="1"/>
  <c r="H115" i="14"/>
  <c r="H114" i="14" s="1"/>
  <c r="H112" i="14"/>
  <c r="H113" i="14"/>
  <c r="H104" i="14"/>
  <c r="H103" i="14" s="1"/>
  <c r="H102" i="14" s="1"/>
  <c r="H101" i="14" s="1"/>
  <c r="H95" i="14"/>
  <c r="H94" i="14"/>
  <c r="H88" i="14"/>
  <c r="H87" i="14" s="1"/>
  <c r="H86" i="14" s="1"/>
  <c r="H84" i="14"/>
  <c r="H83" i="14"/>
  <c r="H80" i="14"/>
  <c r="H79" i="14" s="1"/>
  <c r="H78" i="14" s="1"/>
  <c r="H76" i="14"/>
  <c r="H75" i="14" s="1"/>
  <c r="H74" i="14" s="1"/>
  <c r="H68" i="14"/>
  <c r="H67" i="14"/>
  <c r="H62" i="14"/>
  <c r="H47" i="14"/>
  <c r="H52" i="14"/>
  <c r="H51" i="14" s="1"/>
  <c r="H50" i="14" s="1"/>
  <c r="H49" i="14" s="1"/>
  <c r="H58" i="14"/>
  <c r="H57" i="14" s="1"/>
  <c r="H56" i="14" s="1"/>
  <c r="H46" i="14"/>
  <c r="H34" i="14"/>
  <c r="H30" i="14"/>
  <c r="H28" i="14"/>
  <c r="H22" i="14"/>
  <c r="H23" i="14"/>
  <c r="H21" i="14"/>
  <c r="I117" i="13"/>
  <c r="I116" i="13"/>
  <c r="I131" i="13"/>
  <c r="I130" i="13" s="1"/>
  <c r="I129" i="13"/>
  <c r="I128" i="13" s="1"/>
  <c r="I127" i="13" s="1"/>
  <c r="I124" i="13"/>
  <c r="I123" i="13" s="1"/>
  <c r="I122" i="13" s="1"/>
  <c r="I119" i="13"/>
  <c r="I118" i="13" s="1"/>
  <c r="I111" i="13"/>
  <c r="I110" i="13" s="1"/>
  <c r="I109" i="13" s="1"/>
  <c r="I108" i="13" s="1"/>
  <c r="I107" i="13" s="1"/>
  <c r="I105" i="13"/>
  <c r="I104" i="13" s="1"/>
  <c r="I103" i="13" s="1"/>
  <c r="I102" i="13" s="1"/>
  <c r="I96" i="13"/>
  <c r="I95" i="13"/>
  <c r="I89" i="13"/>
  <c r="I88" i="13" s="1"/>
  <c r="I87" i="13" s="1"/>
  <c r="I84" i="13"/>
  <c r="I85" i="13"/>
  <c r="I81" i="13"/>
  <c r="I80" i="13" s="1"/>
  <c r="I79" i="13" s="1"/>
  <c r="I77" i="13"/>
  <c r="I76" i="13" s="1"/>
  <c r="I75" i="13" s="1"/>
  <c r="I69" i="13"/>
  <c r="I68" i="13"/>
  <c r="I65" i="13"/>
  <c r="I63" i="13"/>
  <c r="I59" i="13"/>
  <c r="I58" i="13" s="1"/>
  <c r="I57" i="13" s="1"/>
  <c r="I56" i="13" s="1"/>
  <c r="I55" i="13" s="1"/>
  <c r="I52" i="13"/>
  <c r="I51" i="13" s="1"/>
  <c r="I50" i="13" s="1"/>
  <c r="I49" i="13" s="1"/>
  <c r="I48" i="13"/>
  <c r="I47" i="13"/>
  <c r="I46" i="13"/>
  <c r="I42" i="13"/>
  <c r="I38" i="13"/>
  <c r="I35" i="13"/>
  <c r="I34" i="13"/>
  <c r="I30" i="13"/>
  <c r="I31" i="13"/>
  <c r="I29" i="13"/>
  <c r="I28" i="13" s="1"/>
  <c r="I27" i="13" s="1"/>
  <c r="I24" i="13"/>
  <c r="I23" i="13"/>
  <c r="I22" i="13"/>
  <c r="F19" i="10"/>
  <c r="F18" i="10" s="1"/>
  <c r="F17" i="10" s="1"/>
  <c r="F23" i="10"/>
  <c r="F22" i="10" s="1"/>
  <c r="F21" i="10" s="1"/>
  <c r="E19" i="10"/>
  <c r="E18" i="10" s="1"/>
  <c r="E17" i="10" s="1"/>
  <c r="E23" i="10"/>
  <c r="E22" i="10" s="1"/>
  <c r="E21" i="10" s="1"/>
  <c r="E19" i="9"/>
  <c r="E18" i="9" s="1"/>
  <c r="E17" i="9" s="1"/>
  <c r="E23" i="9"/>
  <c r="E22" i="9" s="1"/>
  <c r="E21" i="9" s="1"/>
  <c r="H44" i="14" l="1"/>
  <c r="H82" i="14"/>
  <c r="H81" i="14" s="1"/>
  <c r="I33" i="13"/>
  <c r="I115" i="13"/>
  <c r="I94" i="13"/>
  <c r="I93" i="13" s="1"/>
  <c r="I92" i="13" s="1"/>
  <c r="I91" i="13" s="1"/>
  <c r="I90" i="13" s="1"/>
  <c r="I83" i="13"/>
  <c r="I82" i="13" s="1"/>
  <c r="I62" i="13"/>
  <c r="I61" i="13" s="1"/>
  <c r="H27" i="14"/>
  <c r="H26" i="14" s="1"/>
  <c r="H111" i="14"/>
  <c r="J20" i="14"/>
  <c r="J19" i="14" s="1"/>
  <c r="J18" i="14" s="1"/>
  <c r="J17" i="14" s="1"/>
  <c r="J93" i="14"/>
  <c r="J92" i="14" s="1"/>
  <c r="J91" i="14" s="1"/>
  <c r="J90" i="14" s="1"/>
  <c r="J89" i="14" s="1"/>
  <c r="J44" i="14"/>
  <c r="H66" i="14"/>
  <c r="H65" i="14" s="1"/>
  <c r="J27" i="14"/>
  <c r="J26" i="14" s="1"/>
  <c r="H20" i="14"/>
  <c r="H19" i="14" s="1"/>
  <c r="H18" i="14" s="1"/>
  <c r="H17" i="14" s="1"/>
  <c r="H93" i="14"/>
  <c r="H92" i="14" s="1"/>
  <c r="H91" i="14" s="1"/>
  <c r="H90" i="14" s="1"/>
  <c r="H89" i="14" s="1"/>
  <c r="J66" i="14"/>
  <c r="J65" i="14" s="1"/>
  <c r="I45" i="13"/>
  <c r="I21" i="13"/>
  <c r="I20" i="13" s="1"/>
  <c r="I19" i="13" s="1"/>
  <c r="I18" i="13" s="1"/>
  <c r="J26" i="27"/>
  <c r="I32" i="13" l="1"/>
  <c r="G29" i="12" l="1"/>
  <c r="H32" i="12"/>
  <c r="G32" i="12"/>
  <c r="H46" i="12"/>
  <c r="G46" i="12"/>
  <c r="H117" i="12"/>
  <c r="G117" i="12"/>
  <c r="H118" i="12"/>
  <c r="G118" i="12"/>
  <c r="H116" i="12"/>
  <c r="H115" i="12" s="1"/>
  <c r="H114" i="12" s="1"/>
  <c r="G116" i="12"/>
  <c r="G115" i="12" s="1"/>
  <c r="G114" i="12" s="1"/>
  <c r="G111" i="12"/>
  <c r="G110" i="12" s="1"/>
  <c r="H111" i="12"/>
  <c r="H110" i="12" s="1"/>
  <c r="H109" i="12"/>
  <c r="H108" i="12" s="1"/>
  <c r="H107" i="12" s="1"/>
  <c r="G109" i="12"/>
  <c r="G108" i="12" s="1"/>
  <c r="G107" i="12" s="1"/>
  <c r="J168" i="27"/>
  <c r="H106" i="12"/>
  <c r="H105" i="12" s="1"/>
  <c r="H104" i="12" s="1"/>
  <c r="H103" i="12" s="1"/>
  <c r="G106" i="12"/>
  <c r="G105" i="12" s="1"/>
  <c r="G104" i="12" s="1"/>
  <c r="G103" i="12" s="1"/>
  <c r="H102" i="12"/>
  <c r="H101" i="12" s="1"/>
  <c r="H100" i="12" s="1"/>
  <c r="G102" i="12"/>
  <c r="G101" i="12" s="1"/>
  <c r="G100" i="12" s="1"/>
  <c r="H99" i="12"/>
  <c r="H98" i="12" s="1"/>
  <c r="H97" i="12" s="1"/>
  <c r="G99" i="12"/>
  <c r="G98" i="12" s="1"/>
  <c r="G97" i="12" s="1"/>
  <c r="H95" i="12"/>
  <c r="H94" i="12" s="1"/>
  <c r="G95" i="12"/>
  <c r="G94" i="12" s="1"/>
  <c r="H96" i="12"/>
  <c r="G96" i="12"/>
  <c r="H93" i="12"/>
  <c r="G93" i="12"/>
  <c r="H92" i="12"/>
  <c r="H91" i="12"/>
  <c r="G92" i="12"/>
  <c r="G91" i="12"/>
  <c r="H89" i="12"/>
  <c r="H88" i="12" s="1"/>
  <c r="H87" i="12" s="1"/>
  <c r="G89" i="12"/>
  <c r="G88" i="12" s="1"/>
  <c r="G87" i="12" s="1"/>
  <c r="H76" i="12"/>
  <c r="H75" i="12"/>
  <c r="G76" i="12"/>
  <c r="G75" i="12"/>
  <c r="H67" i="12"/>
  <c r="G67" i="12"/>
  <c r="H66" i="12"/>
  <c r="H61" i="12"/>
  <c r="G61" i="12"/>
  <c r="G53" i="12"/>
  <c r="H54" i="12"/>
  <c r="H53" i="12" s="1"/>
  <c r="G54" i="12"/>
  <c r="H49" i="12"/>
  <c r="H48" i="12" s="1"/>
  <c r="H47" i="12" s="1"/>
  <c r="G49" i="12"/>
  <c r="G48" i="12" s="1"/>
  <c r="G47" i="12" s="1"/>
  <c r="H45" i="12"/>
  <c r="G45" i="12"/>
  <c r="H44" i="12"/>
  <c r="H42" i="12" s="1"/>
  <c r="G44" i="12"/>
  <c r="G42" i="12" s="1"/>
  <c r="H38" i="12"/>
  <c r="J49" i="27"/>
  <c r="K49" i="27"/>
  <c r="G38" i="12"/>
  <c r="H29" i="12"/>
  <c r="H27" i="12"/>
  <c r="G27" i="12"/>
  <c r="H22" i="12"/>
  <c r="G22" i="12"/>
  <c r="H20" i="12"/>
  <c r="G20" i="12"/>
  <c r="G89" i="11"/>
  <c r="G88" i="11" s="1"/>
  <c r="G87" i="11" s="1"/>
  <c r="G112" i="11"/>
  <c r="G111" i="11" s="1"/>
  <c r="G110" i="11" s="1"/>
  <c r="G108" i="11"/>
  <c r="G107" i="11" s="1"/>
  <c r="G106" i="11"/>
  <c r="G105" i="11"/>
  <c r="G102" i="11"/>
  <c r="G101" i="11" s="1"/>
  <c r="G100" i="11" s="1"/>
  <c r="G98" i="11"/>
  <c r="G97" i="11" s="1"/>
  <c r="G96" i="11"/>
  <c r="G95" i="11" s="1"/>
  <c r="G94" i="11" s="1"/>
  <c r="G93" i="11"/>
  <c r="G92" i="11"/>
  <c r="G91" i="11"/>
  <c r="G86" i="11"/>
  <c r="G85" i="11" s="1"/>
  <c r="G84" i="11" s="1"/>
  <c r="G83" i="11" s="1"/>
  <c r="G82" i="11" s="1"/>
  <c r="G81" i="11" s="1"/>
  <c r="G76" i="11"/>
  <c r="G75" i="11"/>
  <c r="G67" i="11"/>
  <c r="G66" i="11"/>
  <c r="G63" i="11"/>
  <c r="G62" i="11"/>
  <c r="G61" i="11"/>
  <c r="G54" i="11"/>
  <c r="G53" i="11" s="1"/>
  <c r="G49" i="11"/>
  <c r="G48" i="11" s="1"/>
  <c r="G47" i="11" s="1"/>
  <c r="G46" i="11" s="1"/>
  <c r="G45" i="11"/>
  <c r="G44" i="11"/>
  <c r="G39" i="11"/>
  <c r="G35" i="11"/>
  <c r="G32" i="11"/>
  <c r="G29" i="11"/>
  <c r="G28" i="11"/>
  <c r="G27" i="11"/>
  <c r="G22" i="11"/>
  <c r="G21" i="11"/>
  <c r="G20" i="11"/>
  <c r="H74" i="12" l="1"/>
  <c r="H73" i="12" s="1"/>
  <c r="H65" i="12"/>
  <c r="H64" i="12" s="1"/>
  <c r="G90" i="12"/>
  <c r="G26" i="12"/>
  <c r="G25" i="12" s="1"/>
  <c r="H26" i="12"/>
  <c r="H25" i="12" s="1"/>
  <c r="G19" i="12"/>
  <c r="G18" i="12" s="1"/>
  <c r="G17" i="12" s="1"/>
  <c r="H19" i="12"/>
  <c r="H18" i="12" s="1"/>
  <c r="H17" i="12" s="1"/>
  <c r="G74" i="12"/>
  <c r="G73" i="12" s="1"/>
  <c r="H90" i="12"/>
  <c r="G59" i="11"/>
  <c r="G104" i="11"/>
  <c r="G103" i="11" s="1"/>
  <c r="G90" i="11"/>
  <c r="G74" i="11"/>
  <c r="G73" i="11" s="1"/>
  <c r="G70" i="11" s="1"/>
  <c r="G65" i="11"/>
  <c r="G60" i="11"/>
  <c r="G19" i="11"/>
  <c r="G18" i="11" s="1"/>
  <c r="G17" i="11" s="1"/>
  <c r="G26" i="11"/>
  <c r="G25" i="11" s="1"/>
  <c r="G24" i="11" s="1"/>
  <c r="G42" i="11"/>
  <c r="H70" i="12" l="1"/>
  <c r="H72" i="12"/>
  <c r="H71" i="12" s="1"/>
  <c r="G70" i="12"/>
  <c r="G72" i="12"/>
  <c r="G71" i="12" s="1"/>
  <c r="I49" i="27"/>
  <c r="I17" i="27"/>
  <c r="E42" i="28" l="1"/>
  <c r="C42" i="28"/>
  <c r="E40" i="28"/>
  <c r="D40" i="28"/>
  <c r="D39" i="28" s="1"/>
  <c r="C40" i="28"/>
  <c r="C39" i="28" s="1"/>
  <c r="E39" i="28"/>
  <c r="D33" i="28"/>
  <c r="E33" i="28"/>
  <c r="E32" i="28" s="1"/>
  <c r="C33" i="28"/>
  <c r="E29" i="28"/>
  <c r="D29" i="28"/>
  <c r="C29" i="28"/>
  <c r="E27" i="28"/>
  <c r="D27" i="28"/>
  <c r="D26" i="28" s="1"/>
  <c r="C27" i="28"/>
  <c r="C26" i="28" s="1"/>
  <c r="E26" i="28"/>
  <c r="E24" i="28"/>
  <c r="D24" i="28"/>
  <c r="C24" i="28"/>
  <c r="E22" i="28"/>
  <c r="D22" i="28"/>
  <c r="C22" i="28"/>
  <c r="E19" i="28"/>
  <c r="D19" i="28"/>
  <c r="D18" i="28" s="1"/>
  <c r="C19" i="28"/>
  <c r="E18" i="28"/>
  <c r="C18" i="28"/>
  <c r="E15" i="28"/>
  <c r="D15" i="28"/>
  <c r="C15" i="28"/>
  <c r="E13" i="28"/>
  <c r="E11" i="28" s="1"/>
  <c r="D13" i="28"/>
  <c r="C13" i="28"/>
  <c r="D12" i="28"/>
  <c r="C12" i="28"/>
  <c r="J162" i="27"/>
  <c r="K162" i="27"/>
  <c r="I162" i="27"/>
  <c r="C11" i="28" l="1"/>
  <c r="J64" i="14"/>
  <c r="J61" i="14" s="1"/>
  <c r="J60" i="14" s="1"/>
  <c r="J59" i="14" s="1"/>
  <c r="H63" i="12"/>
  <c r="H60" i="12" s="1"/>
  <c r="H59" i="12" s="1"/>
  <c r="H58" i="12" s="1"/>
  <c r="H64" i="14"/>
  <c r="H61" i="14" s="1"/>
  <c r="H60" i="14" s="1"/>
  <c r="H59" i="14" s="1"/>
  <c r="G63" i="12"/>
  <c r="G60" i="12" s="1"/>
  <c r="G59" i="12" s="1"/>
  <c r="D32" i="28"/>
  <c r="E9" i="28"/>
  <c r="D11" i="28"/>
  <c r="D9" i="28" s="1"/>
  <c r="C32" i="28"/>
  <c r="C9" i="28" s="1"/>
  <c r="E12" i="28"/>
  <c r="K181" i="27" l="1"/>
  <c r="J181" i="27"/>
  <c r="I181" i="27"/>
  <c r="K177" i="27"/>
  <c r="J177" i="27"/>
  <c r="I177" i="27"/>
  <c r="K172" i="27"/>
  <c r="K168" i="27" s="1"/>
  <c r="J172" i="27"/>
  <c r="I172" i="27"/>
  <c r="I168" i="27"/>
  <c r="J159" i="27"/>
  <c r="I159" i="27"/>
  <c r="K160" i="27"/>
  <c r="J160" i="27"/>
  <c r="I160" i="27"/>
  <c r="K156" i="27"/>
  <c r="J156" i="27"/>
  <c r="I156" i="27"/>
  <c r="K150" i="27"/>
  <c r="J150" i="27"/>
  <c r="I150" i="27"/>
  <c r="K146" i="27"/>
  <c r="J146" i="27"/>
  <c r="I146" i="27"/>
  <c r="K134" i="27"/>
  <c r="K133" i="27" s="1"/>
  <c r="J134" i="27"/>
  <c r="J133" i="27" s="1"/>
  <c r="I134" i="27"/>
  <c r="I133" i="27" s="1"/>
  <c r="K129" i="27"/>
  <c r="J129" i="27"/>
  <c r="I129" i="27"/>
  <c r="K124" i="27"/>
  <c r="J124" i="27"/>
  <c r="I124" i="27"/>
  <c r="K121" i="27"/>
  <c r="J121" i="27"/>
  <c r="I121" i="27"/>
  <c r="K119" i="27"/>
  <c r="J119" i="27"/>
  <c r="I119" i="27"/>
  <c r="K117" i="27"/>
  <c r="J117" i="27"/>
  <c r="I117" i="27"/>
  <c r="K114" i="27"/>
  <c r="J114" i="27"/>
  <c r="I114" i="27"/>
  <c r="K107" i="27"/>
  <c r="J107" i="27"/>
  <c r="I107" i="27"/>
  <c r="I70" i="13" s="1"/>
  <c r="I67" i="13" s="1"/>
  <c r="K104" i="27"/>
  <c r="J104" i="27"/>
  <c r="I104" i="27"/>
  <c r="K100" i="27"/>
  <c r="J100" i="27"/>
  <c r="G66" i="12" s="1"/>
  <c r="G65" i="12" s="1"/>
  <c r="K96" i="27"/>
  <c r="J96" i="27"/>
  <c r="I96" i="27"/>
  <c r="K93" i="27"/>
  <c r="J93" i="27"/>
  <c r="I93" i="27"/>
  <c r="I88" i="27"/>
  <c r="I82" i="27"/>
  <c r="K81" i="27"/>
  <c r="J81" i="27"/>
  <c r="K73" i="27"/>
  <c r="J73" i="27"/>
  <c r="H41" i="14" s="1"/>
  <c r="I73" i="27"/>
  <c r="I69" i="27"/>
  <c r="K61" i="27"/>
  <c r="J61" i="27"/>
  <c r="I61" i="27"/>
  <c r="K42" i="27"/>
  <c r="J42" i="27"/>
  <c r="I42" i="27"/>
  <c r="I41" i="27" s="1"/>
  <c r="J41" i="27"/>
  <c r="K37" i="27"/>
  <c r="J37" i="27"/>
  <c r="I37" i="27"/>
  <c r="K34" i="27"/>
  <c r="J34" i="27"/>
  <c r="I34" i="27"/>
  <c r="K30" i="27"/>
  <c r="J33" i="14" s="1"/>
  <c r="J30" i="27"/>
  <c r="I30" i="27"/>
  <c r="K26" i="27"/>
  <c r="I26" i="27"/>
  <c r="K17" i="27"/>
  <c r="K16" i="27" s="1"/>
  <c r="K15" i="27" s="1"/>
  <c r="J17" i="27"/>
  <c r="J16" i="27" s="1"/>
  <c r="J15" i="27" s="1"/>
  <c r="I16" i="27"/>
  <c r="I15" i="27" s="1"/>
  <c r="G64" i="12" l="1"/>
  <c r="G58" i="12" s="1"/>
  <c r="I71" i="13"/>
  <c r="I66" i="13" s="1"/>
  <c r="I60" i="13" s="1"/>
  <c r="G68" i="11"/>
  <c r="G64" i="11" s="1"/>
  <c r="G58" i="11" s="1"/>
  <c r="I44" i="13"/>
  <c r="I26" i="13" s="1"/>
  <c r="I25" i="13" s="1"/>
  <c r="G41" i="11"/>
  <c r="G40" i="11" s="1"/>
  <c r="G31" i="11" s="1"/>
  <c r="I95" i="27"/>
  <c r="H40" i="12"/>
  <c r="H31" i="12" s="1"/>
  <c r="J41" i="14"/>
  <c r="J32" i="14" s="1"/>
  <c r="J31" i="14" s="1"/>
  <c r="J25" i="14" s="1"/>
  <c r="J24" i="14" s="1"/>
  <c r="J16" i="14" s="1"/>
  <c r="G40" i="12"/>
  <c r="G31" i="12" s="1"/>
  <c r="J110" i="14"/>
  <c r="J109" i="14" s="1"/>
  <c r="J108" i="14" s="1"/>
  <c r="J107" i="14" s="1"/>
  <c r="J106" i="14" s="1"/>
  <c r="H85" i="12"/>
  <c r="H84" i="12" s="1"/>
  <c r="H82" i="12" s="1"/>
  <c r="H81" i="12" s="1"/>
  <c r="H110" i="14"/>
  <c r="H109" i="14" s="1"/>
  <c r="H108" i="14" s="1"/>
  <c r="H107" i="14" s="1"/>
  <c r="H106" i="14" s="1"/>
  <c r="G85" i="12"/>
  <c r="G84" i="12" s="1"/>
  <c r="G82" i="12" s="1"/>
  <c r="G81" i="12" s="1"/>
  <c r="H33" i="14"/>
  <c r="J25" i="27"/>
  <c r="J24" i="27" s="1"/>
  <c r="J23" i="27" s="1"/>
  <c r="I81" i="27"/>
  <c r="J145" i="27"/>
  <c r="I145" i="27"/>
  <c r="I25" i="27"/>
  <c r="I24" i="27" s="1"/>
  <c r="I23" i="27" s="1"/>
  <c r="K159" i="27"/>
  <c r="K145" i="27"/>
  <c r="J95" i="27"/>
  <c r="K95" i="27"/>
  <c r="K41" i="27"/>
  <c r="K25" i="27"/>
  <c r="K24" i="27" s="1"/>
  <c r="K23" i="27" s="1"/>
  <c r="I17" i="13" l="1"/>
  <c r="I16" i="13" s="1"/>
  <c r="I132" i="13" s="1"/>
  <c r="K14" i="27"/>
  <c r="K13" i="27" s="1"/>
  <c r="K183" i="27" s="1"/>
  <c r="K184" i="27" s="1"/>
  <c r="G30" i="11"/>
  <c r="G23" i="11"/>
  <c r="J15" i="14"/>
  <c r="J128" i="14" s="1"/>
  <c r="H32" i="14"/>
  <c r="H31" i="14" s="1"/>
  <c r="H25" i="14" s="1"/>
  <c r="H24" i="14" s="1"/>
  <c r="H16" i="14" s="1"/>
  <c r="H15" i="14" s="1"/>
  <c r="H128" i="14" s="1"/>
  <c r="H30" i="12"/>
  <c r="H24" i="12"/>
  <c r="H23" i="12" s="1"/>
  <c r="H16" i="12" s="1"/>
  <c r="G30" i="12"/>
  <c r="G24" i="12"/>
  <c r="G23" i="12" s="1"/>
  <c r="G16" i="12" s="1"/>
  <c r="J14" i="27"/>
  <c r="J13" i="27" s="1"/>
  <c r="J183" i="27" s="1"/>
  <c r="J184" i="27" s="1"/>
  <c r="I14" i="27"/>
  <c r="I13" i="27" s="1"/>
  <c r="I183" i="27" s="1"/>
  <c r="I184" i="27" s="1"/>
  <c r="G15" i="12" l="1"/>
  <c r="G119" i="12" s="1"/>
  <c r="H15" i="12"/>
  <c r="H119" i="12" s="1"/>
  <c r="G15" i="11"/>
  <c r="G119" i="11" s="1"/>
  <c r="G16" i="11"/>
</calcChain>
</file>

<file path=xl/sharedStrings.xml><?xml version="1.0" encoding="utf-8"?>
<sst xmlns="http://schemas.openxmlformats.org/spreadsheetml/2006/main" count="3559" uniqueCount="607">
  <si>
    <t xml:space="preserve">Код классификации доходов бюджетов </t>
  </si>
  <si>
    <t>Главный администратор доходов бюджета</t>
  </si>
  <si>
    <t>Наименование кода классификации доходов бюджетов</t>
  </si>
  <si>
    <t>Вид и подвид доходов бюджета</t>
  </si>
  <si>
    <t>Сумма</t>
  </si>
  <si>
    <t>Приложение № 2</t>
  </si>
  <si>
    <t>2026 год</t>
  </si>
  <si>
    <t>2027 год</t>
  </si>
  <si>
    <t>Приложение № 3</t>
  </si>
  <si>
    <t>Наименование межбюджетного трансферта</t>
  </si>
  <si>
    <t xml:space="preserve">Наименование муниципального образования, предоставившего межбюджетный трансферт </t>
  </si>
  <si>
    <t>Приложение № 6</t>
  </si>
  <si>
    <r>
      <rPr>
        <sz val="12"/>
        <rFont val="Times New Roman"/>
        <family val="1"/>
      </rPr>
      <t xml:space="preserve">Код классификации расходов бюджетов </t>
    </r>
  </si>
  <si>
    <r>
      <rPr>
        <sz val="12"/>
        <rFont val="Times New Roman"/>
        <family val="1"/>
      </rPr>
      <t>Всего</t>
    </r>
  </si>
  <si>
    <t>Приложение № 9</t>
  </si>
  <si>
    <r>
      <rPr>
        <sz val="12"/>
        <rFont val="Times New Roman"/>
        <family val="1"/>
      </rPr>
      <t>Код классификации источников финансирования дефицита бюджета</t>
    </r>
  </si>
  <si>
    <r>
      <rPr>
        <sz val="12"/>
        <rFont val="Times New Roman"/>
        <family val="1"/>
      </rPr>
      <t>Наименование групп, подгрупп, статей, видов источников внутреннего финансирования дефицита бюджета</t>
    </r>
  </si>
  <si>
    <r>
      <rPr>
        <sz val="12"/>
        <rFont val="Times New Roman"/>
        <family val="1"/>
      </rPr>
      <t>Сумма</t>
    </r>
  </si>
  <si>
    <r>
      <rPr>
        <sz val="12"/>
        <rFont val="Times New Roman"/>
        <family val="1"/>
      </rPr>
      <t>Главный администратор источников финансирования дефицита бюджета</t>
    </r>
  </si>
  <si>
    <r>
      <rPr>
        <sz val="12"/>
        <rFont val="Times New Roman"/>
        <family val="1"/>
      </rPr>
      <t>Группы, подгруппы, статьи и вида источника финансирования дефицита бюджета</t>
    </r>
  </si>
  <si>
    <t>тыс.руб</t>
  </si>
  <si>
    <t>Приложение № 10</t>
  </si>
  <si>
    <r>
      <rPr>
        <sz val="12"/>
        <rFont val="Times New Roman"/>
        <family val="1"/>
      </rPr>
      <t>Главного администратора источников финансирования дефицита бюджета</t>
    </r>
  </si>
  <si>
    <r>
      <rPr>
        <sz val="12"/>
        <rFont val="Times New Roman"/>
        <family val="1"/>
      </rPr>
      <t xml:space="preserve">Наименование </t>
    </r>
  </si>
  <si>
    <r>
      <rPr>
        <sz val="12"/>
        <rFont val="Times New Roman"/>
        <family val="1"/>
      </rPr>
      <t>Код раздела</t>
    </r>
  </si>
  <si>
    <r>
      <rPr>
        <sz val="12"/>
        <rFont val="Times New Roman"/>
        <family val="1"/>
      </rPr>
      <t>Код подраздела</t>
    </r>
  </si>
  <si>
    <r>
      <rPr>
        <sz val="12"/>
        <rFont val="Times New Roman"/>
        <family val="1"/>
      </rPr>
      <t>Код целевой статьи</t>
    </r>
  </si>
  <si>
    <r>
      <rPr>
        <sz val="12"/>
        <rFont val="Times New Roman"/>
        <family val="1"/>
      </rPr>
      <t>Код вида расходов</t>
    </r>
  </si>
  <si>
    <t>Приложение № 11</t>
  </si>
  <si>
    <t>Приложение № 12</t>
  </si>
  <si>
    <r>
      <rPr>
        <sz val="12"/>
        <rFont val="Times New Roman"/>
        <family val="1"/>
      </rPr>
      <t>Наименование</t>
    </r>
  </si>
  <si>
    <t>2027год</t>
  </si>
  <si>
    <t>Приложение № 13</t>
  </si>
  <si>
    <r>
      <rPr>
        <sz val="12"/>
        <rFont val="Times New Roman"/>
        <family val="1"/>
      </rPr>
      <t>Код главного распорядителя средств бюджета</t>
    </r>
  </si>
  <si>
    <r>
      <rPr>
        <sz val="12"/>
        <rFont val="Times New Roman"/>
        <family val="1"/>
      </rPr>
      <t>Коды классификации расходов 
бюджета</t>
    </r>
  </si>
  <si>
    <r>
      <rPr>
        <sz val="12"/>
        <rFont val="Times New Roman"/>
        <family val="1"/>
      </rPr>
      <t>Раз-дел</t>
    </r>
  </si>
  <si>
    <r>
      <rPr>
        <sz val="12"/>
        <rFont val="Times New Roman"/>
        <family val="1"/>
      </rPr>
      <t>Под-раздел</t>
    </r>
  </si>
  <si>
    <r>
      <rPr>
        <sz val="12"/>
        <rFont val="Times New Roman"/>
        <family val="1"/>
      </rPr>
      <t>Целе-вая статья</t>
    </r>
  </si>
  <si>
    <r>
      <rPr>
        <sz val="12"/>
        <rFont val="Times New Roman"/>
        <family val="1"/>
      </rPr>
      <t>Вид расхо-дов</t>
    </r>
  </si>
  <si>
    <r>
      <rPr>
        <sz val="12"/>
        <rFont val="Times New Roman"/>
        <family val="1"/>
      </rPr>
      <t>в том числе 
средства выше-
стоящих бюдже-
тов</t>
    </r>
  </si>
  <si>
    <t>Приложение № 14</t>
  </si>
  <si>
    <r>
      <rPr>
        <sz val="12"/>
        <rFont val="Times New Roman"/>
        <family val="1"/>
      </rPr>
      <t>Код главного распо-рядите-ля средств бюджета</t>
    </r>
  </si>
  <si>
    <r>
      <rPr>
        <sz val="12"/>
        <rFont val="Times New Roman"/>
        <family val="1"/>
      </rPr>
      <t>Коды классификации расходов
бюджета</t>
    </r>
  </si>
  <si>
    <r>
      <rPr>
        <sz val="12"/>
        <rFont val="Times New Roman"/>
        <family val="1"/>
      </rPr>
      <t>Це-ле-вая ста-тья</t>
    </r>
  </si>
  <si>
    <r>
      <rPr>
        <sz val="12"/>
        <rFont val="Times New Roman"/>
        <family val="1"/>
      </rPr>
      <t>Вид расходов</t>
    </r>
  </si>
  <si>
    <t>Сумма на 2025 год</t>
  </si>
  <si>
    <t>Сумма на 2026 год</t>
  </si>
  <si>
    <r>
      <rPr>
        <sz val="12"/>
        <rFont val="Times New Roman"/>
        <family val="1"/>
      </rPr>
      <t>№
п/п</t>
    </r>
  </si>
  <si>
    <r>
      <rPr>
        <sz val="12"/>
        <rFont val="Times New Roman"/>
        <family val="1"/>
      </rPr>
      <t>Наименование муниципальной программы</t>
    </r>
  </si>
  <si>
    <r>
      <rPr>
        <sz val="12"/>
        <rFont val="Times New Roman"/>
        <family val="1"/>
      </rPr>
      <t>в том числе средства вышестоящих бюджетов</t>
    </r>
  </si>
  <si>
    <r>
      <t xml:space="preserve">Перечень муниципальных программ муниципальнога района Хилокский район, финансовое обеспечение которых предусмотрено расходной частью бюджета _______________ </t>
    </r>
    <r>
      <rPr>
        <b/>
        <sz val="12"/>
        <color rgb="FFFF0000"/>
        <rFont val="Times New Roman"/>
        <family val="1"/>
        <charset val="204"/>
      </rPr>
      <t>(наименование  муниципального образования)</t>
    </r>
    <r>
      <rPr>
        <b/>
        <sz val="12"/>
        <rFont val="Times New Roman"/>
        <family val="1"/>
        <charset val="204"/>
      </rPr>
      <t xml:space="preserve">
на 2025 год 
</t>
    </r>
  </si>
  <si>
    <t xml:space="preserve">                                                                    тыс.руб</t>
  </si>
  <si>
    <t xml:space="preserve">                                                                тыс.руб</t>
  </si>
  <si>
    <t>Приложение № 15</t>
  </si>
  <si>
    <t>Приложение № 16</t>
  </si>
  <si>
    <r>
      <t xml:space="preserve">Перечень муниципальных программ муниципальнога района Хилокский район, финансовое обеспечение которых предусмотрено расходной частью бюджета _______________ </t>
    </r>
    <r>
      <rPr>
        <b/>
        <sz val="12"/>
        <color rgb="FFFF0000"/>
        <rFont val="Times New Roman"/>
        <family val="1"/>
        <charset val="204"/>
      </rPr>
      <t>(наименование  муниципального образования)</t>
    </r>
    <r>
      <rPr>
        <b/>
        <sz val="12"/>
        <rFont val="Times New Roman"/>
        <family val="1"/>
        <charset val="204"/>
      </rPr>
      <t xml:space="preserve">
на 2026 год 
</t>
    </r>
  </si>
  <si>
    <t>Приложение № 17</t>
  </si>
  <si>
    <r>
      <t xml:space="preserve">Перечень муниципальных программ муниципальнога района Хилокский район, финансовое обеспечение которых предусмотрено расходной частью бюджета _______________ </t>
    </r>
    <r>
      <rPr>
        <b/>
        <sz val="12"/>
        <color rgb="FFFF0000"/>
        <rFont val="Times New Roman"/>
        <family val="1"/>
        <charset val="204"/>
      </rPr>
      <t>(наименование  муниципального образования)</t>
    </r>
    <r>
      <rPr>
        <b/>
        <sz val="12"/>
        <rFont val="Times New Roman"/>
        <family val="1"/>
        <charset val="204"/>
      </rPr>
      <t xml:space="preserve">
на 2027 год 
</t>
    </r>
  </si>
  <si>
    <t>Приложение № 18</t>
  </si>
  <si>
    <r>
      <rPr>
        <sz val="12"/>
        <rFont val="Times New Roman"/>
        <family val="1"/>
      </rPr>
      <t>Коды классификации расходов бюджета</t>
    </r>
  </si>
  <si>
    <r>
      <rPr>
        <sz val="12"/>
        <rFont val="Times New Roman"/>
        <family val="1"/>
      </rPr>
      <t>Наименование программы, раздела, подраздела, целевой статьи и вида расходов</t>
    </r>
  </si>
  <si>
    <r>
      <rPr>
        <sz val="12"/>
        <rFont val="Times New Roman"/>
        <family val="1"/>
      </rPr>
      <t>главного распорядителя средств бюджета</t>
    </r>
  </si>
  <si>
    <r>
      <rPr>
        <sz val="12"/>
        <rFont val="Times New Roman"/>
        <family val="1"/>
      </rPr>
      <t>подраздел</t>
    </r>
  </si>
  <si>
    <r>
      <rPr>
        <sz val="12"/>
        <rFont val="Times New Roman"/>
        <family val="1"/>
      </rPr>
      <t>целевая статья</t>
    </r>
  </si>
  <si>
    <r>
      <rPr>
        <sz val="12"/>
        <rFont val="Times New Roman"/>
        <family val="1"/>
      </rPr>
      <t>вид расходов</t>
    </r>
  </si>
  <si>
    <r>
      <t>Объем и распределение бюджетных ассигнований на финансовое обеспечение реализации муниципальных программ  муниципальнога района Хилокский район в составе ведомственной структуры расходов бюджета ______________________  (</t>
    </r>
    <r>
      <rPr>
        <b/>
        <sz val="12"/>
        <color rgb="FFFF0000"/>
        <rFont val="Times New Roman"/>
        <family val="1"/>
        <charset val="204"/>
      </rPr>
      <t>наименование муниципального образования</t>
    </r>
    <r>
      <rPr>
        <b/>
        <sz val="12"/>
        <rFont val="Times New Roman"/>
        <family val="1"/>
        <charset val="204"/>
      </rPr>
      <t xml:space="preserve">) на 2025 год
</t>
    </r>
  </si>
  <si>
    <t xml:space="preserve">                                                                   </t>
  </si>
  <si>
    <t>Приложение № 19</t>
  </si>
  <si>
    <r>
      <t>Объем и распределение бюджетных ассигнований на финансовое обеспечение реализации муниципальных программ  муниципальнога района Хилокский район в составе ведомственной структуры расходов бюджета ______________________  (</t>
    </r>
    <r>
      <rPr>
        <b/>
        <sz val="12"/>
        <color rgb="FFFF0000"/>
        <rFont val="Times New Roman"/>
        <family val="1"/>
        <charset val="204"/>
      </rPr>
      <t>наименование муниципального образования</t>
    </r>
    <r>
      <rPr>
        <b/>
        <sz val="12"/>
        <rFont val="Times New Roman"/>
        <family val="1"/>
        <charset val="204"/>
      </rPr>
      <t xml:space="preserve">) на 2026 год
</t>
    </r>
  </si>
  <si>
    <t>Приложение № 20</t>
  </si>
  <si>
    <r>
      <t>Объем и распределение бюджетных ассигнований на финансовое обеспечение реализации муниципальных программ  муниципальнога района Хилокский район в составе ведомственной структуры расходов бюджета ______________________  (</t>
    </r>
    <r>
      <rPr>
        <b/>
        <sz val="12"/>
        <color rgb="FFFF0000"/>
        <rFont val="Times New Roman"/>
        <family val="1"/>
        <charset val="204"/>
      </rPr>
      <t>наименование муниципального образования</t>
    </r>
    <r>
      <rPr>
        <b/>
        <sz val="12"/>
        <rFont val="Times New Roman"/>
        <family val="1"/>
        <charset val="204"/>
      </rPr>
      <t xml:space="preserve">) на 2027год
</t>
    </r>
  </si>
  <si>
    <t>Приложение № 21</t>
  </si>
  <si>
    <r>
      <rPr>
        <sz val="12"/>
        <rFont val="Times New Roman"/>
        <family val="1"/>
      </rPr>
      <t>Код классификации расходов бюджетов</t>
    </r>
  </si>
  <si>
    <r>
      <rPr>
        <sz val="12"/>
        <rFont val="Times New Roman"/>
        <family val="1"/>
      </rPr>
      <t>Наименование субсидии</t>
    </r>
  </si>
  <si>
    <t xml:space="preserve">                                                                                             тыс.руб</t>
  </si>
  <si>
    <t xml:space="preserve">                               тыс.руб                                     </t>
  </si>
  <si>
    <r>
      <rPr>
        <sz val="12"/>
        <rFont val="Times New Roman"/>
        <family val="1"/>
      </rPr>
      <t>Наименование публичного нормативного обязательства</t>
    </r>
  </si>
  <si>
    <t xml:space="preserve">                                                                                            </t>
  </si>
  <si>
    <t>Приложение № 22</t>
  </si>
  <si>
    <t>Приложение № 23</t>
  </si>
  <si>
    <t>Приложение № 24</t>
  </si>
  <si>
    <r>
      <rPr>
        <sz val="14"/>
        <rFont val="Times New Roman"/>
        <family val="1"/>
      </rPr>
      <t>№ п/п</t>
    </r>
  </si>
  <si>
    <r>
      <rPr>
        <sz val="14"/>
        <rFont val="Times New Roman"/>
        <family val="1"/>
      </rPr>
      <t>Виды долговых обязательств</t>
    </r>
  </si>
  <si>
    <r>
      <rPr>
        <sz val="14"/>
        <rFont val="Times New Roman"/>
        <family val="1"/>
      </rPr>
      <t>Объем привлечения средств в бюджет</t>
    </r>
  </si>
  <si>
    <r>
      <rPr>
        <sz val="14"/>
        <rFont val="Times New Roman"/>
        <family val="1"/>
      </rPr>
      <t>Объем погашения долговых обязательств</t>
    </r>
  </si>
  <si>
    <r>
      <rPr>
        <sz val="14"/>
        <rFont val="Times New Roman"/>
        <family val="1"/>
      </rPr>
      <t>Предельные сроки погашения долговых обязательств</t>
    </r>
  </si>
  <si>
    <t xml:space="preserve">     тыс.руб </t>
  </si>
  <si>
    <t xml:space="preserve">                                                                </t>
  </si>
  <si>
    <t>Предельные сроки погашения долговых обязательств</t>
  </si>
  <si>
    <r>
      <rPr>
        <sz val="12"/>
        <rFont val="Times New Roman"/>
        <family val="1"/>
      </rPr>
      <t>№ п/п</t>
    </r>
  </si>
  <si>
    <r>
      <rPr>
        <sz val="12"/>
        <rFont val="Times New Roman"/>
        <family val="1"/>
      </rPr>
      <t>Виды долговых обязательств</t>
    </r>
  </si>
  <si>
    <r>
      <rPr>
        <sz val="12"/>
        <rFont val="Times New Roman"/>
        <family val="1"/>
      </rPr>
      <t>Объем привлечения средств в бюджет</t>
    </r>
  </si>
  <si>
    <r>
      <rPr>
        <sz val="12"/>
        <rFont val="Times New Roman"/>
        <family val="1"/>
      </rPr>
      <t>Объем погашения долговых обязательств</t>
    </r>
  </si>
  <si>
    <r>
      <rPr>
        <sz val="12"/>
        <rFont val="Times New Roman"/>
        <family val="1"/>
      </rPr>
      <t>Предельные сроки погашения долговых обязательств</t>
    </r>
  </si>
  <si>
    <t>на 2026 год</t>
  </si>
  <si>
    <t>на 2027 год</t>
  </si>
  <si>
    <t xml:space="preserve">  тыс.руб</t>
  </si>
  <si>
    <t>для Могзона</t>
  </si>
  <si>
    <t xml:space="preserve">                                                           тыс.руб</t>
  </si>
  <si>
    <t xml:space="preserve">                                                тыс.руб</t>
  </si>
  <si>
    <t xml:space="preserve">                                 тыс.руб</t>
  </si>
  <si>
    <t>Сумма на 2027 год</t>
  </si>
  <si>
    <t xml:space="preserve">                                        тыс.руб         </t>
  </si>
  <si>
    <t xml:space="preserve">                                тыс.руб                                   </t>
  </si>
  <si>
    <t xml:space="preserve">                                                   тыс.руб</t>
  </si>
  <si>
    <t xml:space="preserve">                                               тыс.рублей</t>
  </si>
  <si>
    <t>Приложение № 1</t>
  </si>
  <si>
    <t>Наименование</t>
  </si>
  <si>
    <t>Р3</t>
  </si>
  <si>
    <t>ПР</t>
  </si>
  <si>
    <t>ЦСР</t>
  </si>
  <si>
    <t>Эк Ст</t>
  </si>
  <si>
    <t>ИТОГО РАСХОДОВ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</si>
  <si>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</si>
  <si>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</si>
  <si>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</si>
  <si>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</si>
  <si>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</si>
  <si>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органа местного самоуправления</t>
  </si>
  <si>
    <t>02</t>
  </si>
  <si>
    <t>Глава муниципального образования</t>
  </si>
  <si>
    <t>0000020300</t>
  </si>
  <si>
    <t>Расходы на выплаты персоналу в целях обеспечения выполнения функций органами местного самоуправления, казенными учреждениями</t>
  </si>
  <si>
    <t>210</t>
  </si>
  <si>
    <t>Заработная плата</t>
  </si>
  <si>
    <t>121</t>
  </si>
  <si>
    <t>211</t>
  </si>
  <si>
    <t>Суточные</t>
  </si>
  <si>
    <t>122</t>
  </si>
  <si>
    <t>212</t>
  </si>
  <si>
    <t>Начисления на выплаты по оплате труда</t>
  </si>
  <si>
    <t>129</t>
  </si>
  <si>
    <t>213</t>
  </si>
  <si>
    <t>Транспортные расходы</t>
  </si>
  <si>
    <t>222</t>
  </si>
  <si>
    <t>802</t>
  </si>
  <si>
    <t>852</t>
  </si>
  <si>
    <t>290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</si>
  <si>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</t>
  </si>
  <si>
    <t>04</t>
  </si>
  <si>
    <t>Центральный аппарат</t>
  </si>
  <si>
    <t>0000020400</t>
  </si>
  <si>
    <t>РАСХОДЫ</t>
  </si>
  <si>
    <t>200</t>
  </si>
  <si>
    <t>Прочие выплаты</t>
  </si>
  <si>
    <t>Услуги связи</t>
  </si>
  <si>
    <t>242</t>
  </si>
  <si>
    <t>221</t>
  </si>
  <si>
    <t>в том числе интернет</t>
  </si>
  <si>
    <t>- телефон</t>
  </si>
  <si>
    <t>- почтовые расходы</t>
  </si>
  <si>
    <t>244</t>
  </si>
  <si>
    <t xml:space="preserve">Транспортные услуги </t>
  </si>
  <si>
    <t>-Проезд при командировке</t>
  </si>
  <si>
    <t>Услуги по содержанию имущества</t>
  </si>
  <si>
    <t>225</t>
  </si>
  <si>
    <t xml:space="preserve"> - заправка катриджа </t>
  </si>
  <si>
    <t>услуги по содержанию имушества</t>
  </si>
  <si>
    <t>-ремонт системы отопления здания администрации</t>
  </si>
  <si>
    <t>Прочие работы, услуги</t>
  </si>
  <si>
    <t>226</t>
  </si>
  <si>
    <t>- программное обеспечение</t>
  </si>
  <si>
    <t>- 1С</t>
  </si>
  <si>
    <t>- СБИС</t>
  </si>
  <si>
    <t>-ПК Пульс-Про</t>
  </si>
  <si>
    <t>-приобретение ЭЦП для нотариальных действий</t>
  </si>
  <si>
    <t>- ремонт оргтехники</t>
  </si>
  <si>
    <t>-сопровожд. Програм. Ср-в</t>
  </si>
  <si>
    <t>прочие расходы</t>
  </si>
  <si>
    <t xml:space="preserve">   - оплата по договорам за расколку, распиловку дров</t>
  </si>
  <si>
    <t>- услуги редакции</t>
  </si>
  <si>
    <t>- тех. Обслуживание, ремонт</t>
  </si>
  <si>
    <t>- автострахование</t>
  </si>
  <si>
    <t>- охрана</t>
  </si>
  <si>
    <t>прохождение мед.комиссии</t>
  </si>
  <si>
    <t xml:space="preserve"> - проживание</t>
  </si>
  <si>
    <t xml:space="preserve"> - </t>
  </si>
  <si>
    <t xml:space="preserve"> - проведение аттестации рабочего места</t>
  </si>
  <si>
    <t xml:space="preserve">- курсы повышения </t>
  </si>
  <si>
    <t>…</t>
  </si>
  <si>
    <t>Иные бюджетные ассигнования</t>
  </si>
  <si>
    <t>-проведение мероприятий</t>
  </si>
  <si>
    <t>- Земельный налог, налог на имущество</t>
  </si>
  <si>
    <t>851</t>
  </si>
  <si>
    <t>-Транспортный налог</t>
  </si>
  <si>
    <t>-Госпошлина</t>
  </si>
  <si>
    <t xml:space="preserve">-иные налоги </t>
  </si>
  <si>
    <t>-штрафы, пени</t>
  </si>
  <si>
    <t>853</t>
  </si>
  <si>
    <t>Увеличение стоимости основных средств</t>
  </si>
  <si>
    <t>310</t>
  </si>
  <si>
    <t xml:space="preserve"> - приобретение оргтехники (ноутбук для главы)</t>
  </si>
  <si>
    <t>- мебель</t>
  </si>
  <si>
    <t>414</t>
  </si>
  <si>
    <t>Увеличение стоимости материальных запасов</t>
  </si>
  <si>
    <t>340</t>
  </si>
  <si>
    <t xml:space="preserve"> - дрова </t>
  </si>
  <si>
    <t>223</t>
  </si>
  <si>
    <t xml:space="preserve"> - канцелярские расходы</t>
  </si>
  <si>
    <t>346</t>
  </si>
  <si>
    <t xml:space="preserve"> - приобретение материалов для ремонта</t>
  </si>
  <si>
    <t>- гсм</t>
  </si>
  <si>
    <t>343</t>
  </si>
  <si>
    <t>- з/части</t>
  </si>
  <si>
    <t>- хоз.нужды</t>
  </si>
  <si>
    <t>Административная комиссия</t>
  </si>
  <si>
    <t>0000079207</t>
  </si>
  <si>
    <t xml:space="preserve"> Проведенияе выборов и референдумов</t>
  </si>
  <si>
    <t>07</t>
  </si>
  <si>
    <t>Проведение выборов в представительные органы муниципального образования</t>
  </si>
  <si>
    <t>0000002002</t>
  </si>
  <si>
    <t>-Оплата по договорам ГПХ(избирательная комиссия)</t>
  </si>
  <si>
    <t>-Услуги редакции (обьявления, биллютени)</t>
  </si>
  <si>
    <t>-Заправка картриджа</t>
  </si>
  <si>
    <t>Проведение выборов главы муниципального образования</t>
  </si>
  <si>
    <t>0000002003</t>
  </si>
  <si>
    <t>Резервные фонды</t>
  </si>
  <si>
    <t>11</t>
  </si>
  <si>
    <t>Резервные фонды местных администраций</t>
  </si>
  <si>
    <t>0000007005</t>
  </si>
  <si>
    <t>870</t>
  </si>
  <si>
    <t>349</t>
  </si>
  <si>
    <t>Другие общегосударственные вопросы</t>
  </si>
  <si>
    <t>13</t>
  </si>
  <si>
    <t>Расходы на выплаты техническому персоналу в целях обеспечения выполнения функций органами местного самоуправления, казенными учреждениями</t>
  </si>
  <si>
    <t>0000092300</t>
  </si>
  <si>
    <t xml:space="preserve">Заработная плата </t>
  </si>
  <si>
    <t>111</t>
  </si>
  <si>
    <t>119</t>
  </si>
  <si>
    <t>112</t>
  </si>
  <si>
    <t>Коммунальные услуги</t>
  </si>
  <si>
    <t xml:space="preserve"> - электроэнергия</t>
  </si>
  <si>
    <t>247</t>
  </si>
  <si>
    <t>-ТКО Олерон+</t>
  </si>
  <si>
    <t>-дрова</t>
  </si>
  <si>
    <t>-Ремонт здания администрации</t>
  </si>
  <si>
    <t>Прочие работы и услуги</t>
  </si>
  <si>
    <t>-Прохождение медосмотра</t>
  </si>
  <si>
    <t>-Оплата по договорам ГПХ(замещение работников в отпуске)</t>
  </si>
  <si>
    <t>-Оплата по договорам ГПХ()</t>
  </si>
  <si>
    <t>-кадастровые работы</t>
  </si>
  <si>
    <t>-Членские взносы</t>
  </si>
  <si>
    <t>-Приобретение материалов для ремонта</t>
  </si>
  <si>
    <t>-Прочие расходы</t>
  </si>
  <si>
    <t>-Исполнительный сбор (постановка на кадастровый учет)</t>
  </si>
  <si>
    <t>292</t>
  </si>
  <si>
    <t xml:space="preserve">Обеспечение проживающих в поселении и нуждающихся в жилых помещениях малоимущих граждан </t>
  </si>
  <si>
    <t>0000042162</t>
  </si>
  <si>
    <t>- канцелярия (бумага)</t>
  </si>
  <si>
    <t>Сохранение, использование и поуляризация объектов культурного наследия (памятников)</t>
  </si>
  <si>
    <t>0000042165</t>
  </si>
  <si>
    <t>хоз. товары</t>
  </si>
  <si>
    <t>строй материалы</t>
  </si>
  <si>
    <t xml:space="preserve"> Организация обустройства мест для массового отдыха жителей </t>
  </si>
  <si>
    <t>0000042166</t>
  </si>
  <si>
    <t>- уборка мусора</t>
  </si>
  <si>
    <t>-дератизация</t>
  </si>
  <si>
    <t>- аккарицидная обработка</t>
  </si>
  <si>
    <t>организация мероприятий</t>
  </si>
  <si>
    <t xml:space="preserve">Осуществление мер по противодействию коррупции в границах поселений </t>
  </si>
  <si>
    <t>0000042169</t>
  </si>
  <si>
    <t>-бумага для плакатов, листовок</t>
  </si>
  <si>
    <t>НАЦИОНАЛЬНАЯ ОБОРОНА</t>
  </si>
  <si>
    <t>0000000</t>
  </si>
  <si>
    <t>Оплата труда и начисления на выплаты по оплате труда</t>
  </si>
  <si>
    <t>03</t>
  </si>
  <si>
    <t>0000051180</t>
  </si>
  <si>
    <t>заправка картриджа</t>
  </si>
  <si>
    <t>гсм</t>
  </si>
  <si>
    <t>канц. Товары</t>
  </si>
  <si>
    <t>Защита населения и территории от чрезвычайных ситуаций природного и техногенного характера, гражданская оборона</t>
  </si>
  <si>
    <t>Предупреждение и ликвидация последствий чрезвычайных ситуаций в границах поселений</t>
  </si>
  <si>
    <t>09</t>
  </si>
  <si>
    <t>0000042163</t>
  </si>
  <si>
    <t>-гсм</t>
  </si>
  <si>
    <t>Обеспечение пожарной безопасности</t>
  </si>
  <si>
    <t>10</t>
  </si>
  <si>
    <t>0000024799</t>
  </si>
  <si>
    <t>- обновление минполос</t>
  </si>
  <si>
    <t>- отжиг</t>
  </si>
  <si>
    <t>- оплата по договорам за тушение пожаров</t>
  </si>
  <si>
    <t>- медикаменты, продукты питания, гсм и тп</t>
  </si>
  <si>
    <t>ДОРОЖНЫЙ ФОНД</t>
  </si>
  <si>
    <t>0000044315</t>
  </si>
  <si>
    <t>-оплата по договорам</t>
  </si>
  <si>
    <t>ЖИЛИЩНО-КОММУНАЛЬНОЕ ХОЗЯЙСТВО</t>
  </si>
  <si>
    <t>05</t>
  </si>
  <si>
    <t>Жилищное хозяйство</t>
  </si>
  <si>
    <t>Транспортный налог</t>
  </si>
  <si>
    <t>0000035005</t>
  </si>
  <si>
    <t>Организация водоснабжения и водоотведения</t>
  </si>
  <si>
    <t>0000042161</t>
  </si>
  <si>
    <t>- оплата по договорам (3/п+30,2%)</t>
  </si>
  <si>
    <t>- микробиологическое иследование воды</t>
  </si>
  <si>
    <t>-известь, лампочки</t>
  </si>
  <si>
    <t>-дрова, уголь</t>
  </si>
  <si>
    <t>ремонт детских, спортивных площадок</t>
  </si>
  <si>
    <t>Организация ритуальных услуг и содержание мест захоронения</t>
  </si>
  <si>
    <t>0000042168</t>
  </si>
  <si>
    <t>- транспортные услуги</t>
  </si>
  <si>
    <t>000042168</t>
  </si>
  <si>
    <t>- ремонт ограждения, очистка от мусора</t>
  </si>
  <si>
    <t>Социальное обеспечение и иные выплаты населению</t>
  </si>
  <si>
    <t>Пенсионное обеспечение</t>
  </si>
  <si>
    <t>0000049101</t>
  </si>
  <si>
    <t>321</t>
  </si>
  <si>
    <t>264</t>
  </si>
  <si>
    <t>Программа Обеспечение жильем молодых семей</t>
  </si>
  <si>
    <t>0000079529</t>
  </si>
  <si>
    <t>322</t>
  </si>
  <si>
    <t>262</t>
  </si>
  <si>
    <t>"Доступная среда"</t>
  </si>
  <si>
    <t>06</t>
  </si>
  <si>
    <t>0000050270</t>
  </si>
  <si>
    <t>Перечисление другим бюджетам</t>
  </si>
  <si>
    <t>14</t>
  </si>
  <si>
    <t>0000042160</t>
  </si>
  <si>
    <t>540</t>
  </si>
  <si>
    <t>251</t>
  </si>
  <si>
    <t>- контрольный орган</t>
  </si>
  <si>
    <t>Итого расходов</t>
  </si>
  <si>
    <t>без переданных полномочий и ВУСа</t>
  </si>
  <si>
    <t>Очередной год         2025</t>
  </si>
  <si>
    <t>1 год планового периода 2026</t>
  </si>
  <si>
    <t>2 год планового периода 2027</t>
  </si>
  <si>
    <r>
      <t>Объем и распределение субсидий, предоставляемых из бюджета муниципальнога района Хилокский район муниципальным бюджетным и автономным учреждениям, муниципальным унитарным предприятиям на осуществление капитальных вложений в объекты муниципальной собственности и приобретение объектов недвижимого имущества в муниципальную собственность на 2025 год (</t>
    </r>
    <r>
      <rPr>
        <b/>
        <sz val="12"/>
        <color rgb="FFFF0000"/>
        <rFont val="Times New Roman"/>
        <family val="1"/>
        <charset val="204"/>
      </rPr>
      <t xml:space="preserve">наименование муниципального образования)
</t>
    </r>
  </si>
  <si>
    <r>
      <t>Объем и распределение субсидий, предоставляемых из бюджета муниципальнога района Хилокский район муниципальным бюджетным и автономным учреждениям, муниципальным унитарным предприятиям на осуществление капитальных вложений в объекты муниципальной собственности и приобретение объектов недвижимого имущества в муниципальную собственность  на плановый период   2026 и 2027 годов(</t>
    </r>
    <r>
      <rPr>
        <b/>
        <sz val="12"/>
        <color rgb="FFFF0000"/>
        <rFont val="Times New Roman"/>
        <family val="1"/>
        <charset val="204"/>
      </rPr>
      <t>наименование муниципального образования</t>
    </r>
    <r>
      <rPr>
        <b/>
        <sz val="12"/>
        <rFont val="Times New Roman"/>
        <family val="1"/>
        <charset val="204"/>
      </rPr>
      <t xml:space="preserve">)
</t>
    </r>
  </si>
  <si>
    <r>
      <t>Программа муниципальных внутренних заимствований
       муниципальнога района Хилокский район 
на 2025 год (</t>
    </r>
    <r>
      <rPr>
        <b/>
        <sz val="12"/>
        <color rgb="FFFF0000"/>
        <rFont val="Times New Roman"/>
        <family val="1"/>
        <charset val="204"/>
      </rPr>
      <t>наименование муниципального образования</t>
    </r>
    <r>
      <rPr>
        <b/>
        <sz val="12"/>
        <rFont val="Times New Roman"/>
        <family val="1"/>
        <charset val="204"/>
      </rPr>
      <t xml:space="preserve">)
</t>
    </r>
  </si>
  <si>
    <r>
      <t xml:space="preserve">Программа муниципальных внутренних заимствований
       муниципальнога района Хилокский район  на плановый период   2026 и 2027 годов </t>
    </r>
    <r>
      <rPr>
        <b/>
        <sz val="12"/>
        <color rgb="FFFF0000"/>
        <rFont val="Times New Roman"/>
        <family val="1"/>
        <charset val="204"/>
      </rPr>
      <t>(наименование муниципального образования)</t>
    </r>
    <r>
      <rPr>
        <b/>
        <sz val="12"/>
        <rFont val="Times New Roman"/>
        <family val="1"/>
        <charset val="204"/>
      </rPr>
      <t xml:space="preserve">
</t>
    </r>
  </si>
  <si>
    <t>01 05 02 01 10 0000 510</t>
  </si>
  <si>
    <t>01 05 02 01 10 0000 610</t>
  </si>
  <si>
    <t xml:space="preserve">к  решению Совета сельского </t>
  </si>
  <si>
    <t xml:space="preserve">поселения "Энгорокское" № 32 от 28.12.2023 </t>
  </si>
  <si>
    <t>"О бюджете сельского поселения</t>
  </si>
  <si>
    <t>"Энгорокское" на 2025 год</t>
  </si>
  <si>
    <t>и плановый период 2026 и 2027 годов"</t>
  </si>
  <si>
    <t xml:space="preserve">Объем поступлений доходов в бюджет сельского поселения "Энгорокское"по кодам классификации доходов бюджетов 
на плановый период 2026 и 2027 годов
</t>
  </si>
  <si>
    <t>электроэнергия</t>
  </si>
  <si>
    <t>0000042167</t>
  </si>
  <si>
    <t xml:space="preserve">Организация сбор и вывоз мусора </t>
  </si>
  <si>
    <t>Оплата по договорам (содержание свалок), обработка контейнеров</t>
  </si>
  <si>
    <t xml:space="preserve">Бюджетная роспись
       сельского поселения "Энгорокское" на 2025 год плановый период   2026 и 2027 годов. 
</t>
  </si>
  <si>
    <t>ПРОГНОЗ ДОХОДОВ на 2024 год и плановый период 2025-2026 гг.</t>
  </si>
  <si>
    <t>Наименование поселения __"Энгорокское"______________</t>
  </si>
  <si>
    <t>(в тыс. руб.)</t>
  </si>
  <si>
    <t xml:space="preserve"> Наименование показателя</t>
  </si>
  <si>
    <t>Код дохода по бюджетной классификации</t>
  </si>
  <si>
    <t>7</t>
  </si>
  <si>
    <t>8</t>
  </si>
  <si>
    <t>Доходы бюджета - всего</t>
  </si>
  <si>
    <t>x</t>
  </si>
  <si>
    <t>в том числе:</t>
  </si>
  <si>
    <t xml:space="preserve">  НАЛОГОВЫЕ И НЕНАЛОГОВЫЕ ДОХОДЫ</t>
  </si>
  <si>
    <t>802 1 00 00000 00 0000 000</t>
  </si>
  <si>
    <t xml:space="preserve">  НАЛОГИ НА ПРИБЫЛЬ, ДОХОДЫ</t>
  </si>
  <si>
    <t>802 1 01 00000 00 0000 000</t>
  </si>
  <si>
    <t xml:space="preserve">  Налог на доходы физических лиц</t>
  </si>
  <si>
    <t>802 1 01 02000 01 0000 110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</si>
  <si>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</si>
  <si>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802 1 01 02010 01 0000 110</t>
  </si>
  <si>
    <t xml:space="preserve">  НАЛОГИ НА ИМУЩЕСТВО</t>
  </si>
  <si>
    <t>802 1 06 00000 00 0000 000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</si>
  <si>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</si>
  <si>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802 1 06 01030 10 0000 110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</si>
  <si>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</si>
  <si>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802 1 06 01030 13 0000 110</t>
  </si>
  <si>
    <t>ЗЕМЕЛЬНЫЙ НАЛОГ</t>
  </si>
  <si>
    <t>802 1 06 06000 00 0000 110</t>
  </si>
  <si>
    <t xml:space="preserve">  Земельный налог с организаций</t>
  </si>
  <si>
    <t>802 1 06 06030 00 0000 110</t>
  </si>
  <si>
    <t xml:space="preserve">  Земельный налог с организаций, обладающих земельным участком, расположенным в границах сельских  поселений</t>
  </si>
  <si>
    <t>802 1 06 06033 10 0000 110</t>
  </si>
  <si>
    <t xml:space="preserve">  Земельный налог с организаций, обладающих земельным участком, расположенным в границах городских  поселений</t>
  </si>
  <si>
    <t>802 1 06 06033 13 0000 110</t>
  </si>
  <si>
    <t xml:space="preserve">  Земельный налог с физических лиц</t>
  </si>
  <si>
    <t>802 1 06 06040 00 0000 110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</si>
  <si>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</si>
  <si>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802 1 06 06043 10 0000 110</t>
  </si>
  <si>
    <t xml:space="preserve">  ГОСУДАРСТВЕННАЯ ПОШЛИНА</t>
  </si>
  <si>
    <t>802 1 08 00000 00 0000 000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</si>
  <si>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</si>
  <si>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802 1 08 04020 01 0000 110</t>
  </si>
  <si>
    <t xml:space="preserve">  ДОХОДЫ ОТ ИСПОЛЬЗОВАНИЯ ИМУЩЕСТВА, НАХОДЯЩЕГОСЯ В ГОСУДАРСТВЕННОЙ И МУНИЦИПАЛЬНОЙ СОБСТВЕННОСТИ</t>
  </si>
  <si>
    <t>802 1 11 00000 00 0000 000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</si>
  <si>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</si>
  <si>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802 1 11 09000 00 0000 120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</si>
  <si>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</si>
  <si>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802 1 11 09045 10 0000 120</t>
  </si>
  <si>
    <t xml:space="preserve">  ПРОЧИЕ НЕНАЛОГОВЫЕ ДОХОДЫ</t>
  </si>
  <si>
    <t>802 1 17 00000 00 0000 000</t>
  </si>
  <si>
    <t xml:space="preserve">  Прочие неналоговые доходы бюджетов сельских поселений</t>
  </si>
  <si>
    <t>802 1 17 05050 10 0000 180</t>
  </si>
  <si>
    <t xml:space="preserve">  Средства самообложения граждан, зачисляемые в бюджеты сельских  поселений</t>
  </si>
  <si>
    <t>802 1 17 14030 10 0000 180</t>
  </si>
  <si>
    <t xml:space="preserve">  БЕЗВОЗМЕЗДНЫЕ ПОСТУПЛЕНИЯ</t>
  </si>
  <si>
    <t>802 2 00 00000 00 0000 000</t>
  </si>
  <si>
    <t xml:space="preserve"> ПОСТУПЛЕНИЯ ДОТАЦИЙ</t>
  </si>
  <si>
    <t>802 2 02 00000 00 0000 000</t>
  </si>
  <si>
    <t xml:space="preserve">  Дотации бюджетам сельских поселений на выравнивание бюджетной обеспеченности</t>
  </si>
  <si>
    <t>802 2 02 16001 10 0000 150</t>
  </si>
  <si>
    <t xml:space="preserve">  Прочие межбюджетные трансферты, передаваемые бюджетам сельских поселений</t>
  </si>
  <si>
    <t>802 2 02 49999 10 0000 150</t>
  </si>
  <si>
    <t xml:space="preserve">  Субсидии бюджетам бюджетной системы Российской Федерации (межбюджетные субсидии)</t>
  </si>
  <si>
    <t>802 2 02 02000 00 0000 151</t>
  </si>
  <si>
    <t xml:space="preserve">  Субсидии бюджетам муниципальных образований  на обеспечение мероприятий по капитальному 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</si>
  <si>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802 2 02 02089 00 0000 151</t>
  </si>
  <si>
    <t xml:space="preserve">  Субсидии бюджетам сельских поселений на реализацию мероприятий государственной программы Российской Федерации "Доступная среда" на 2011 - 2020 годы</t>
  </si>
  <si>
    <t>802 2 02 02207 10 0000 151</t>
  </si>
  <si>
    <t xml:space="preserve">  Субвенции бюджетам бюджетной системы Российской Федерации</t>
  </si>
  <si>
    <t>802 2 02 03000 00 0000 151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</si>
  <si>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</si>
  <si>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>802 2 02 03015 00 0000 151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</si>
  <si>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</si>
  <si>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802 2 02 03015 10 0000 151</t>
  </si>
  <si>
    <t xml:space="preserve">  Иные межбюджетные трансферты</t>
  </si>
  <si>
    <t>802 2 02 04000 00 0000 151</t>
  </si>
  <si>
    <t xml:space="preserve">  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</si>
  <si>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802 2 02 04014 10 0000 151</t>
  </si>
  <si>
    <t xml:space="preserve">  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</si>
  <si>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802 2 02 04052 00 0000 151</t>
  </si>
  <si>
    <t>мед.комиссия</t>
  </si>
  <si>
    <t xml:space="preserve">Объем и распределение бюджетных ассигнований бюджета сельского поселения "Энгорокское"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2025 год
</t>
  </si>
  <si>
    <t>Общегосударственные вопросы</t>
  </si>
  <si>
    <t>Функционирование высшего должностного лица субъекта Российской Федерации и муниципального образования</t>
  </si>
  <si>
    <t>Высшее должностное лицо муниципального образования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</si>
  <si>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</si>
  <si>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и страховые взносы</t>
  </si>
  <si>
    <t>Иные выплаты персоналу, за исключением фонда оплаты труда</t>
  </si>
  <si>
    <t>Взносы по обязательному социальному страхованию на выплаты работникам учреждений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</si>
  <si>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</si>
  <si>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Финансовое обеспечение выполнения функций муниципальных органов власти</t>
  </si>
  <si>
    <t>Расходы на выплаты персоналу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</si>
  <si>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</si>
  <si>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Иные закупки товаров, работ и услуг для обеспечения государственных (муниципальных) нужд</t>
  </si>
  <si>
    <t xml:space="preserve">Закупка товаров, работ, услуг в сфере информационно-коммуникационных технологий </t>
  </si>
  <si>
    <t>Транспортные услуги</t>
  </si>
  <si>
    <t>Прочие работы,услуги</t>
  </si>
  <si>
    <t>Прочая закупка товаров, работ и услуг для государственных нужд</t>
  </si>
  <si>
    <t>Поступление нефинасовых активов</t>
  </si>
  <si>
    <t>Уплата налогов, сборов и иных платежей</t>
  </si>
  <si>
    <t>Уплата прочих налогов, сборов и иных платежей</t>
  </si>
  <si>
    <t>Обеспечение проведения выборов и референдумов</t>
  </si>
  <si>
    <t>Непрограммная деятельность</t>
  </si>
  <si>
    <t>Иные закупки товаров, работ и услуг для государственных нужд</t>
  </si>
  <si>
    <t>Резервные фонды исполнительных органов местного самоуправления</t>
  </si>
  <si>
    <t>Расходы на выплату персоналу казенных учреждений</t>
  </si>
  <si>
    <t>Фонд оплаты труда учреждений</t>
  </si>
  <si>
    <t>Иные выплаты персоналу учреждений, за исключением фонда оплаты труда</t>
  </si>
  <si>
    <t>Исполнительный сбор</t>
  </si>
  <si>
    <t>Национальная оборона</t>
  </si>
  <si>
    <t>Мобилизационная и вневойсковая подготовка</t>
  </si>
  <si>
    <t>Осуществление первичного воинского учета на территориях, где отсутствуют военные комиссариаты</t>
  </si>
  <si>
    <t>Национальная безопасность и правоохранительная деятельность</t>
  </si>
  <si>
    <t>Защита населения и территории от  чрезвычайных ситуаций природного и техногенного характера, гражданская оборона</t>
  </si>
  <si>
    <t>Работы,услуги по содержанию имущества</t>
  </si>
  <si>
    <t>Социальная политика</t>
  </si>
  <si>
    <t xml:space="preserve">Доплаты к пенсиям муниципальных служащих </t>
  </si>
  <si>
    <t>микробиологическое исследование воды</t>
  </si>
  <si>
    <t>Осуществление передаваемого полномочия по обеспечению проживающих в поселении и нуждающихся в жилых помещениях малоимущих граждан жилыми помещениями, организация строительства и содержания муниципального жилищного фонда, создание условий для жилищного строительства, осуществление муниципального жилищного контроля, а также иных полномочий органов местного самоуправления в соответсвии с жилищным законодательством</t>
  </si>
  <si>
    <t>Осуществление передаваемого полномочия по участию в предупреждении и ликвидации последствий чрезвычайных ситуаций в границах поселения</t>
  </si>
  <si>
    <t>Осуществление передаваемого полномочия по сохранению, использованию и популяризации объектов культурного наследия (памятников истории и культуры), находящихся в собственности поселения, охрана объектов культурного наследия (памятников истории и культуры) местного (муниципального) значения, расположенных на территории поселений</t>
  </si>
  <si>
    <t>Осуществление передаваемого полномочия по созданию условий для массового отдыха жителей поселения и организация обустройства мест массового отдыха населения, включая обеспечение свободного доступа граждан к водным объектам общего пользования и их береговым полосам</t>
  </si>
  <si>
    <t>Осуществление передаваемого полномочия по организации сбора и вывоза мусора</t>
  </si>
  <si>
    <t>Осуществление передаваемого полномочия по организации ритуальных услуг и содержанию мест захоронения</t>
  </si>
  <si>
    <t>Осуществление передаваемого полномочия по осуществлению мер по противодействию коррупции в границах поселения</t>
  </si>
  <si>
    <t>0102</t>
  </si>
  <si>
    <t>100</t>
  </si>
  <si>
    <t>120</t>
  </si>
  <si>
    <t>0104</t>
  </si>
  <si>
    <t>240</t>
  </si>
  <si>
    <t>800</t>
  </si>
  <si>
    <t>0107</t>
  </si>
  <si>
    <t>0111</t>
  </si>
  <si>
    <t>110</t>
  </si>
  <si>
    <t>0203</t>
  </si>
  <si>
    <t>0310</t>
  </si>
  <si>
    <t>0113</t>
  </si>
  <si>
    <t>0309</t>
  </si>
  <si>
    <t>0503</t>
  </si>
  <si>
    <t>1001</t>
  </si>
  <si>
    <t>320</t>
  </si>
  <si>
    <t>Перечисление другим бюджетам (контрольный орган)</t>
  </si>
  <si>
    <t>1403</t>
  </si>
  <si>
    <t xml:space="preserve">Объем и распределение бюджетных ассигнований бюджета сельского поселения "Энгорокское" на 2025 год   по разделам, подразделам, целевым статьям (муниципальным программам и непрограммным направлениям деятельности), группам (группам и подгруппам) видов расходов и (или)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на плановый период  2026 и 2027 годов
</t>
  </si>
  <si>
    <t>2 02 35118 10 0000 150</t>
  </si>
  <si>
    <t>Источники внутреннего финансирования дефицита бюджета, всего в том числе:</t>
  </si>
  <si>
    <t>01 05 00 00 00 0000 000</t>
  </si>
  <si>
    <t>Изменение остатков средств  на счетах по учету средств бюджета</t>
  </si>
  <si>
    <t>01 05 00 00 00 0000 500</t>
  </si>
  <si>
    <t>Увеличение остатков средств бюджетов</t>
  </si>
  <si>
    <t>01 05 02 00 00 0000 500</t>
  </si>
  <si>
    <t>Увеличение прочих остатков средств бюджетов</t>
  </si>
  <si>
    <t>01 05 02 01 00 0000 510</t>
  </si>
  <si>
    <t>Увеличение прочих остатков денежных средств бюджетов</t>
  </si>
  <si>
    <t>Увеличение прочих остатков денежных средств бюджетов муниципальных образований</t>
  </si>
  <si>
    <t>01 05 00 00 00 0000 600</t>
  </si>
  <si>
    <t>Уменьшение остатков средств бюджетов</t>
  </si>
  <si>
    <t>01 05 02 00 00 0000 600</t>
  </si>
  <si>
    <t>Уменьшение прочих остатков средств бюджетов</t>
  </si>
  <si>
    <t>01 05 02 01 00 0000 610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</si>
  <si>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</si>
  <si>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образований</t>
  </si>
  <si>
    <t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 поселения "Энгорокское" на 2025 год</t>
  </si>
  <si>
    <t xml:space="preserve">Источники финансирования дефицита бюджета муниципальнога района Хилокский район , перечень статей и видов источников финансирования дефицита бюджета сельского поселения "Энгорокское" на плановый период 
                                  2026 и 2027 годов
</t>
  </si>
  <si>
    <t>00 0 00 20300</t>
  </si>
  <si>
    <t>Расходы на выплаты персоналу государственных органов</t>
  </si>
  <si>
    <t>00 0 00 20400</t>
  </si>
  <si>
    <t>88</t>
  </si>
  <si>
    <t>00 0 00 02002</t>
  </si>
  <si>
    <t>880</t>
  </si>
  <si>
    <t>00 0 00 07005</t>
  </si>
  <si>
    <t>00 0 00 92300</t>
  </si>
  <si>
    <t>00 0 00 42162</t>
  </si>
  <si>
    <t>00 0 00 42165</t>
  </si>
  <si>
    <t>00 0 00 42166</t>
  </si>
  <si>
    <t>00 0 00 42169</t>
  </si>
  <si>
    <t>00 0 00 51180</t>
  </si>
  <si>
    <t>0 0 00 51180</t>
  </si>
  <si>
    <t>00 0 00 42163</t>
  </si>
  <si>
    <t>00 0 00 24799</t>
  </si>
  <si>
    <t>300</t>
  </si>
  <si>
    <t>- оплата по договорам (содержание свалок)</t>
  </si>
  <si>
    <t>00 0 00 42168</t>
  </si>
  <si>
    <t>00 0 00 49101</t>
  </si>
  <si>
    <t>Прочие межбюджетные трансферты общего характера</t>
  </si>
  <si>
    <t>Прочие межбюджетные трансферты</t>
  </si>
  <si>
    <t>000 00 42160</t>
  </si>
  <si>
    <t>ЭКР</t>
  </si>
  <si>
    <t>Ведомственная структура расходов бюджета сельское поселение "Энгорокское" на 2025 год</t>
  </si>
  <si>
    <t>0502</t>
  </si>
  <si>
    <t>00 0 00 42161</t>
  </si>
  <si>
    <t>Наименование главного распорядителя средств бюджета скльского поселения "Энгорокское", разделов, подразделов, целевых статей и видов расходов</t>
  </si>
  <si>
    <t>Всего</t>
  </si>
  <si>
    <t>в том числе сред-ства выше-
стоя-щих бюд-же-
тов</t>
  </si>
  <si>
    <t>в том числе сред-ства выше-стоя-щих бюд-же-
тов</t>
  </si>
  <si>
    <t>802 1001 0000049101 321</t>
  </si>
  <si>
    <t>Доплата к пенсии муниципальных служащих</t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</si>
  <si>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2025 год сельское поселение "Энгорокское"</t>
  </si>
  <si>
    <t>Объем и распределение бюджетных ассигнований бюджета муниципальнога района Хилокский район , направляемых на исполнение публичных нормативных обязательств на плановый период   2026 и 2027 годов сельское поселение "Энгорокское"</t>
  </si>
  <si>
    <t>Ведомственная структура расходов бюджета сельского поселения "Энгорокское" на плановый период   2026 и 2027 годов</t>
  </si>
  <si>
    <t>Наименование главного распорядителя средств бюджетасельского поселения "Энгорокское"  разделов, подразделов, целевых статей и видов расходов</t>
  </si>
  <si>
    <t>очередной       2025</t>
  </si>
  <si>
    <t>1 год планового периода            2026</t>
  </si>
  <si>
    <t>2 год планового периода            2027</t>
  </si>
  <si>
    <t xml:space="preserve">поселения "Энгорокское" № 2 от 28.12.2023 </t>
  </si>
  <si>
    <t>50 тыс</t>
  </si>
  <si>
    <t>н атри года тензор</t>
  </si>
  <si>
    <t>канцелярия, зап.части</t>
  </si>
  <si>
    <t>Муниципальный район "Хилокский район"</t>
  </si>
  <si>
    <t>Приложение № 27</t>
  </si>
  <si>
    <t>ДОХОДЫ ВСЕГО</t>
  </si>
  <si>
    <t>НАЛОГОВЫЕ И НЕНАЛОГОВЫЕ ДОХОДЫ</t>
  </si>
  <si>
    <t>НАЛОГОВЫЕ ДОХОДЫ</t>
  </si>
  <si>
    <t>10102000010000110</t>
  </si>
  <si>
    <t>НАЛОГИ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</si>
  <si>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</si>
  <si>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</si>
  <si>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 xml:space="preserve"> 1 06 00000 00 0000 000</t>
  </si>
  <si>
    <t xml:space="preserve"> 1 06 01030 10 0000 110</t>
  </si>
  <si>
    <t>1 06 06000 00 0000 110</t>
  </si>
  <si>
    <t xml:space="preserve"> 1 06 06033 10 0000 110</t>
  </si>
  <si>
    <t>1 06 06043 10 0000 110</t>
  </si>
  <si>
    <t>10800000000000000</t>
  </si>
  <si>
    <t>ГОСУДАРСТВЕННАЯ ПОШЛИНА</t>
  </si>
  <si>
    <t>1 08 04020 01 0000 110</t>
  </si>
  <si>
    <t>11000000000000000</t>
  </si>
  <si>
    <t>НЕНАЛОГОВЫЕ ДОХОДЫ</t>
  </si>
  <si>
    <t>1 17 05050 10 0000 180</t>
  </si>
  <si>
    <t>1 17 14030 10 0000 180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</si>
  <si>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</si>
  <si>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</si>
  <si>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</si>
  <si>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</si>
  <si>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</si>
  <si>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</si>
  <si>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20216001100000150</t>
  </si>
  <si>
    <t>Дотации на выравнивание бюджетной обеспеченности</t>
  </si>
  <si>
    <t>20230000000000150</t>
  </si>
  <si>
    <t>Субвенции бюджетам бюджетной системы Российской Федерации</t>
  </si>
  <si>
    <t xml:space="preserve">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</si>
  <si>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20240000000000150</t>
  </si>
  <si>
    <t>Иные межбюджетные трансферты</t>
  </si>
  <si>
    <t>20240014100000150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</si>
  <si>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</si>
  <si>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20249999100000150</t>
  </si>
  <si>
    <t xml:space="preserve">поселения "Энгорокское" № </t>
  </si>
  <si>
    <t xml:space="preserve">Объем поступлений доходов в бюджет сельского поселения "Энгороское" по кодам классификации доходов бюджетов 
на 2025 год
</t>
  </si>
  <si>
    <t xml:space="preserve">поселения "Энгороское" № __ от __________ </t>
  </si>
  <si>
    <t>"Энгороксое" на 2025 год</t>
  </si>
  <si>
    <t xml:space="preserve">Объем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и иных муниципальных образований на 2025 год 
</t>
  </si>
  <si>
    <t>ИТОГО межбюджетных трансфертов</t>
  </si>
  <si>
    <t>202 04014 10 0000 150</t>
  </si>
  <si>
    <t>Осуществление передаваемого полномочия по организации в границах поселений тепло-, газ- и водоснабжения населения, водоотведения, снабжения населения топливом, в соответсвии с заключенными соглашениями муниципального района</t>
  </si>
  <si>
    <t xml:space="preserve"> 202 04014 10 0000 150</t>
  </si>
  <si>
    <t>Осуществление передаваемого полномочия по участию в предупреждении и ликвидации последствий чрезвычайных ситуаций в границах поселения, в соответствии с заключенными соглашениями</t>
  </si>
  <si>
    <t>Осуществление передаваемого полномочия по организации сбора и вывоза бытовых отходов и мусора</t>
  </si>
  <si>
    <t>"Энгороское" на 2025 год</t>
  </si>
  <si>
    <t xml:space="preserve">Объем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и иных муниципальных образований на 2026 год 
</t>
  </si>
  <si>
    <t xml:space="preserve">Объем межбюджетных трансфертов, получаемых из бюджета муниципальнога района Хилокский район в соответствии с соглашениями, заключенными между местными администрациями и иных муниципальных образований на 2027 год 
</t>
  </si>
  <si>
    <t>Главный администратор</t>
  </si>
  <si>
    <t xml:space="preserve">Код классификации расходов бюджетов </t>
  </si>
  <si>
    <t>1403 0000042160 521</t>
  </si>
  <si>
    <t>Межбюджетные трансферты, передаваемые бюджету муниципального района на осуществление полномочий по внешнему муниципальному финансовому контролю согласно части 2 статьи 9 Федерального закона от 7 февраля 2011 года № 6-ФЗ "Об общих принципах организации и деятельности контрольно-счетных органов субъектов Российской Федерации и муниципальных образований"</t>
  </si>
  <si>
    <t xml:space="preserve">поселения "Энгорокское" № __ от __________ </t>
  </si>
  <si>
    <t>Объем и распределение межбюджетных трансфертов, 
предоставляемых  из бюджета сельского поселения "Энгороское" в бюджет  муниципальнога района "Хилокский район"   в 2025 году</t>
  </si>
  <si>
    <t>Объем и распределение межбюджетных трансфертов, 
предоставляемых  из бюджета сельского поселения "Энгороское" в бюджет  муниципальнога района "Хилокский район"   в 2026 году</t>
  </si>
  <si>
    <t>Объем и распределение межбюджетных трансфертов, 
предоставляемых  из бюджета сельского поселения "Энгороское" в бюджет  муниципальнога района "Хилокский район"   в 2027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</si>
</sst>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"/>
    <numFmt numFmtId="165" formatCode="_-* #,##0.00_р_._-;\-* #,##0.00_р_._-;_-* &quot;-&quot;??_р_._-;_-@_-"/>
    <numFmt numFmtId="166" formatCode="#,##0.0"/>
  </numFmts>
  <fonts count="54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</font>
    <font>
      <sz val="12"/>
      <color rgb="FFFF0000"/>
      <name val="Times New Roman"/>
      <family val="1"/>
      <charset val="204"/>
    </font>
    <font>
      <sz val="14"/>
      <name val="Times New Roman"/>
      <family val="1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0"/>
      <color rgb="FF000000"/>
      <name val="Arial Cyr"/>
    </font>
    <font>
      <b/>
      <sz val="11"/>
      <color rgb="FF000000"/>
      <name val="Arial"/>
      <family val="2"/>
      <charset val="204"/>
    </font>
    <font>
      <i/>
      <sz val="11"/>
      <color rgb="FF000000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theme="0"/>
      <name val="Arial"/>
      <family val="2"/>
      <charset val="204"/>
    </font>
    <font>
      <i/>
      <sz val="11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2"/>
      <name val="Arial"/>
      <family val="2"/>
      <charset val="204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Arial Cyr"/>
    </font>
    <font>
      <b/>
      <i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theme="1"/>
      <name val="Times New Roman"/>
      <family val="2"/>
      <charset val="204"/>
    </font>
    <font>
      <b/>
      <sz val="8"/>
      <color rgb="FF000000"/>
      <name val="Times New Roman"/>
      <family val="1"/>
      <charset val="204"/>
    </font>
    <font>
      <b/>
      <sz val="8"/>
      <color rgb="FF000000"/>
      <name val="Arial"/>
      <family val="2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</font>
    <font>
      <sz val="11"/>
      <color rgb="FFFF000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31">
    <xf numFmtId="0" fontId="0" fillId="0" borderId="0"/>
    <xf numFmtId="0" fontId="1" fillId="0" borderId="0"/>
    <xf numFmtId="0" fontId="1" fillId="0" borderId="0"/>
    <xf numFmtId="0" fontId="1" fillId="0" borderId="0"/>
    <xf numFmtId="0" fontId="18" fillId="0" borderId="0">
      <alignment wrapText="1"/>
    </xf>
    <xf numFmtId="0" fontId="18" fillId="0" borderId="0"/>
    <xf numFmtId="0" fontId="25" fillId="0" borderId="0"/>
    <xf numFmtId="0" fontId="27" fillId="0" borderId="0"/>
    <xf numFmtId="0" fontId="27" fillId="0" borderId="12">
      <alignment horizontal="left"/>
    </xf>
    <xf numFmtId="49" fontId="28" fillId="0" borderId="0"/>
    <xf numFmtId="0" fontId="27" fillId="0" borderId="0">
      <alignment horizontal="left"/>
    </xf>
    <xf numFmtId="0" fontId="31" fillId="0" borderId="0">
      <alignment horizontal="center"/>
    </xf>
    <xf numFmtId="0" fontId="27" fillId="0" borderId="13">
      <alignment horizontal="center" vertical="center"/>
    </xf>
    <xf numFmtId="0" fontId="27" fillId="0" borderId="14">
      <alignment horizontal="center" vertical="center"/>
    </xf>
    <xf numFmtId="49" fontId="27" fillId="0" borderId="14">
      <alignment horizontal="center" vertical="center"/>
    </xf>
    <xf numFmtId="0" fontId="27" fillId="0" borderId="15">
      <alignment horizontal="left" wrapText="1"/>
    </xf>
    <xf numFmtId="49" fontId="27" fillId="0" borderId="16">
      <alignment horizontal="center"/>
    </xf>
    <xf numFmtId="4" fontId="27" fillId="0" borderId="16">
      <alignment horizontal="right" shrinkToFit="1"/>
    </xf>
    <xf numFmtId="0" fontId="27" fillId="0" borderId="17">
      <alignment horizontal="left" wrapText="1"/>
    </xf>
    <xf numFmtId="49" fontId="27" fillId="0" borderId="18">
      <alignment horizontal="center"/>
    </xf>
    <xf numFmtId="0" fontId="27" fillId="0" borderId="19">
      <alignment horizontal="left" wrapText="1" indent="2"/>
    </xf>
    <xf numFmtId="49" fontId="27" fillId="0" borderId="20">
      <alignment horizontal="center"/>
    </xf>
    <xf numFmtId="4" fontId="27" fillId="0" borderId="20">
      <alignment horizontal="right" shrinkToFit="1"/>
    </xf>
    <xf numFmtId="43" fontId="34" fillId="0" borderId="0" applyFont="0" applyFill="0" applyBorder="0" applyAlignment="0" applyProtection="0"/>
    <xf numFmtId="0" fontId="35" fillId="0" borderId="0"/>
    <xf numFmtId="0" fontId="1" fillId="0" borderId="0"/>
    <xf numFmtId="165" fontId="39" fillId="0" borderId="0" applyFont="0" applyFill="0" applyBorder="0" applyAlignment="0" applyProtection="0"/>
    <xf numFmtId="0" fontId="1" fillId="0" borderId="0"/>
    <xf numFmtId="165" fontId="39" fillId="0" borderId="0" applyFont="0" applyFill="0" applyBorder="0" applyAlignment="0" applyProtection="0"/>
    <xf numFmtId="0" fontId="1" fillId="0" borderId="0"/>
    <xf numFmtId="0" fontId="1" fillId="0" borderId="0"/>
  </cellStyleXfs>
  <cellXfs count="454">
    <xf numFmtId="0" fontId="0" fillId="0" borderId="0" xfId="0"/>
    <xf numFmtId="0" fontId="2" fillId="0" borderId="0" xfId="1" applyFont="1" applyFill="1"/>
    <xf numFmtId="0" fontId="1" fillId="0" borderId="0" xfId="1" applyFill="1"/>
    <xf numFmtId="0" fontId="4" fillId="0" borderId="0" xfId="1" applyFont="1" applyFill="1" applyAlignment="1">
      <alignment horizontal="right"/>
    </xf>
    <xf numFmtId="0" fontId="4" fillId="0" borderId="0" xfId="1" applyFont="1" applyFill="1"/>
    <xf numFmtId="49" fontId="2" fillId="0" borderId="0" xfId="1" applyNumberFormat="1" applyFont="1" applyFill="1"/>
    <xf numFmtId="0" fontId="2" fillId="0" borderId="1" xfId="1" applyFont="1" applyFill="1" applyBorder="1"/>
    <xf numFmtId="0" fontId="3" fillId="0" borderId="0" xfId="1" applyFont="1" applyFill="1" applyAlignment="1"/>
    <xf numFmtId="0" fontId="4" fillId="0" borderId="0" xfId="1" applyFont="1" applyFill="1" applyAlignment="1"/>
    <xf numFmtId="0" fontId="7" fillId="0" borderId="0" xfId="0" applyFont="1" applyAlignment="1">
      <alignment horizontal="right" vertical="center"/>
    </xf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wrapText="1"/>
    </xf>
    <xf numFmtId="0" fontId="2" fillId="2" borderId="0" xfId="1" applyFont="1" applyFill="1"/>
    <xf numFmtId="0" fontId="2" fillId="3" borderId="0" xfId="1" applyFont="1" applyFill="1"/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top" wrapText="1"/>
    </xf>
    <xf numFmtId="0" fontId="4" fillId="0" borderId="0" xfId="1" applyFont="1" applyFill="1" applyAlignment="1">
      <alignment horizontal="left"/>
    </xf>
    <xf numFmtId="0" fontId="11" fillId="0" borderId="1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wrapText="1"/>
    </xf>
    <xf numFmtId="0" fontId="11" fillId="0" borderId="5" xfId="0" applyFont="1" applyBorder="1" applyAlignment="1">
      <alignment horizontal="left" wrapText="1"/>
    </xf>
    <xf numFmtId="0" fontId="11" fillId="0" borderId="9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0" fillId="2" borderId="0" xfId="0" applyFill="1"/>
    <xf numFmtId="0" fontId="7" fillId="0" borderId="0" xfId="0" applyFont="1" applyAlignment="1">
      <alignment horizontal="right"/>
    </xf>
    <xf numFmtId="0" fontId="1" fillId="0" borderId="0" xfId="1" applyFill="1" applyAlignment="1"/>
    <xf numFmtId="0" fontId="7" fillId="0" borderId="0" xfId="0" applyFont="1" applyAlignment="1"/>
    <xf numFmtId="0" fontId="1" fillId="0" borderId="0" xfId="1" applyFill="1" applyAlignment="1">
      <alignment horizontal="right"/>
    </xf>
    <xf numFmtId="0" fontId="1" fillId="0" borderId="0" xfId="1" applyFill="1" applyAlignment="1">
      <alignment horizontal="right" wrapText="1"/>
    </xf>
    <xf numFmtId="0" fontId="1" fillId="0" borderId="0" xfId="1" applyFill="1" applyAlignment="1">
      <alignment wrapText="1"/>
    </xf>
    <xf numFmtId="0" fontId="3" fillId="0" borderId="0" xfId="1" applyFont="1" applyFill="1" applyBorder="1" applyAlignment="1">
      <alignment horizontal="center"/>
    </xf>
    <xf numFmtId="0" fontId="7" fillId="0" borderId="0" xfId="0" applyFont="1" applyAlignment="1">
      <alignment horizontal="right" vertical="center"/>
    </xf>
    <xf numFmtId="0" fontId="1" fillId="0" borderId="0" xfId="1" applyFill="1"/>
    <xf numFmtId="49" fontId="14" fillId="0" borderId="1" xfId="2" applyNumberFormat="1" applyFont="1" applyBorder="1" applyAlignment="1">
      <alignment horizontal="center" vertical="center" wrapText="1"/>
    </xf>
    <xf numFmtId="49" fontId="14" fillId="0" borderId="4" xfId="2" applyNumberFormat="1" applyFont="1" applyBorder="1" applyAlignment="1">
      <alignment horizontal="center" vertical="center" wrapText="1"/>
    </xf>
    <xf numFmtId="49" fontId="14" fillId="4" borderId="4" xfId="2" applyNumberFormat="1" applyFont="1" applyFill="1" applyBorder="1" applyAlignment="1">
      <alignment horizontal="center" vertical="center" wrapText="1"/>
    </xf>
    <xf numFmtId="49" fontId="14" fillId="4" borderId="1" xfId="2" applyNumberFormat="1" applyFont="1" applyFill="1" applyBorder="1" applyAlignment="1">
      <alignment horizontal="center" vertical="center" wrapText="1"/>
    </xf>
    <xf numFmtId="2" fontId="14" fillId="4" borderId="1" xfId="2" applyNumberFormat="1" applyFont="1" applyFill="1" applyBorder="1" applyAlignment="1">
      <alignment horizontal="center" vertical="center" wrapText="1"/>
    </xf>
    <xf numFmtId="49" fontId="14" fillId="5" borderId="1" xfId="2" applyNumberFormat="1" applyFont="1" applyFill="1" applyBorder="1" applyAlignment="1">
      <alignment horizontal="center" vertical="center"/>
    </xf>
    <xf numFmtId="2" fontId="14" fillId="5" borderId="1" xfId="2" applyNumberFormat="1" applyFont="1" applyFill="1" applyBorder="1" applyAlignment="1"/>
    <xf numFmtId="49" fontId="14" fillId="0" borderId="1" xfId="2" applyNumberFormat="1" applyFont="1" applyBorder="1" applyAlignment="1">
      <alignment horizontal="center" vertical="center"/>
    </xf>
    <xf numFmtId="2" fontId="15" fillId="0" borderId="1" xfId="2" applyNumberFormat="1" applyFont="1" applyBorder="1" applyAlignment="1"/>
    <xf numFmtId="2" fontId="15" fillId="0" borderId="1" xfId="3" applyNumberFormat="1" applyFont="1" applyBorder="1" applyAlignment="1" applyProtection="1">
      <protection locked="0"/>
    </xf>
    <xf numFmtId="164" fontId="15" fillId="0" borderId="1" xfId="3" applyNumberFormat="1" applyFont="1" applyBorder="1" applyAlignment="1" applyProtection="1">
      <protection locked="0"/>
    </xf>
    <xf numFmtId="164" fontId="15" fillId="0" borderId="1" xfId="2" applyNumberFormat="1" applyFont="1" applyBorder="1" applyAlignment="1"/>
    <xf numFmtId="49" fontId="15" fillId="0" borderId="1" xfId="2" applyNumberFormat="1" applyFont="1" applyBorder="1" applyAlignment="1">
      <alignment wrapText="1"/>
    </xf>
    <xf numFmtId="49" fontId="14" fillId="6" borderId="1" xfId="2" applyNumberFormat="1" applyFont="1" applyFill="1" applyBorder="1" applyAlignment="1">
      <alignment horizontal="center" vertical="center"/>
    </xf>
    <xf numFmtId="2" fontId="15" fillId="6" borderId="1" xfId="2" applyNumberFormat="1" applyFont="1" applyFill="1" applyBorder="1" applyAlignment="1"/>
    <xf numFmtId="49" fontId="15" fillId="0" borderId="1" xfId="2" applyNumberFormat="1" applyFont="1" applyBorder="1" applyAlignment="1">
      <alignment horizontal="center" vertical="center"/>
    </xf>
    <xf numFmtId="49" fontId="14" fillId="7" borderId="1" xfId="2" applyNumberFormat="1" applyFont="1" applyFill="1" applyBorder="1" applyAlignment="1">
      <alignment horizontal="center" vertical="center"/>
    </xf>
    <xf numFmtId="2" fontId="15" fillId="7" borderId="1" xfId="2" applyNumberFormat="1" applyFont="1" applyFill="1" applyBorder="1" applyAlignment="1"/>
    <xf numFmtId="49" fontId="15" fillId="3" borderId="1" xfId="2" applyNumberFormat="1" applyFont="1" applyFill="1" applyBorder="1" applyAlignment="1">
      <alignment horizontal="center" vertical="center"/>
    </xf>
    <xf numFmtId="2" fontId="15" fillId="3" borderId="1" xfId="2" applyNumberFormat="1" applyFont="1" applyFill="1" applyBorder="1" applyAlignment="1"/>
    <xf numFmtId="2" fontId="15" fillId="3" borderId="1" xfId="3" applyNumberFormat="1" applyFont="1" applyFill="1" applyBorder="1" applyAlignment="1" applyProtection="1">
      <protection locked="0"/>
    </xf>
    <xf numFmtId="49" fontId="14" fillId="3" borderId="1" xfId="2" applyNumberFormat="1" applyFont="1" applyFill="1" applyBorder="1" applyAlignment="1">
      <alignment horizontal="center" vertical="center"/>
    </xf>
    <xf numFmtId="49" fontId="16" fillId="0" borderId="1" xfId="2" applyNumberFormat="1" applyFont="1" applyBorder="1" applyAlignment="1">
      <alignment horizontal="left" wrapText="1"/>
    </xf>
    <xf numFmtId="49" fontId="15" fillId="0" borderId="1" xfId="2" applyNumberFormat="1" applyFont="1" applyBorder="1" applyAlignment="1">
      <alignment horizontal="left" wrapText="1"/>
    </xf>
    <xf numFmtId="2" fontId="14" fillId="6" borderId="1" xfId="2" applyNumberFormat="1" applyFont="1" applyFill="1" applyBorder="1" applyAlignment="1"/>
    <xf numFmtId="49" fontId="14" fillId="5" borderId="1" xfId="2" applyNumberFormat="1" applyFont="1" applyFill="1" applyBorder="1"/>
    <xf numFmtId="49" fontId="14" fillId="6" borderId="1" xfId="2" applyNumberFormat="1" applyFont="1" applyFill="1" applyBorder="1" applyAlignment="1">
      <alignment wrapText="1"/>
    </xf>
    <xf numFmtId="2" fontId="15" fillId="6" borderId="1" xfId="3" applyNumberFormat="1" applyFont="1" applyFill="1" applyBorder="1" applyAlignment="1" applyProtection="1">
      <protection locked="0"/>
    </xf>
    <xf numFmtId="49" fontId="16" fillId="0" borderId="1" xfId="2" applyNumberFormat="1" applyFont="1" applyBorder="1" applyAlignment="1">
      <alignment wrapText="1"/>
    </xf>
    <xf numFmtId="49" fontId="16" fillId="0" borderId="1" xfId="2" applyNumberFormat="1" applyFont="1" applyBorder="1"/>
    <xf numFmtId="49" fontId="17" fillId="8" borderId="1" xfId="2" applyNumberFormat="1" applyFont="1" applyFill="1" applyBorder="1" applyAlignment="1" applyProtection="1">
      <alignment horizontal="left" vertical="center" wrapText="1"/>
    </xf>
    <xf numFmtId="2" fontId="14" fillId="0" borderId="1" xfId="2" applyNumberFormat="1" applyFont="1" applyBorder="1" applyAlignment="1"/>
    <xf numFmtId="49" fontId="16" fillId="6" borderId="1" xfId="2" applyNumberFormat="1" applyFont="1" applyFill="1" applyBorder="1" applyAlignment="1">
      <alignment horizontal="left" wrapText="1"/>
    </xf>
    <xf numFmtId="49" fontId="16" fillId="3" borderId="1" xfId="2" applyNumberFormat="1" applyFont="1" applyFill="1" applyBorder="1" applyAlignment="1">
      <alignment horizontal="left" wrapText="1"/>
    </xf>
    <xf numFmtId="49" fontId="16" fillId="0" borderId="1" xfId="2" applyNumberFormat="1" applyFont="1" applyBorder="1" applyAlignment="1">
      <alignment horizontal="left"/>
    </xf>
    <xf numFmtId="49" fontId="19" fillId="6" borderId="1" xfId="4" applyNumberFormat="1" applyFont="1" applyFill="1" applyBorder="1" applyProtection="1">
      <alignment wrapText="1"/>
      <protection locked="0"/>
    </xf>
    <xf numFmtId="49" fontId="14" fillId="6" borderId="1" xfId="3" applyNumberFormat="1" applyFont="1" applyFill="1" applyBorder="1" applyAlignment="1" applyProtection="1">
      <alignment horizontal="center" vertical="center"/>
      <protection locked="0"/>
    </xf>
    <xf numFmtId="2" fontId="14" fillId="6" borderId="1" xfId="3" applyNumberFormat="1" applyFont="1" applyFill="1" applyBorder="1" applyAlignment="1" applyProtection="1">
      <protection locked="0"/>
    </xf>
    <xf numFmtId="49" fontId="20" fillId="0" borderId="1" xfId="4" applyNumberFormat="1" applyFont="1" applyBorder="1" applyProtection="1">
      <alignment wrapText="1"/>
      <protection locked="0"/>
    </xf>
    <xf numFmtId="49" fontId="14" fillId="3" borderId="1" xfId="3" applyNumberFormat="1" applyFont="1" applyFill="1" applyBorder="1" applyAlignment="1" applyProtection="1">
      <alignment horizontal="center" vertical="center"/>
      <protection locked="0"/>
    </xf>
    <xf numFmtId="49" fontId="14" fillId="0" borderId="1" xfId="3" applyNumberFormat="1" applyFont="1" applyBorder="1" applyAlignment="1" applyProtection="1">
      <alignment horizontal="center" vertical="center"/>
      <protection locked="0"/>
    </xf>
    <xf numFmtId="2" fontId="14" fillId="0" borderId="1" xfId="3" applyNumberFormat="1" applyFont="1" applyBorder="1" applyAlignment="1" applyProtection="1">
      <protection locked="0"/>
    </xf>
    <xf numFmtId="49" fontId="14" fillId="6" borderId="1" xfId="3" applyNumberFormat="1" applyFont="1" applyFill="1" applyBorder="1" applyAlignment="1" applyProtection="1">
      <alignment wrapText="1"/>
      <protection locked="0"/>
    </xf>
    <xf numFmtId="49" fontId="16" fillId="0" borderId="1" xfId="3" applyNumberFormat="1" applyFont="1" applyBorder="1" applyProtection="1">
      <protection locked="0"/>
    </xf>
    <xf numFmtId="49" fontId="15" fillId="6" borderId="1" xfId="2" applyNumberFormat="1" applyFont="1" applyFill="1" applyBorder="1" applyAlignment="1">
      <alignment horizontal="left" wrapText="1"/>
    </xf>
    <xf numFmtId="2" fontId="15" fillId="7" borderId="1" xfId="3" applyNumberFormat="1" applyFont="1" applyFill="1" applyBorder="1" applyAlignment="1" applyProtection="1">
      <protection locked="0"/>
    </xf>
    <xf numFmtId="49" fontId="22" fillId="3" borderId="1" xfId="2" applyNumberFormat="1" applyFont="1" applyFill="1" applyBorder="1" applyAlignment="1">
      <alignment horizontal="center" vertical="center"/>
    </xf>
    <xf numFmtId="2" fontId="22" fillId="3" borderId="1" xfId="2" applyNumberFormat="1" applyFont="1" applyFill="1" applyBorder="1" applyAlignment="1"/>
    <xf numFmtId="49" fontId="23" fillId="8" borderId="1" xfId="2" applyNumberFormat="1" applyFont="1" applyFill="1" applyBorder="1" applyAlignment="1" applyProtection="1">
      <alignment horizontal="left" vertical="center" wrapText="1"/>
    </xf>
    <xf numFmtId="2" fontId="14" fillId="3" borderId="1" xfId="2" applyNumberFormat="1" applyFont="1" applyFill="1" applyBorder="1" applyAlignment="1"/>
    <xf numFmtId="49" fontId="24" fillId="0" borderId="1" xfId="4" applyNumberFormat="1" applyFont="1" applyBorder="1" applyProtection="1">
      <alignment wrapText="1"/>
      <protection locked="0"/>
    </xf>
    <xf numFmtId="2" fontId="15" fillId="0" borderId="1" xfId="2" applyNumberFormat="1" applyFont="1" applyFill="1" applyBorder="1" applyAlignment="1"/>
    <xf numFmtId="49" fontId="19" fillId="6" borderId="1" xfId="5" applyNumberFormat="1" applyFont="1" applyFill="1" applyBorder="1" applyAlignment="1" applyProtection="1">
      <alignment wrapText="1"/>
      <protection locked="0"/>
    </xf>
    <xf numFmtId="49" fontId="20" fillId="0" borderId="1" xfId="6" applyNumberFormat="1" applyFont="1" applyBorder="1" applyProtection="1">
      <protection locked="0"/>
    </xf>
    <xf numFmtId="49" fontId="16" fillId="0" borderId="1" xfId="3" applyNumberFormat="1" applyFont="1" applyBorder="1" applyAlignment="1" applyProtection="1">
      <alignment wrapText="1"/>
      <protection locked="0"/>
    </xf>
    <xf numFmtId="49" fontId="14" fillId="4" borderId="1" xfId="2" applyNumberFormat="1" applyFont="1" applyFill="1" applyBorder="1" applyAlignment="1">
      <alignment wrapText="1"/>
    </xf>
    <xf numFmtId="49" fontId="14" fillId="4" borderId="1" xfId="2" applyNumberFormat="1" applyFont="1" applyFill="1" applyBorder="1" applyAlignment="1">
      <alignment horizontal="center" vertical="center"/>
    </xf>
    <xf numFmtId="2" fontId="14" fillId="4" borderId="1" xfId="2" applyNumberFormat="1" applyFont="1" applyFill="1" applyBorder="1" applyAlignment="1"/>
    <xf numFmtId="49" fontId="15" fillId="0" borderId="1" xfId="2" applyNumberFormat="1" applyFont="1" applyBorder="1"/>
    <xf numFmtId="49" fontId="15" fillId="0" borderId="1" xfId="2" applyNumberFormat="1" applyFont="1" applyFill="1" applyBorder="1" applyAlignment="1"/>
    <xf numFmtId="49" fontId="14" fillId="0" borderId="1" xfId="2" applyNumberFormat="1" applyFont="1" applyFill="1" applyBorder="1" applyAlignment="1">
      <alignment horizontal="center" vertical="center"/>
    </xf>
    <xf numFmtId="49" fontId="15" fillId="4" borderId="1" xfId="2" applyNumberFormat="1" applyFont="1" applyFill="1" applyBorder="1" applyAlignment="1">
      <alignment horizontal="left"/>
    </xf>
    <xf numFmtId="2" fontId="14" fillId="4" borderId="1" xfId="3" applyNumberFormat="1" applyFont="1" applyFill="1" applyBorder="1" applyAlignment="1" applyProtection="1">
      <protection locked="0"/>
    </xf>
    <xf numFmtId="49" fontId="16" fillId="0" borderId="1" xfId="2" applyNumberFormat="1" applyFont="1" applyFill="1" applyBorder="1" applyAlignment="1">
      <alignment horizontal="left"/>
    </xf>
    <xf numFmtId="49" fontId="26" fillId="4" borderId="1" xfId="3" applyNumberFormat="1" applyFont="1" applyFill="1" applyBorder="1" applyProtection="1">
      <protection locked="0"/>
    </xf>
    <xf numFmtId="49" fontId="26" fillId="4" borderId="1" xfId="3" applyNumberFormat="1" applyFont="1" applyFill="1" applyBorder="1" applyAlignment="1" applyProtection="1">
      <alignment horizontal="center" vertical="center"/>
      <protection locked="0"/>
    </xf>
    <xf numFmtId="2" fontId="26" fillId="4" borderId="1" xfId="3" applyNumberFormat="1" applyFont="1" applyFill="1" applyBorder="1" applyAlignment="1" applyProtection="1">
      <protection locked="0"/>
    </xf>
    <xf numFmtId="49" fontId="14" fillId="0" borderId="5" xfId="2" applyNumberFormat="1" applyFont="1" applyBorder="1" applyAlignment="1">
      <alignment horizontal="center" vertical="center" wrapText="1"/>
    </xf>
    <xf numFmtId="49" fontId="14" fillId="4" borderId="11" xfId="2" applyNumberFormat="1" applyFont="1" applyFill="1" applyBorder="1" applyAlignment="1">
      <alignment horizontal="center" vertical="center" wrapText="1"/>
    </xf>
    <xf numFmtId="49" fontId="14" fillId="5" borderId="11" xfId="2" applyNumberFormat="1" applyFont="1" applyFill="1" applyBorder="1" applyAlignment="1">
      <alignment horizontal="center" vertical="center" wrapText="1"/>
    </xf>
    <xf numFmtId="49" fontId="14" fillId="0" borderId="11" xfId="2" applyNumberFormat="1" applyFont="1" applyFill="1" applyBorder="1" applyAlignment="1">
      <alignment horizontal="center" vertical="center" wrapText="1"/>
    </xf>
    <xf numFmtId="49" fontId="14" fillId="6" borderId="11" xfId="2" applyNumberFormat="1" applyFont="1" applyFill="1" applyBorder="1" applyAlignment="1">
      <alignment horizontal="center" vertical="center" wrapText="1"/>
    </xf>
    <xf numFmtId="49" fontId="15" fillId="0" borderId="11" xfId="2" applyNumberFormat="1" applyFont="1" applyFill="1" applyBorder="1" applyAlignment="1">
      <alignment horizontal="center" vertical="center" wrapText="1"/>
    </xf>
    <xf numFmtId="49" fontId="14" fillId="7" borderId="11" xfId="2" applyNumberFormat="1" applyFont="1" applyFill="1" applyBorder="1" applyAlignment="1">
      <alignment horizontal="center" vertical="center" wrapText="1"/>
    </xf>
    <xf numFmtId="49" fontId="15" fillId="3" borderId="11" xfId="2" applyNumberFormat="1" applyFont="1" applyFill="1" applyBorder="1" applyAlignment="1">
      <alignment horizontal="center" vertical="center" wrapText="1"/>
    </xf>
    <xf numFmtId="49" fontId="14" fillId="3" borderId="11" xfId="2" applyNumberFormat="1" applyFont="1" applyFill="1" applyBorder="1" applyAlignment="1">
      <alignment horizontal="center" vertical="center" wrapText="1"/>
    </xf>
    <xf numFmtId="49" fontId="14" fillId="6" borderId="5" xfId="3" applyNumberFormat="1" applyFont="1" applyFill="1" applyBorder="1" applyAlignment="1" applyProtection="1">
      <alignment horizontal="center" vertical="center"/>
      <protection locked="0"/>
    </xf>
    <xf numFmtId="49" fontId="14" fillId="0" borderId="5" xfId="3" applyNumberFormat="1" applyFont="1" applyBorder="1" applyAlignment="1" applyProtection="1">
      <alignment horizontal="center"/>
      <protection locked="0"/>
    </xf>
    <xf numFmtId="49" fontId="14" fillId="6" borderId="5" xfId="3" applyNumberFormat="1" applyFont="1" applyFill="1" applyBorder="1" applyAlignment="1" applyProtection="1">
      <alignment horizontal="center"/>
      <protection locked="0"/>
    </xf>
    <xf numFmtId="49" fontId="14" fillId="0" borderId="11" xfId="3" applyNumberFormat="1" applyFont="1" applyBorder="1" applyAlignment="1" applyProtection="1">
      <alignment horizontal="center"/>
      <protection locked="0"/>
    </xf>
    <xf numFmtId="49" fontId="22" fillId="3" borderId="11" xfId="2" applyNumberFormat="1" applyFont="1" applyFill="1" applyBorder="1" applyAlignment="1">
      <alignment horizontal="center" vertical="center" wrapText="1"/>
    </xf>
    <xf numFmtId="49" fontId="14" fillId="4" borderId="5" xfId="2" applyNumberFormat="1" applyFont="1" applyFill="1" applyBorder="1" applyAlignment="1">
      <alignment horizontal="center"/>
    </xf>
    <xf numFmtId="49" fontId="14" fillId="0" borderId="5" xfId="2" applyNumberFormat="1" applyFont="1" applyBorder="1" applyAlignment="1">
      <alignment horizontal="center"/>
    </xf>
    <xf numFmtId="49" fontId="14" fillId="0" borderId="5" xfId="2" applyNumberFormat="1" applyFont="1" applyFill="1" applyBorder="1" applyAlignment="1">
      <alignment horizontal="center"/>
    </xf>
    <xf numFmtId="49" fontId="14" fillId="3" borderId="5" xfId="2" applyNumberFormat="1" applyFont="1" applyFill="1" applyBorder="1" applyAlignment="1">
      <alignment horizontal="center"/>
    </xf>
    <xf numFmtId="49" fontId="26" fillId="4" borderId="5" xfId="3" applyNumberFormat="1" applyFont="1" applyFill="1" applyBorder="1" applyAlignment="1" applyProtection="1">
      <alignment horizontal="center"/>
      <protection locked="0"/>
    </xf>
    <xf numFmtId="49" fontId="14" fillId="5" borderId="1" xfId="2" applyNumberFormat="1" applyFont="1" applyFill="1" applyBorder="1" applyAlignment="1">
      <alignment horizontal="left" wrapText="1"/>
    </xf>
    <xf numFmtId="49" fontId="14" fillId="5" borderId="1" xfId="2" applyNumberFormat="1" applyFont="1" applyFill="1" applyBorder="1" applyAlignment="1">
      <alignment wrapText="1"/>
    </xf>
    <xf numFmtId="49" fontId="15" fillId="5" borderId="1" xfId="2" applyNumberFormat="1" applyFont="1" applyFill="1" applyBorder="1" applyAlignment="1">
      <alignment horizontal="left" wrapText="1"/>
    </xf>
    <xf numFmtId="49" fontId="15" fillId="7" borderId="1" xfId="2" applyNumberFormat="1" applyFont="1" applyFill="1" applyBorder="1" applyAlignment="1">
      <alignment horizontal="left" wrapText="1"/>
    </xf>
    <xf numFmtId="49" fontId="15" fillId="3" borderId="1" xfId="2" applyNumberFormat="1" applyFont="1" applyFill="1" applyBorder="1" applyAlignment="1">
      <alignment horizontal="left" wrapText="1"/>
    </xf>
    <xf numFmtId="49" fontId="17" fillId="6" borderId="1" xfId="2" applyNumberFormat="1" applyFont="1" applyFill="1" applyBorder="1" applyAlignment="1">
      <alignment wrapText="1"/>
    </xf>
    <xf numFmtId="49" fontId="15" fillId="6" borderId="1" xfId="2" applyNumberFormat="1" applyFont="1" applyFill="1" applyBorder="1"/>
    <xf numFmtId="49" fontId="16" fillId="7" borderId="1" xfId="2" applyNumberFormat="1" applyFont="1" applyFill="1" applyBorder="1" applyAlignment="1">
      <alignment horizontal="left" wrapText="1"/>
    </xf>
    <xf numFmtId="49" fontId="21" fillId="5" borderId="1" xfId="2" applyNumberFormat="1" applyFont="1" applyFill="1" applyBorder="1" applyAlignment="1">
      <alignment wrapText="1"/>
    </xf>
    <xf numFmtId="49" fontId="22" fillId="3" borderId="1" xfId="2" applyNumberFormat="1" applyFont="1" applyFill="1" applyBorder="1" applyAlignment="1">
      <alignment wrapText="1"/>
    </xf>
    <xf numFmtId="49" fontId="21" fillId="6" borderId="1" xfId="2" applyNumberFormat="1" applyFont="1" applyFill="1" applyBorder="1" applyAlignment="1">
      <alignment wrapText="1"/>
    </xf>
    <xf numFmtId="49" fontId="23" fillId="0" borderId="1" xfId="2" applyNumberFormat="1" applyFont="1" applyBorder="1" applyAlignment="1">
      <alignment wrapText="1"/>
    </xf>
    <xf numFmtId="49" fontId="21" fillId="5" borderId="1" xfId="2" applyNumberFormat="1" applyFont="1" applyFill="1" applyBorder="1" applyAlignment="1" applyProtection="1">
      <alignment horizontal="left" vertical="center" wrapText="1"/>
    </xf>
    <xf numFmtId="49" fontId="21" fillId="5" borderId="1" xfId="2" applyNumberFormat="1" applyFont="1" applyFill="1" applyBorder="1" applyAlignment="1">
      <alignment horizontal="left" wrapText="1"/>
    </xf>
    <xf numFmtId="49" fontId="21" fillId="6" borderId="1" xfId="2" applyNumberFormat="1" applyFont="1" applyFill="1" applyBorder="1" applyAlignment="1">
      <alignment horizontal="left" wrapText="1"/>
    </xf>
    <xf numFmtId="49" fontId="17" fillId="0" borderId="1" xfId="2" applyNumberFormat="1" applyFont="1" applyBorder="1" applyAlignment="1">
      <alignment horizontal="left" wrapText="1"/>
    </xf>
    <xf numFmtId="49" fontId="17" fillId="3" borderId="1" xfId="2" applyNumberFormat="1" applyFont="1" applyFill="1" applyBorder="1" applyAlignment="1">
      <alignment wrapText="1"/>
    </xf>
    <xf numFmtId="49" fontId="17" fillId="0" borderId="1" xfId="2" applyNumberFormat="1" applyFont="1" applyBorder="1" applyAlignment="1">
      <alignment wrapText="1"/>
    </xf>
    <xf numFmtId="2" fontId="14" fillId="0" borderId="1" xfId="2" applyNumberFormat="1" applyFont="1" applyBorder="1" applyAlignment="1">
      <alignment horizontal="center" wrapText="1"/>
    </xf>
    <xf numFmtId="2" fontId="14" fillId="0" borderId="1" xfId="3" applyNumberFormat="1" applyFont="1" applyBorder="1" applyAlignment="1" applyProtection="1">
      <alignment horizontal="center" wrapText="1"/>
      <protection locked="0"/>
    </xf>
    <xf numFmtId="2" fontId="14" fillId="5" borderId="1" xfId="2" applyNumberFormat="1" applyFont="1" applyFill="1" applyBorder="1" applyAlignment="1">
      <alignment horizontal="center"/>
    </xf>
    <xf numFmtId="0" fontId="28" fillId="0" borderId="0" xfId="7" applyNumberFormat="1" applyFont="1" applyBorder="1" applyProtection="1">
      <protection locked="0"/>
    </xf>
    <xf numFmtId="0" fontId="28" fillId="0" borderId="0" xfId="8" applyNumberFormat="1" applyFont="1" applyBorder="1" applyProtection="1">
      <alignment horizontal="left"/>
      <protection locked="0"/>
    </xf>
    <xf numFmtId="49" fontId="28" fillId="0" borderId="0" xfId="9" applyNumberFormat="1" applyFont="1" applyProtection="1">
      <protection locked="0"/>
    </xf>
    <xf numFmtId="0" fontId="4" fillId="0" borderId="0" xfId="1" applyFont="1"/>
    <xf numFmtId="0" fontId="29" fillId="0" borderId="0" xfId="0" applyFont="1"/>
    <xf numFmtId="0" fontId="28" fillId="0" borderId="0" xfId="10" applyNumberFormat="1" applyFont="1" applyBorder="1" applyProtection="1">
      <alignment horizontal="left"/>
      <protection locked="0"/>
    </xf>
    <xf numFmtId="0" fontId="30" fillId="0" borderId="0" xfId="10" applyNumberFormat="1" applyFont="1" applyBorder="1" applyAlignment="1" applyProtection="1">
      <protection locked="0"/>
    </xf>
    <xf numFmtId="0" fontId="30" fillId="0" borderId="0" xfId="11" applyNumberFormat="1" applyFont="1" applyProtection="1">
      <alignment horizontal="center"/>
      <protection locked="0"/>
    </xf>
    <xf numFmtId="0" fontId="4" fillId="0" borderId="0" xfId="1" applyFont="1" applyProtection="1">
      <protection locked="0"/>
    </xf>
    <xf numFmtId="0" fontId="30" fillId="0" borderId="0" xfId="1" applyNumberFormat="1" applyFont="1" applyFill="1" applyBorder="1" applyAlignment="1" applyProtection="1">
      <alignment horizontal="center"/>
    </xf>
    <xf numFmtId="0" fontId="28" fillId="9" borderId="1" xfId="12" applyNumberFormat="1" applyFont="1" applyFill="1" applyBorder="1" applyProtection="1">
      <alignment horizontal="center" vertical="center"/>
      <protection locked="0"/>
    </xf>
    <xf numFmtId="0" fontId="28" fillId="9" borderId="1" xfId="13" applyNumberFormat="1" applyFont="1" applyFill="1" applyBorder="1" applyProtection="1">
      <alignment horizontal="center" vertical="center"/>
      <protection locked="0"/>
    </xf>
    <xf numFmtId="49" fontId="28" fillId="9" borderId="1" xfId="14" applyNumberFormat="1" applyFont="1" applyFill="1" applyBorder="1" applyProtection="1">
      <alignment horizontal="center" vertical="center"/>
      <protection locked="0"/>
    </xf>
    <xf numFmtId="0" fontId="30" fillId="9" borderId="1" xfId="15" applyNumberFormat="1" applyFont="1" applyFill="1" applyBorder="1" applyProtection="1">
      <alignment horizontal="left" wrapText="1"/>
      <protection locked="0"/>
    </xf>
    <xf numFmtId="49" fontId="30" fillId="9" borderId="1" xfId="16" applyNumberFormat="1" applyFont="1" applyFill="1" applyBorder="1" applyProtection="1">
      <alignment horizontal="center"/>
      <protection locked="0"/>
    </xf>
    <xf numFmtId="4" fontId="30" fillId="9" borderId="1" xfId="17" applyNumberFormat="1" applyFont="1" applyFill="1" applyBorder="1" applyProtection="1">
      <alignment horizontal="right" shrinkToFit="1"/>
    </xf>
    <xf numFmtId="0" fontId="28" fillId="9" borderId="1" xfId="18" applyNumberFormat="1" applyFont="1" applyFill="1" applyBorder="1" applyProtection="1">
      <alignment horizontal="left" wrapText="1"/>
      <protection locked="0"/>
    </xf>
    <xf numFmtId="49" fontId="28" fillId="9" borderId="1" xfId="19" applyNumberFormat="1" applyFont="1" applyFill="1" applyBorder="1" applyProtection="1">
      <alignment horizontal="center"/>
      <protection locked="0"/>
    </xf>
    <xf numFmtId="0" fontId="28" fillId="9" borderId="1" xfId="5" applyNumberFormat="1" applyFont="1" applyFill="1" applyBorder="1" applyProtection="1"/>
    <xf numFmtId="0" fontId="32" fillId="9" borderId="1" xfId="20" applyNumberFormat="1" applyFont="1" applyFill="1" applyBorder="1" applyProtection="1">
      <alignment horizontal="left" wrapText="1" indent="2"/>
      <protection locked="0"/>
    </xf>
    <xf numFmtId="49" fontId="30" fillId="9" borderId="1" xfId="21" applyNumberFormat="1" applyFont="1" applyFill="1" applyBorder="1" applyProtection="1">
      <alignment horizontal="center"/>
      <protection locked="0"/>
    </xf>
    <xf numFmtId="4" fontId="30" fillId="9" borderId="1" xfId="22" applyNumberFormat="1" applyFont="1" applyFill="1" applyBorder="1" applyProtection="1">
      <alignment horizontal="right" shrinkToFit="1"/>
    </xf>
    <xf numFmtId="0" fontId="28" fillId="9" borderId="1" xfId="20" applyNumberFormat="1" applyFont="1" applyFill="1" applyBorder="1" applyProtection="1">
      <alignment horizontal="left" wrapText="1" indent="2"/>
      <protection locked="0"/>
    </xf>
    <xf numFmtId="49" fontId="28" fillId="9" borderId="1" xfId="21" applyNumberFormat="1" applyFont="1" applyFill="1" applyBorder="1" applyProtection="1">
      <alignment horizontal="center"/>
      <protection locked="0"/>
    </xf>
    <xf numFmtId="4" fontId="28" fillId="9" borderId="1" xfId="22" applyNumberFormat="1" applyFont="1" applyFill="1" applyBorder="1" applyProtection="1">
      <alignment horizontal="right" shrinkToFit="1"/>
    </xf>
    <xf numFmtId="0" fontId="30" fillId="9" borderId="1" xfId="20" applyNumberFormat="1" applyFont="1" applyFill="1" applyBorder="1" applyProtection="1">
      <alignment horizontal="left" wrapText="1" indent="2"/>
      <protection locked="0"/>
    </xf>
    <xf numFmtId="0" fontId="28" fillId="0" borderId="1" xfId="20" applyNumberFormat="1" applyFont="1" applyBorder="1" applyProtection="1">
      <alignment horizontal="left" wrapText="1" indent="2"/>
      <protection locked="0"/>
    </xf>
    <xf numFmtId="49" fontId="28" fillId="0" borderId="1" xfId="21" applyNumberFormat="1" applyFont="1" applyBorder="1" applyProtection="1">
      <alignment horizontal="center"/>
      <protection locked="0"/>
    </xf>
    <xf numFmtId="2" fontId="28" fillId="0" borderId="1" xfId="5" applyNumberFormat="1" applyFont="1" applyBorder="1" applyProtection="1">
      <protection locked="0"/>
    </xf>
    <xf numFmtId="0" fontId="28" fillId="0" borderId="1" xfId="20" applyNumberFormat="1" applyFont="1" applyBorder="1" applyAlignment="1" applyProtection="1">
      <alignment horizontal="left" wrapText="1" indent="2"/>
      <protection locked="0"/>
    </xf>
    <xf numFmtId="0" fontId="28" fillId="0" borderId="1" xfId="5" applyNumberFormat="1" applyFont="1" applyBorder="1" applyProtection="1">
      <protection locked="0"/>
    </xf>
    <xf numFmtId="0" fontId="33" fillId="9" borderId="1" xfId="20" applyNumberFormat="1" applyFont="1" applyFill="1" applyBorder="1" applyProtection="1">
      <alignment horizontal="left" wrapText="1" indent="2"/>
      <protection locked="0"/>
    </xf>
    <xf numFmtId="0" fontId="12" fillId="0" borderId="1" xfId="5" applyNumberFormat="1" applyFont="1" applyBorder="1" applyProtection="1">
      <protection locked="0"/>
    </xf>
    <xf numFmtId="2" fontId="4" fillId="0" borderId="0" xfId="1" applyNumberFormat="1" applyFont="1"/>
    <xf numFmtId="0" fontId="30" fillId="9" borderId="1" xfId="20" applyNumberFormat="1" applyFont="1" applyFill="1" applyBorder="1" applyProtection="1">
      <alignment horizontal="left" wrapText="1" indent="2"/>
    </xf>
    <xf numFmtId="49" fontId="30" fillId="9" borderId="1" xfId="21" applyNumberFormat="1" applyFont="1" applyFill="1" applyBorder="1" applyProtection="1">
      <alignment horizontal="center"/>
    </xf>
    <xf numFmtId="4" fontId="30" fillId="10" borderId="1" xfId="5" applyNumberFormat="1" applyFont="1" applyFill="1" applyBorder="1" applyProtection="1">
      <protection locked="0"/>
    </xf>
    <xf numFmtId="0" fontId="4" fillId="0" borderId="0" xfId="1" applyFont="1" applyProtection="1"/>
    <xf numFmtId="0" fontId="4" fillId="0" borderId="0" xfId="1" applyFont="1" applyFill="1" applyProtection="1">
      <protection locked="0"/>
    </xf>
    <xf numFmtId="0" fontId="33" fillId="9" borderId="1" xfId="20" applyNumberFormat="1" applyFont="1" applyFill="1" applyBorder="1" applyProtection="1">
      <alignment horizontal="left" wrapText="1" indent="2"/>
    </xf>
    <xf numFmtId="49" fontId="28" fillId="9" borderId="1" xfId="21" applyNumberFormat="1" applyFont="1" applyFill="1" applyBorder="1" applyProtection="1">
      <alignment horizontal="center"/>
    </xf>
    <xf numFmtId="0" fontId="28" fillId="9" borderId="1" xfId="20" applyNumberFormat="1" applyFont="1" applyFill="1" applyBorder="1" applyProtection="1">
      <alignment horizontal="left" wrapText="1" indent="2"/>
    </xf>
    <xf numFmtId="0" fontId="28" fillId="0" borderId="0" xfId="6" applyNumberFormat="1" applyFont="1" applyProtection="1">
      <protection locked="0"/>
    </xf>
    <xf numFmtId="164" fontId="11" fillId="0" borderId="9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36" fillId="3" borderId="1" xfId="24" applyFont="1" applyFill="1" applyBorder="1" applyAlignment="1">
      <alignment vertical="center" wrapText="1"/>
    </xf>
    <xf numFmtId="0" fontId="37" fillId="3" borderId="1" xfId="24" applyFont="1" applyFill="1" applyBorder="1" applyAlignment="1">
      <alignment vertical="center" wrapText="1"/>
    </xf>
    <xf numFmtId="0" fontId="36" fillId="3" borderId="4" xfId="24" applyFont="1" applyFill="1" applyBorder="1" applyAlignment="1">
      <alignment vertical="center" wrapText="1"/>
    </xf>
    <xf numFmtId="0" fontId="37" fillId="3" borderId="4" xfId="25" applyFont="1" applyFill="1" applyBorder="1"/>
    <xf numFmtId="0" fontId="38" fillId="3" borderId="4" xfId="25" applyFont="1" applyFill="1" applyBorder="1" applyAlignment="1">
      <alignment wrapText="1"/>
    </xf>
    <xf numFmtId="0" fontId="37" fillId="3" borderId="4" xfId="24" applyFont="1" applyFill="1" applyBorder="1" applyAlignment="1">
      <alignment vertical="center" wrapText="1"/>
    </xf>
    <xf numFmtId="0" fontId="37" fillId="3" borderId="4" xfId="26" applyNumberFormat="1" applyFont="1" applyFill="1" applyBorder="1" applyAlignment="1">
      <alignment vertical="center" wrapText="1"/>
    </xf>
    <xf numFmtId="0" fontId="40" fillId="3" borderId="4" xfId="25" applyFont="1" applyFill="1" applyBorder="1" applyAlignment="1">
      <alignment horizontal="justify" vertical="center" wrapText="1"/>
    </xf>
    <xf numFmtId="49" fontId="37" fillId="3" borderId="4" xfId="25" applyNumberFormat="1" applyFont="1" applyFill="1" applyBorder="1" applyAlignment="1">
      <alignment horizontal="left" vertical="center" wrapText="1"/>
    </xf>
    <xf numFmtId="0" fontId="38" fillId="3" borderId="4" xfId="25" applyFont="1" applyFill="1" applyBorder="1" applyAlignment="1">
      <alignment horizontal="justify" vertical="center" wrapText="1"/>
    </xf>
    <xf numFmtId="49" fontId="37" fillId="3" borderId="21" xfId="2" applyNumberFormat="1" applyFont="1" applyFill="1" applyBorder="1" applyAlignment="1">
      <alignment horizontal="left" wrapText="1"/>
    </xf>
    <xf numFmtId="0" fontId="36" fillId="3" borderId="4" xfId="25" applyFont="1" applyFill="1" applyBorder="1"/>
    <xf numFmtId="49" fontId="37" fillId="3" borderId="4" xfId="25" applyNumberFormat="1" applyFont="1" applyFill="1" applyBorder="1" applyAlignment="1">
      <alignment wrapText="1"/>
    </xf>
    <xf numFmtId="0" fontId="38" fillId="3" borderId="4" xfId="25" applyFont="1" applyFill="1" applyBorder="1" applyAlignment="1">
      <alignment vertical="center"/>
    </xf>
    <xf numFmtId="0" fontId="38" fillId="3" borderId="4" xfId="0" applyFont="1" applyFill="1" applyBorder="1" applyAlignment="1">
      <alignment horizontal="left" vertical="center"/>
    </xf>
    <xf numFmtId="0" fontId="38" fillId="3" borderId="4" xfId="0" applyFont="1" applyFill="1" applyBorder="1" applyAlignment="1">
      <alignment wrapText="1"/>
    </xf>
    <xf numFmtId="49" fontId="38" fillId="3" borderId="4" xfId="25" applyNumberFormat="1" applyFont="1" applyFill="1" applyBorder="1" applyAlignment="1">
      <alignment wrapText="1"/>
    </xf>
    <xf numFmtId="0" fontId="37" fillId="3" borderId="4" xfId="25" applyFont="1" applyFill="1" applyBorder="1" applyAlignment="1">
      <alignment wrapText="1"/>
    </xf>
    <xf numFmtId="49" fontId="41" fillId="3" borderId="22" xfId="4" applyNumberFormat="1" applyFont="1" applyFill="1" applyBorder="1" applyAlignment="1" applyProtection="1">
      <alignment horizontal="left" wrapText="1"/>
      <protection locked="0"/>
    </xf>
    <xf numFmtId="49" fontId="2" fillId="0" borderId="1" xfId="1" applyNumberFormat="1" applyFont="1" applyFill="1" applyBorder="1"/>
    <xf numFmtId="0" fontId="3" fillId="0" borderId="2" xfId="0" applyFont="1" applyBorder="1" applyAlignment="1">
      <alignment horizontal="center" wrapText="1"/>
    </xf>
    <xf numFmtId="49" fontId="0" fillId="0" borderId="1" xfId="0" applyNumberFormat="1" applyBorder="1"/>
    <xf numFmtId="0" fontId="38" fillId="3" borderId="2" xfId="25" applyFont="1" applyFill="1" applyBorder="1" applyAlignment="1">
      <alignment horizontal="center" wrapText="1"/>
    </xf>
    <xf numFmtId="2" fontId="2" fillId="0" borderId="1" xfId="1" applyNumberFormat="1" applyFont="1" applyFill="1" applyBorder="1"/>
    <xf numFmtId="2" fontId="42" fillId="0" borderId="1" xfId="1" applyNumberFormat="1" applyFont="1" applyFill="1" applyBorder="1"/>
    <xf numFmtId="49" fontId="2" fillId="0" borderId="1" xfId="2" applyNumberFormat="1" applyFont="1" applyBorder="1" applyAlignment="1">
      <alignment horizontal="left" vertical="center"/>
    </xf>
    <xf numFmtId="0" fontId="42" fillId="0" borderId="1" xfId="1" applyFont="1" applyFill="1" applyBorder="1"/>
    <xf numFmtId="49" fontId="2" fillId="0" borderId="2" xfId="23" applyNumberFormat="1" applyFont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left" vertical="center" wrapText="1"/>
    </xf>
    <xf numFmtId="0" fontId="36" fillId="3" borderId="4" xfId="24" applyFont="1" applyFill="1" applyBorder="1" applyAlignment="1">
      <alignment wrapText="1"/>
    </xf>
    <xf numFmtId="0" fontId="36" fillId="3" borderId="4" xfId="25" applyFont="1" applyFill="1" applyBorder="1" applyAlignment="1">
      <alignment vertical="center" wrapText="1"/>
    </xf>
    <xf numFmtId="164" fontId="2" fillId="0" borderId="1" xfId="1" applyNumberFormat="1" applyFont="1" applyFill="1" applyBorder="1"/>
    <xf numFmtId="0" fontId="36" fillId="3" borderId="4" xfId="25" applyFont="1" applyFill="1" applyBorder="1" applyAlignment="1">
      <alignment wrapText="1"/>
    </xf>
    <xf numFmtId="49" fontId="40" fillId="3" borderId="4" xfId="4" applyNumberFormat="1" applyFont="1" applyFill="1" applyBorder="1" applyProtection="1">
      <alignment wrapText="1"/>
      <protection locked="0"/>
    </xf>
    <xf numFmtId="0" fontId="36" fillId="3" borderId="4" xfId="25" applyFont="1" applyFill="1" applyBorder="1" applyAlignment="1">
      <alignment vertical="top" wrapText="1"/>
    </xf>
    <xf numFmtId="0" fontId="43" fillId="0" borderId="0" xfId="0" applyFont="1"/>
    <xf numFmtId="49" fontId="36" fillId="3" borderId="1" xfId="24" applyNumberFormat="1" applyFont="1" applyFill="1" applyBorder="1" applyAlignment="1">
      <alignment horizontal="center" vertical="center" wrapText="1"/>
    </xf>
    <xf numFmtId="4" fontId="36" fillId="3" borderId="1" xfId="24" applyNumberFormat="1" applyFont="1" applyFill="1" applyBorder="1" applyAlignment="1">
      <alignment horizontal="right" vertical="center" wrapText="1"/>
    </xf>
    <xf numFmtId="0" fontId="44" fillId="0" borderId="0" xfId="27" applyFont="1"/>
    <xf numFmtId="0" fontId="3" fillId="0" borderId="0" xfId="24" applyFont="1" applyFill="1" applyBorder="1"/>
    <xf numFmtId="49" fontId="37" fillId="3" borderId="1" xfId="24" applyNumberFormat="1" applyFont="1" applyFill="1" applyBorder="1" applyAlignment="1">
      <alignment horizontal="center" vertical="center" wrapText="1"/>
    </xf>
    <xf numFmtId="49" fontId="37" fillId="3" borderId="1" xfId="24" applyNumberFormat="1" applyFont="1" applyFill="1" applyBorder="1" applyAlignment="1">
      <alignment horizontal="left" vertical="center" wrapText="1"/>
    </xf>
    <xf numFmtId="4" fontId="37" fillId="3" borderId="1" xfId="24" applyNumberFormat="1" applyFont="1" applyFill="1" applyBorder="1" applyAlignment="1">
      <alignment horizontal="right" vertical="center" wrapText="1"/>
    </xf>
    <xf numFmtId="49" fontId="36" fillId="3" borderId="1" xfId="24" applyNumberFormat="1" applyFont="1" applyFill="1" applyBorder="1" applyAlignment="1">
      <alignment horizontal="left" vertical="center" wrapText="1"/>
    </xf>
    <xf numFmtId="0" fontId="37" fillId="3" borderId="1" xfId="28" applyNumberFormat="1" applyFont="1" applyFill="1" applyBorder="1" applyAlignment="1">
      <alignment vertical="center" wrapText="1"/>
    </xf>
    <xf numFmtId="2" fontId="3" fillId="0" borderId="2" xfId="0" applyNumberFormat="1" applyFont="1" applyBorder="1" applyAlignment="1">
      <alignment horizontal="right" wrapText="1"/>
    </xf>
    <xf numFmtId="2" fontId="42" fillId="0" borderId="2" xfId="0" applyNumberFormat="1" applyFont="1" applyBorder="1" applyAlignment="1">
      <alignment horizontal="right" vertical="center" wrapText="1"/>
    </xf>
    <xf numFmtId="0" fontId="2" fillId="0" borderId="2" xfId="0" applyFont="1" applyBorder="1" applyAlignment="1">
      <alignment horizontal="left" vertical="center" wrapText="1"/>
    </xf>
    <xf numFmtId="49" fontId="2" fillId="3" borderId="1" xfId="24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49" fontId="37" fillId="3" borderId="1" xfId="2" applyNumberFormat="1" applyFont="1" applyFill="1" applyBorder="1" applyAlignment="1">
      <alignment horizontal="left" wrapText="1"/>
    </xf>
    <xf numFmtId="2" fontId="2" fillId="0" borderId="0" xfId="1" applyNumberFormat="1" applyFont="1" applyFill="1"/>
    <xf numFmtId="166" fontId="3" fillId="3" borderId="5" xfId="24" applyNumberFormat="1" applyFont="1" applyFill="1" applyBorder="1" applyAlignment="1">
      <alignment horizontal="center" vertical="center" wrapText="1"/>
    </xf>
    <xf numFmtId="0" fontId="48" fillId="3" borderId="4" xfId="25" applyFont="1" applyFill="1" applyBorder="1" applyAlignment="1">
      <alignment wrapText="1"/>
    </xf>
    <xf numFmtId="164" fontId="3" fillId="3" borderId="1" xfId="24" applyNumberFormat="1" applyFont="1" applyFill="1" applyBorder="1" applyAlignment="1">
      <alignment horizontal="center" vertical="center" wrapText="1"/>
    </xf>
    <xf numFmtId="0" fontId="47" fillId="3" borderId="4" xfId="25" applyFont="1" applyFill="1" applyBorder="1"/>
    <xf numFmtId="166" fontId="3" fillId="3" borderId="1" xfId="24" applyNumberFormat="1" applyFont="1" applyFill="1" applyBorder="1" applyAlignment="1">
      <alignment horizontal="center" wrapText="1"/>
    </xf>
    <xf numFmtId="49" fontId="19" fillId="3" borderId="22" xfId="4" applyNumberFormat="1" applyFont="1" applyFill="1" applyBorder="1" applyAlignment="1" applyProtection="1">
      <alignment horizontal="left" wrapText="1"/>
      <protection locked="0"/>
    </xf>
    <xf numFmtId="2" fontId="3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 wrapText="1"/>
    </xf>
    <xf numFmtId="0" fontId="29" fillId="0" borderId="4" xfId="0" applyFont="1" applyBorder="1" applyAlignment="1">
      <alignment horizontal="center"/>
    </xf>
    <xf numFmtId="0" fontId="45" fillId="0" borderId="1" xfId="0" applyFont="1" applyBorder="1" applyAlignment="1">
      <alignment wrapText="1"/>
    </xf>
    <xf numFmtId="0" fontId="45" fillId="0" borderId="4" xfId="0" applyFont="1" applyBorder="1" applyAlignment="1">
      <alignment horizontal="center"/>
    </xf>
    <xf numFmtId="0" fontId="29" fillId="0" borderId="1" xfId="0" applyFont="1" applyBorder="1" applyAlignment="1">
      <alignment wrapText="1"/>
    </xf>
    <xf numFmtId="0" fontId="29" fillId="0" borderId="4" xfId="0" applyFont="1" applyBorder="1" applyAlignment="1">
      <alignment horizontal="center" vertical="top" wrapText="1"/>
    </xf>
    <xf numFmtId="0" fontId="29" fillId="0" borderId="1" xfId="0" applyFont="1" applyBorder="1" applyAlignment="1">
      <alignment horizontal="left" wrapText="1"/>
    </xf>
    <xf numFmtId="0" fontId="0" fillId="0" borderId="0" xfId="0"/>
    <xf numFmtId="0" fontId="2" fillId="0" borderId="0" xfId="1" applyFont="1" applyFill="1"/>
    <xf numFmtId="0" fontId="4" fillId="0" borderId="0" xfId="1" applyFont="1" applyFill="1"/>
    <xf numFmtId="0" fontId="2" fillId="0" borderId="1" xfId="1" applyFont="1" applyFill="1" applyBorder="1"/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49" fontId="3" fillId="3" borderId="1" xfId="24" applyNumberFormat="1" applyFont="1" applyFill="1" applyBorder="1" applyAlignment="1">
      <alignment horizontal="center" vertical="center" wrapText="1"/>
    </xf>
    <xf numFmtId="49" fontId="4" fillId="3" borderId="1" xfId="24" applyNumberFormat="1" applyFont="1" applyFill="1" applyBorder="1" applyAlignment="1">
      <alignment horizontal="center" vertical="center" wrapText="1"/>
    </xf>
    <xf numFmtId="4" fontId="4" fillId="3" borderId="1" xfId="24" applyNumberFormat="1" applyFont="1" applyFill="1" applyBorder="1" applyAlignment="1">
      <alignment horizontal="center" vertical="center" wrapText="1"/>
    </xf>
    <xf numFmtId="4" fontId="3" fillId="3" borderId="1" xfId="24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3" fillId="3" borderId="1" xfId="24" applyFont="1" applyFill="1" applyBorder="1" applyAlignment="1">
      <alignment horizontal="center" vertical="justify" wrapText="1"/>
    </xf>
    <xf numFmtId="0" fontId="4" fillId="3" borderId="1" xfId="24" applyFont="1" applyFill="1" applyBorder="1" applyAlignment="1">
      <alignment horizontal="center" vertical="center" wrapText="1"/>
    </xf>
    <xf numFmtId="0" fontId="3" fillId="3" borderId="1" xfId="24" applyFont="1" applyFill="1" applyBorder="1" applyAlignment="1">
      <alignment horizontal="center" vertical="center" wrapText="1"/>
    </xf>
    <xf numFmtId="166" fontId="3" fillId="3" borderId="1" xfId="24" applyNumberFormat="1" applyFont="1" applyFill="1" applyBorder="1" applyAlignment="1">
      <alignment horizontal="center" vertical="center" wrapText="1"/>
    </xf>
    <xf numFmtId="166" fontId="4" fillId="3" borderId="1" xfId="24" applyNumberFormat="1" applyFont="1" applyFill="1" applyBorder="1" applyAlignment="1">
      <alignment horizontal="center" vertical="center" wrapText="1"/>
    </xf>
    <xf numFmtId="49" fontId="4" fillId="3" borderId="3" xfId="25" applyNumberFormat="1" applyFont="1" applyFill="1" applyBorder="1" applyAlignment="1">
      <alignment horizontal="center"/>
    </xf>
    <xf numFmtId="0" fontId="4" fillId="3" borderId="3" xfId="25" applyFont="1" applyFill="1" applyBorder="1" applyAlignment="1">
      <alignment horizontal="center"/>
    </xf>
    <xf numFmtId="0" fontId="4" fillId="3" borderId="1" xfId="25" applyFont="1" applyFill="1" applyBorder="1" applyAlignment="1">
      <alignment horizontal="center"/>
    </xf>
    <xf numFmtId="2" fontId="4" fillId="3" borderId="1" xfId="25" applyNumberFormat="1" applyFont="1" applyFill="1" applyBorder="1" applyAlignment="1">
      <alignment horizontal="center"/>
    </xf>
    <xf numFmtId="49" fontId="4" fillId="3" borderId="1" xfId="25" applyNumberFormat="1" applyFont="1" applyFill="1" applyBorder="1" applyAlignment="1">
      <alignment horizontal="center"/>
    </xf>
    <xf numFmtId="166" fontId="4" fillId="3" borderId="1" xfId="25" applyNumberFormat="1" applyFont="1" applyFill="1" applyBorder="1" applyAlignment="1">
      <alignment horizontal="center"/>
    </xf>
    <xf numFmtId="166" fontId="4" fillId="3" borderId="1" xfId="24" applyNumberFormat="1" applyFont="1" applyFill="1" applyBorder="1" applyAlignment="1">
      <alignment horizontal="center" wrapText="1"/>
    </xf>
    <xf numFmtId="49" fontId="4" fillId="3" borderId="1" xfId="25" applyNumberFormat="1" applyFont="1" applyFill="1" applyBorder="1" applyAlignment="1">
      <alignment horizontal="center" vertical="center" wrapText="1"/>
    </xf>
    <xf numFmtId="49" fontId="3" fillId="3" borderId="1" xfId="25" applyNumberFormat="1" applyFont="1" applyFill="1" applyBorder="1" applyAlignment="1">
      <alignment horizontal="center" vertical="center" wrapText="1"/>
    </xf>
    <xf numFmtId="49" fontId="3" fillId="3" borderId="1" xfId="30" applyNumberFormat="1" applyFont="1" applyFill="1" applyBorder="1" applyAlignment="1">
      <alignment horizontal="center" vertical="center" wrapText="1"/>
    </xf>
    <xf numFmtId="49" fontId="4" fillId="3" borderId="1" xfId="30" applyNumberFormat="1" applyFont="1" applyFill="1" applyBorder="1" applyAlignment="1">
      <alignment horizontal="center" vertical="center" wrapText="1"/>
    </xf>
    <xf numFmtId="0" fontId="28" fillId="3" borderId="1" xfId="25" applyFont="1" applyFill="1" applyBorder="1" applyAlignment="1">
      <alignment horizontal="center" vertical="center" wrapText="1"/>
    </xf>
    <xf numFmtId="0" fontId="4" fillId="3" borderId="1" xfId="25" applyFont="1" applyFill="1" applyBorder="1" applyAlignment="1">
      <alignment horizontal="center" vertical="center" wrapText="1"/>
    </xf>
    <xf numFmtId="49" fontId="46" fillId="3" borderId="1" xfId="3" applyNumberFormat="1" applyFont="1" applyFill="1" applyBorder="1" applyAlignment="1" applyProtection="1">
      <alignment horizontal="center"/>
      <protection locked="0"/>
    </xf>
    <xf numFmtId="49" fontId="46" fillId="3" borderId="1" xfId="3" applyNumberFormat="1" applyFont="1" applyFill="1" applyBorder="1" applyAlignment="1" applyProtection="1">
      <alignment horizontal="center" vertical="center"/>
      <protection locked="0"/>
    </xf>
    <xf numFmtId="49" fontId="47" fillId="0" borderId="1" xfId="3" applyNumberFormat="1" applyFont="1" applyBorder="1" applyAlignment="1" applyProtection="1">
      <alignment horizontal="center"/>
      <protection locked="0"/>
    </xf>
    <xf numFmtId="49" fontId="47" fillId="3" borderId="1" xfId="3" applyNumberFormat="1" applyFont="1" applyFill="1" applyBorder="1" applyAlignment="1" applyProtection="1">
      <alignment horizontal="center" vertical="center"/>
      <protection locked="0"/>
    </xf>
    <xf numFmtId="49" fontId="47" fillId="0" borderId="1" xfId="3" applyNumberFormat="1" applyFont="1" applyBorder="1" applyAlignment="1" applyProtection="1">
      <alignment horizontal="center" vertical="center"/>
      <protection locked="0"/>
    </xf>
    <xf numFmtId="49" fontId="3" fillId="3" borderId="1" xfId="2" applyNumberFormat="1" applyFont="1" applyFill="1" applyBorder="1" applyAlignment="1">
      <alignment horizontal="center" vertical="center" wrapText="1"/>
    </xf>
    <xf numFmtId="49" fontId="47" fillId="3" borderId="23" xfId="2" applyNumberFormat="1" applyFont="1" applyFill="1" applyBorder="1" applyAlignment="1">
      <alignment horizontal="left" wrapText="1"/>
    </xf>
    <xf numFmtId="49" fontId="48" fillId="0" borderId="1" xfId="4" applyNumberFormat="1" applyFont="1" applyBorder="1" applyProtection="1">
      <alignment wrapText="1"/>
      <protection locked="0"/>
    </xf>
    <xf numFmtId="49" fontId="49" fillId="0" borderId="1" xfId="4" applyNumberFormat="1" applyFont="1" applyBorder="1" applyProtection="1">
      <alignment wrapText="1"/>
      <protection locked="0"/>
    </xf>
    <xf numFmtId="49" fontId="50" fillId="0" borderId="1" xfId="2" applyNumberFormat="1" applyFont="1" applyBorder="1" applyAlignment="1">
      <alignment wrapText="1"/>
    </xf>
    <xf numFmtId="0" fontId="46" fillId="3" borderId="1" xfId="24" applyFont="1" applyFill="1" applyBorder="1" applyAlignment="1">
      <alignment wrapText="1"/>
    </xf>
    <xf numFmtId="0" fontId="46" fillId="3" borderId="1" xfId="24" applyFont="1" applyFill="1" applyBorder="1" applyAlignment="1">
      <alignment vertical="center" wrapText="1"/>
    </xf>
    <xf numFmtId="0" fontId="47" fillId="3" borderId="1" xfId="25" applyFont="1" applyFill="1" applyBorder="1"/>
    <xf numFmtId="0" fontId="48" fillId="3" borderId="1" xfId="25" applyFont="1" applyFill="1" applyBorder="1" applyAlignment="1">
      <alignment wrapText="1"/>
    </xf>
    <xf numFmtId="0" fontId="47" fillId="3" borderId="1" xfId="24" applyFont="1" applyFill="1" applyBorder="1" applyAlignment="1">
      <alignment vertical="center" wrapText="1"/>
    </xf>
    <xf numFmtId="0" fontId="47" fillId="3" borderId="1" xfId="26" applyNumberFormat="1" applyFont="1" applyFill="1" applyBorder="1" applyAlignment="1">
      <alignment vertical="center" wrapText="1"/>
    </xf>
    <xf numFmtId="0" fontId="51" fillId="3" borderId="1" xfId="25" applyFont="1" applyFill="1" applyBorder="1" applyAlignment="1">
      <alignment horizontal="justify" vertical="center" wrapText="1"/>
    </xf>
    <xf numFmtId="49" fontId="47" fillId="3" borderId="1" xfId="25" applyNumberFormat="1" applyFont="1" applyFill="1" applyBorder="1" applyAlignment="1">
      <alignment horizontal="left" vertical="center" wrapText="1"/>
    </xf>
    <xf numFmtId="0" fontId="48" fillId="3" borderId="1" xfId="25" applyFont="1" applyFill="1" applyBorder="1" applyAlignment="1">
      <alignment horizontal="justify" vertical="center" wrapText="1"/>
    </xf>
    <xf numFmtId="0" fontId="46" fillId="3" borderId="1" xfId="25" applyFont="1" applyFill="1" applyBorder="1"/>
    <xf numFmtId="49" fontId="47" fillId="3" borderId="1" xfId="25" applyNumberFormat="1" applyFont="1" applyFill="1" applyBorder="1" applyAlignment="1">
      <alignment wrapText="1"/>
    </xf>
    <xf numFmtId="0" fontId="48" fillId="3" borderId="1" xfId="25" applyFont="1" applyFill="1" applyBorder="1" applyAlignment="1">
      <alignment vertical="center"/>
    </xf>
    <xf numFmtId="0" fontId="48" fillId="3" borderId="1" xfId="0" applyFont="1" applyFill="1" applyBorder="1" applyAlignment="1">
      <alignment horizontal="left" vertical="center"/>
    </xf>
    <xf numFmtId="0" fontId="48" fillId="3" borderId="1" xfId="0" applyFont="1" applyFill="1" applyBorder="1" applyAlignment="1">
      <alignment wrapText="1"/>
    </xf>
    <xf numFmtId="49" fontId="48" fillId="3" borderId="1" xfId="25" applyNumberFormat="1" applyFont="1" applyFill="1" applyBorder="1" applyAlignment="1">
      <alignment wrapText="1"/>
    </xf>
    <xf numFmtId="49" fontId="47" fillId="3" borderId="3" xfId="25" applyNumberFormat="1" applyFont="1" applyFill="1" applyBorder="1" applyAlignment="1">
      <alignment wrapText="1"/>
    </xf>
    <xf numFmtId="0" fontId="46" fillId="3" borderId="1" xfId="25" applyFont="1" applyFill="1" applyBorder="1" applyAlignment="1">
      <alignment vertical="center" wrapText="1"/>
    </xf>
    <xf numFmtId="0" fontId="46" fillId="3" borderId="1" xfId="25" applyFont="1" applyFill="1" applyBorder="1" applyAlignment="1">
      <alignment wrapText="1"/>
    </xf>
    <xf numFmtId="0" fontId="47" fillId="3" borderId="1" xfId="25" applyFont="1" applyFill="1" applyBorder="1" applyAlignment="1">
      <alignment wrapText="1"/>
    </xf>
    <xf numFmtId="0" fontId="51" fillId="3" borderId="1" xfId="25" applyFont="1" applyFill="1" applyBorder="1"/>
    <xf numFmtId="0" fontId="46" fillId="3" borderId="1" xfId="25" applyFont="1" applyFill="1" applyBorder="1" applyAlignment="1">
      <alignment vertical="top" wrapText="1"/>
    </xf>
    <xf numFmtId="0" fontId="47" fillId="3" borderId="1" xfId="25" applyFont="1" applyFill="1" applyBorder="1" applyAlignment="1" applyProtection="1">
      <alignment horizontal="left" vertical="center" wrapText="1"/>
      <protection locked="0" hidden="1"/>
    </xf>
    <xf numFmtId="0" fontId="11" fillId="0" borderId="6" xfId="0" applyFont="1" applyBorder="1" applyAlignment="1">
      <alignment horizontal="center" vertical="center" wrapText="1"/>
    </xf>
    <xf numFmtId="0" fontId="29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/>
    </xf>
    <xf numFmtId="0" fontId="44" fillId="0" borderId="0" xfId="1" applyFont="1" applyFill="1"/>
    <xf numFmtId="0" fontId="44" fillId="0" borderId="0" xfId="1" applyFont="1" applyFill="1" applyAlignment="1">
      <alignment wrapText="1"/>
    </xf>
    <xf numFmtId="0" fontId="4" fillId="0" borderId="1" xfId="1" applyFont="1" applyFill="1" applyBorder="1"/>
    <xf numFmtId="2" fontId="4" fillId="0" borderId="1" xfId="1" applyNumberFormat="1" applyFont="1" applyFill="1" applyBorder="1"/>
    <xf numFmtId="2" fontId="3" fillId="0" borderId="1" xfId="1" applyNumberFormat="1" applyFont="1" applyFill="1" applyBorder="1"/>
    <xf numFmtId="2" fontId="3" fillId="0" borderId="6" xfId="0" applyNumberFormat="1" applyFont="1" applyBorder="1" applyAlignment="1">
      <alignment horizontal="righ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right" vertical="center" wrapText="1"/>
    </xf>
    <xf numFmtId="0" fontId="11" fillId="0" borderId="5" xfId="0" applyFont="1" applyBorder="1" applyAlignment="1">
      <alignment horizontal="center" vertical="center" wrapText="1"/>
    </xf>
    <xf numFmtId="49" fontId="11" fillId="0" borderId="3" xfId="0" applyNumberFormat="1" applyFont="1" applyBorder="1" applyAlignment="1">
      <alignment horizontal="center" vertical="center" wrapText="1"/>
    </xf>
    <xf numFmtId="2" fontId="53" fillId="3" borderId="1" xfId="2" applyNumberFormat="1" applyFont="1" applyFill="1" applyBorder="1" applyAlignment="1"/>
    <xf numFmtId="2" fontId="53" fillId="0" borderId="1" xfId="2" applyNumberFormat="1" applyFont="1" applyBorder="1" applyAlignment="1"/>
    <xf numFmtId="0" fontId="47" fillId="3" borderId="4" xfId="26" applyNumberFormat="1" applyFont="1" applyFill="1" applyBorder="1" applyAlignment="1">
      <alignment vertical="center" wrapText="1"/>
    </xf>
    <xf numFmtId="0" fontId="46" fillId="3" borderId="4" xfId="25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3" fillId="0" borderId="0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3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right"/>
    </xf>
    <xf numFmtId="0" fontId="12" fillId="0" borderId="0" xfId="1" applyFont="1" applyFill="1" applyAlignment="1">
      <alignment horizontal="right"/>
    </xf>
    <xf numFmtId="0" fontId="7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top" wrapText="1"/>
    </xf>
    <xf numFmtId="0" fontId="28" fillId="9" borderId="1" xfId="5" applyNumberFormat="1" applyFont="1" applyFill="1" applyBorder="1" applyAlignment="1" applyProtection="1">
      <alignment horizontal="center" wrapText="1"/>
      <protection locked="0"/>
    </xf>
    <xf numFmtId="0" fontId="30" fillId="0" borderId="0" xfId="1" applyNumberFormat="1" applyFont="1" applyFill="1" applyBorder="1" applyAlignment="1" applyProtection="1">
      <alignment horizontal="center"/>
    </xf>
    <xf numFmtId="0" fontId="28" fillId="9" borderId="1" xfId="1" applyNumberFormat="1" applyFont="1" applyFill="1" applyBorder="1" applyAlignment="1" applyProtection="1">
      <alignment horizontal="center" vertical="top" wrapText="1"/>
    </xf>
    <xf numFmtId="0" fontId="3" fillId="0" borderId="11" xfId="1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left"/>
    </xf>
    <xf numFmtId="0" fontId="3" fillId="0" borderId="5" xfId="1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6" fillId="0" borderId="10" xfId="1" applyFont="1" applyFill="1" applyBorder="1" applyAlignment="1">
      <alignment horizontal="right"/>
    </xf>
    <xf numFmtId="0" fontId="2" fillId="0" borderId="0" xfId="1" applyFont="1" applyFill="1"/>
    <xf numFmtId="0" fontId="4" fillId="0" borderId="0" xfId="1" applyFont="1" applyFill="1" applyAlignment="1">
      <alignment horizontal="right"/>
    </xf>
    <xf numFmtId="0" fontId="5" fillId="0" borderId="0" xfId="1" applyFont="1" applyFill="1" applyBorder="1" applyAlignment="1"/>
    <xf numFmtId="0" fontId="4" fillId="0" borderId="0" xfId="1" applyFont="1" applyFill="1"/>
    <xf numFmtId="0" fontId="6" fillId="0" borderId="0" xfId="1" applyFont="1" applyFill="1"/>
    <xf numFmtId="0" fontId="3" fillId="0" borderId="1" xfId="1" applyFont="1" applyFill="1" applyBorder="1" applyAlignment="1">
      <alignment horizontal="center"/>
    </xf>
    <xf numFmtId="49" fontId="2" fillId="0" borderId="0" xfId="1" applyNumberFormat="1" applyFont="1" applyFill="1"/>
    <xf numFmtId="0" fontId="3" fillId="0" borderId="0" xfId="1" applyFont="1" applyFill="1" applyAlignment="1"/>
    <xf numFmtId="0" fontId="4" fillId="0" borderId="0" xfId="1" applyFont="1" applyFill="1" applyAlignment="1"/>
    <xf numFmtId="0" fontId="3" fillId="0" borderId="0" xfId="1" applyFont="1" applyFill="1" applyBorder="1" applyAlignment="1">
      <alignment horizontal="center"/>
    </xf>
    <xf numFmtId="0" fontId="10" fillId="0" borderId="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wrapText="1"/>
    </xf>
    <xf numFmtId="0" fontId="2" fillId="3" borderId="0" xfId="1" applyFont="1" applyFill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52" fillId="0" borderId="1" xfId="0" applyFont="1" applyBorder="1" applyAlignment="1">
      <alignment horizontal="left" wrapText="1"/>
    </xf>
    <xf numFmtId="0" fontId="4" fillId="3" borderId="0" xfId="1" applyFont="1" applyFill="1"/>
    <xf numFmtId="0" fontId="10" fillId="0" borderId="1" xfId="1" applyNumberFormat="1" applyFont="1" applyFill="1" applyBorder="1" applyAlignment="1">
      <alignment horizontal="center" vertical="center"/>
    </xf>
    <xf numFmtId="0" fontId="6" fillId="0" borderId="0" xfId="1" applyFont="1" applyFill="1" applyAlignment="1"/>
    <xf numFmtId="0" fontId="2" fillId="0" borderId="0" xfId="1" applyFont="1" applyFill="1" applyBorder="1"/>
    <xf numFmtId="2" fontId="52" fillId="0" borderId="1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" fontId="9" fillId="0" borderId="1" xfId="1" applyNumberFormat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/>
    </xf>
    <xf numFmtId="4" fontId="10" fillId="0" borderId="1" xfId="1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/>
    </xf>
    <xf numFmtId="0" fontId="1" fillId="0" borderId="0" xfId="1" applyFont="1" applyFill="1" applyAlignment="1"/>
    <xf numFmtId="0" fontId="1" fillId="0" borderId="0" xfId="1" applyFont="1" applyFill="1"/>
    <xf numFmtId="0" fontId="9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2" fontId="9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6" fontId="10" fillId="0" borderId="1" xfId="0" applyNumberFormat="1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6" fontId="10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166" fontId="9" fillId="0" borderId="1" xfId="0" applyNumberFormat="1" applyFont="1" applyFill="1" applyBorder="1" applyAlignment="1">
      <alignment vertical="center" wrapText="1"/>
    </xf>
    <xf numFmtId="49" fontId="10" fillId="0" borderId="1" xfId="0" applyNumberFormat="1" applyFont="1" applyFill="1" applyBorder="1" applyAlignment="1">
      <alignment vertical="center" wrapText="1"/>
    </xf>
    <xf numFmtId="166" fontId="10" fillId="0" borderId="1" xfId="0" applyNumberFormat="1" applyFont="1" applyFill="1" applyBorder="1" applyAlignment="1">
      <alignment vertical="center"/>
    </xf>
    <xf numFmtId="0" fontId="4" fillId="0" borderId="1" xfId="20" applyNumberFormat="1" applyFont="1" applyBorder="1" applyAlignment="1" applyProtection="1">
      <alignment horizontal="left" wrapText="1" indent="2"/>
      <protection locked="0"/>
    </xf>
    <xf numFmtId="166" fontId="9" fillId="0" borderId="1" xfId="0" applyNumberFormat="1" applyFont="1" applyFill="1" applyBorder="1" applyAlignment="1">
      <alignment vertical="center"/>
    </xf>
    <xf numFmtId="49" fontId="3" fillId="3" borderId="1" xfId="21" applyNumberFormat="1" applyFont="1" applyFill="1" applyBorder="1" applyProtection="1">
      <alignment horizontal="center"/>
      <protection locked="0"/>
    </xf>
    <xf numFmtId="0" fontId="3" fillId="3" borderId="1" xfId="20" applyNumberFormat="1" applyFont="1" applyFill="1" applyBorder="1" applyProtection="1">
      <alignment horizontal="left" wrapText="1" indent="2"/>
      <protection locked="0"/>
    </xf>
    <xf numFmtId="0" fontId="9" fillId="0" borderId="1" xfId="0" applyFont="1" applyFill="1" applyBorder="1" applyAlignment="1">
      <alignment horizontal="center" vertical="center"/>
    </xf>
    <xf numFmtId="0" fontId="4" fillId="0" borderId="1" xfId="20" applyNumberFormat="1" applyFont="1" applyBorder="1" applyProtection="1">
      <alignment horizontal="left" wrapText="1" indent="2"/>
      <protection locked="0"/>
    </xf>
    <xf numFmtId="49" fontId="9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/>
    <xf numFmtId="0" fontId="9" fillId="0" borderId="0" xfId="0" applyFont="1" applyAlignment="1">
      <alignment horizontal="right" vertical="center"/>
    </xf>
    <xf numFmtId="0" fontId="9" fillId="0" borderId="0" xfId="0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Fill="1" applyBorder="1" applyAlignment="1">
      <alignment vertical="center" wrapText="1"/>
    </xf>
    <xf numFmtId="166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vertical="center" wrapText="1"/>
    </xf>
    <xf numFmtId="166" fontId="9" fillId="0" borderId="0" xfId="0" applyNumberFormat="1" applyFont="1" applyFill="1" applyBorder="1"/>
    <xf numFmtId="49" fontId="9" fillId="0" borderId="0" xfId="0" applyNumberFormat="1" applyFont="1" applyFill="1" applyBorder="1" applyAlignment="1">
      <alignment horizontal="center" vertical="center"/>
    </xf>
    <xf numFmtId="166" fontId="10" fillId="0" borderId="0" xfId="0" applyNumberFormat="1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166" fontId="9" fillId="0" borderId="0" xfId="0" applyNumberFormat="1" applyFont="1" applyFill="1" applyBorder="1" applyAlignment="1">
      <alignment vertical="center" wrapText="1"/>
    </xf>
    <xf numFmtId="166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/>
    </xf>
    <xf numFmtId="49" fontId="10" fillId="0" borderId="0" xfId="0" applyNumberFormat="1" applyFont="1" applyFill="1" applyBorder="1" applyAlignment="1">
      <alignment horizontal="center" wrapText="1"/>
    </xf>
    <xf numFmtId="49" fontId="10" fillId="0" borderId="0" xfId="0" applyNumberFormat="1" applyFont="1" applyFill="1" applyBorder="1" applyAlignment="1">
      <alignment wrapText="1"/>
    </xf>
    <xf numFmtId="166" fontId="10" fillId="0" borderId="0" xfId="0" applyNumberFormat="1" applyFont="1" applyFill="1" applyBorder="1"/>
    <xf numFmtId="0" fontId="9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wrapText="1"/>
    </xf>
    <xf numFmtId="49" fontId="9" fillId="0" borderId="0" xfId="0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horizontal="center"/>
    </xf>
    <xf numFmtId="0" fontId="9" fillId="0" borderId="0" xfId="0" applyFont="1" applyFill="1" applyBorder="1"/>
  </cellXfs>
  <cellStyles count="31">
    <cellStyle name="xl101" xfId="4"/>
    <cellStyle name="xl22" xfId="5"/>
    <cellStyle name="xl25" xfId="7"/>
    <cellStyle name="xl26" xfId="10"/>
    <cellStyle name="xl29" xfId="12"/>
    <cellStyle name="xl30" xfId="15"/>
    <cellStyle name="xl31" xfId="18"/>
    <cellStyle name="xl32" xfId="20"/>
    <cellStyle name="xl34" xfId="6"/>
    <cellStyle name="xl37" xfId="8"/>
    <cellStyle name="xl38" xfId="13"/>
    <cellStyle name="xl43" xfId="16"/>
    <cellStyle name="xl44" xfId="19"/>
    <cellStyle name="xl45" xfId="21"/>
    <cellStyle name="xl49" xfId="14"/>
    <cellStyle name="xl50" xfId="17"/>
    <cellStyle name="xl52" xfId="22"/>
    <cellStyle name="xl71" xfId="9"/>
    <cellStyle name="xl72" xfId="11"/>
    <cellStyle name="Обычный" xfId="0" builtinId="0"/>
    <cellStyle name="Обычный 2" xfId="1"/>
    <cellStyle name="Обычный 2 3" xfId="29"/>
    <cellStyle name="Обычный 2 4" xfId="30"/>
    <cellStyle name="Обычный 2 6" xfId="2"/>
    <cellStyle name="Обычный 3" xfId="27"/>
    <cellStyle name="Обычный 4" xfId="25"/>
    <cellStyle name="Обычный 6" xfId="3"/>
    <cellStyle name="Обычный_Приложения 8, 9, 10 (1)" xfId="24"/>
    <cellStyle name="Финансовый" xfId="23" builtinId="3"/>
    <cellStyle name="Финансовый 3" xfId="28"/>
    <cellStyle name="Финансовый 4" xfId="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A27" zoomScaleNormal="100" workbookViewId="0">
      <selection activeCell="D18" sqref="D18"/>
    </sheetView>
  </sheetViews>
  <sheetFormatPr defaultColWidth="9.140625" defaultRowHeight="12.75" x14ac:dyDescent="0.2"/>
  <cols>
    <col min="1" max="1" width="9" style="374" customWidth="1"/>
    <col min="2" max="2" width="15.28515625" style="374" customWidth="1"/>
    <col min="3" max="3" width="29.5703125" style="374" customWidth="1"/>
    <col min="4" max="4" width="73.140625" style="374" customWidth="1"/>
    <col min="5" max="5" width="19.5703125" style="374" customWidth="1"/>
    <col min="6" max="6" width="9.140625" style="374"/>
    <col min="7" max="7" width="6.42578125" style="374" customWidth="1"/>
    <col min="8" max="16384" width="9.140625" style="374"/>
  </cols>
  <sheetData>
    <row r="1" spans="1:7" ht="18.75" x14ac:dyDescent="0.3">
      <c r="D1" s="381"/>
      <c r="E1" s="372" t="s">
        <v>106</v>
      </c>
      <c r="F1" s="372"/>
    </row>
    <row r="2" spans="1:7" s="404" customFormat="1" ht="15.75" x14ac:dyDescent="0.25">
      <c r="A2" s="382"/>
      <c r="B2" s="382"/>
      <c r="C2" s="382"/>
      <c r="D2" s="354" t="s">
        <v>331</v>
      </c>
      <c r="E2" s="354"/>
      <c r="F2" s="354"/>
      <c r="G2" s="354"/>
    </row>
    <row r="3" spans="1:7" s="404" customFormat="1" ht="15.75" x14ac:dyDescent="0.25">
      <c r="A3" s="382"/>
      <c r="B3" s="382"/>
      <c r="C3" s="382"/>
      <c r="D3" s="354" t="s">
        <v>585</v>
      </c>
      <c r="E3" s="354"/>
      <c r="F3" s="354"/>
      <c r="G3" s="354"/>
    </row>
    <row r="4" spans="1:7" s="404" customFormat="1" ht="15.75" customHeight="1" x14ac:dyDescent="0.25">
      <c r="A4" s="382"/>
      <c r="B4" s="382"/>
      <c r="C4" s="382"/>
      <c r="D4" s="354" t="s">
        <v>333</v>
      </c>
      <c r="E4" s="354"/>
      <c r="F4" s="354"/>
      <c r="G4" s="354"/>
    </row>
    <row r="5" spans="1:7" s="404" customFormat="1" ht="15.75" x14ac:dyDescent="0.25">
      <c r="A5" s="382"/>
      <c r="B5" s="382"/>
      <c r="C5" s="382"/>
      <c r="D5" s="354" t="s">
        <v>334</v>
      </c>
      <c r="E5" s="354"/>
      <c r="F5" s="354"/>
      <c r="G5" s="354"/>
    </row>
    <row r="6" spans="1:7" s="404" customFormat="1" ht="25.5" customHeight="1" x14ac:dyDescent="0.25">
      <c r="A6" s="382"/>
      <c r="B6" s="382"/>
      <c r="C6" s="382"/>
      <c r="D6" s="354" t="s">
        <v>335</v>
      </c>
      <c r="E6" s="354"/>
      <c r="F6" s="354"/>
      <c r="G6" s="354"/>
    </row>
    <row r="7" spans="1:7" s="404" customFormat="1" ht="15.75" hidden="1" x14ac:dyDescent="0.25">
      <c r="A7" s="382"/>
      <c r="B7" s="382"/>
      <c r="C7" s="382"/>
      <c r="D7" s="382"/>
    </row>
    <row r="8" spans="1:7" s="404" customFormat="1" ht="15.75" hidden="1" x14ac:dyDescent="0.25">
      <c r="A8" s="375"/>
      <c r="B8" s="375"/>
      <c r="C8" s="375"/>
      <c r="D8" s="375"/>
    </row>
    <row r="9" spans="1:7" ht="89.25" customHeight="1" x14ac:dyDescent="0.25">
      <c r="B9" s="347" t="s">
        <v>586</v>
      </c>
      <c r="C9" s="347"/>
      <c r="D9" s="347"/>
      <c r="E9" s="376"/>
    </row>
    <row r="10" spans="1:7" ht="15.75" x14ac:dyDescent="0.25">
      <c r="B10" s="348"/>
      <c r="C10" s="348"/>
      <c r="D10" s="348"/>
      <c r="E10" s="376"/>
    </row>
    <row r="11" spans="1:7" ht="22.5" customHeight="1" x14ac:dyDescent="0.25">
      <c r="B11" s="377"/>
      <c r="C11" s="377"/>
      <c r="D11" s="373" t="s">
        <v>105</v>
      </c>
      <c r="E11" s="373"/>
      <c r="F11" s="395"/>
    </row>
    <row r="12" spans="1:7" ht="44.25" customHeight="1" x14ac:dyDescent="0.2">
      <c r="B12" s="369" t="s">
        <v>0</v>
      </c>
      <c r="C12" s="369"/>
      <c r="D12" s="369" t="s">
        <v>2</v>
      </c>
      <c r="E12" s="369" t="s">
        <v>4</v>
      </c>
    </row>
    <row r="13" spans="1:7" ht="12.75" customHeight="1" x14ac:dyDescent="0.2">
      <c r="B13" s="409" t="s">
        <v>1</v>
      </c>
      <c r="C13" s="409" t="s">
        <v>3</v>
      </c>
      <c r="D13" s="369"/>
      <c r="E13" s="369"/>
    </row>
    <row r="14" spans="1:7" ht="15.75" x14ac:dyDescent="0.2">
      <c r="B14" s="409">
        <v>1</v>
      </c>
      <c r="C14" s="409">
        <v>2</v>
      </c>
      <c r="D14" s="409">
        <v>3</v>
      </c>
      <c r="E14" s="409">
        <v>4</v>
      </c>
    </row>
    <row r="15" spans="1:7" ht="18.75" x14ac:dyDescent="0.2">
      <c r="B15" s="409"/>
      <c r="C15" s="409"/>
      <c r="D15" s="410" t="s">
        <v>550</v>
      </c>
      <c r="E15" s="411">
        <f>E16+E30</f>
        <v>4883.7</v>
      </c>
    </row>
    <row r="16" spans="1:7" ht="18.75" x14ac:dyDescent="0.2">
      <c r="B16" s="409"/>
      <c r="C16" s="409"/>
      <c r="D16" s="410" t="s">
        <v>551</v>
      </c>
      <c r="E16" s="411">
        <f>E17+E27</f>
        <v>68.8</v>
      </c>
    </row>
    <row r="17" spans="2:5" ht="18.75" x14ac:dyDescent="0.2">
      <c r="B17" s="409"/>
      <c r="C17" s="409"/>
      <c r="D17" s="410" t="s">
        <v>552</v>
      </c>
      <c r="E17" s="411">
        <f>E18+E20+E22+E25</f>
        <v>67.599999999999994</v>
      </c>
    </row>
    <row r="18" spans="2:5" ht="18.75" x14ac:dyDescent="0.2">
      <c r="B18" s="412">
        <v>182</v>
      </c>
      <c r="C18" s="413" t="s">
        <v>553</v>
      </c>
      <c r="D18" s="410" t="s">
        <v>554</v>
      </c>
      <c r="E18" s="414">
        <f>E19</f>
        <v>48</v>
      </c>
    </row>
    <row r="19" spans="2:5" ht="150" x14ac:dyDescent="0.2">
      <c r="B19" s="415">
        <v>182</v>
      </c>
      <c r="C19" s="416" t="s">
        <v>555</v>
      </c>
      <c r="D19" s="417" t="s">
        <v>556</v>
      </c>
      <c r="E19" s="418">
        <v>48</v>
      </c>
    </row>
    <row r="20" spans="2:5" ht="37.5" x14ac:dyDescent="0.2">
      <c r="B20" s="412">
        <v>182</v>
      </c>
      <c r="C20" s="413" t="s">
        <v>557</v>
      </c>
      <c r="D20" s="419" t="s">
        <v>360</v>
      </c>
      <c r="E20" s="420">
        <f>E21</f>
        <v>2.5</v>
      </c>
    </row>
    <row r="21" spans="2:5" ht="47.25" x14ac:dyDescent="0.25">
      <c r="B21" s="415">
        <v>182</v>
      </c>
      <c r="C21" s="416" t="s">
        <v>558</v>
      </c>
      <c r="D21" s="421" t="s">
        <v>362</v>
      </c>
      <c r="E21" s="422">
        <v>2.5</v>
      </c>
    </row>
    <row r="22" spans="2:5" ht="18.75" x14ac:dyDescent="0.25">
      <c r="B22" s="412">
        <v>182</v>
      </c>
      <c r="C22" s="423" t="s">
        <v>559</v>
      </c>
      <c r="D22" s="424" t="s">
        <v>366</v>
      </c>
      <c r="E22" s="420">
        <f>E23+E24</f>
        <v>15</v>
      </c>
    </row>
    <row r="23" spans="2:5" ht="31.5" x14ac:dyDescent="0.25">
      <c r="B23" s="425">
        <v>182</v>
      </c>
      <c r="C23" s="416" t="s">
        <v>560</v>
      </c>
      <c r="D23" s="426" t="s">
        <v>370</v>
      </c>
      <c r="E23" s="422">
        <v>3</v>
      </c>
    </row>
    <row r="24" spans="2:5" ht="31.5" x14ac:dyDescent="0.25">
      <c r="B24" s="425">
        <v>182</v>
      </c>
      <c r="C24" s="416" t="s">
        <v>561</v>
      </c>
      <c r="D24" s="426" t="s">
        <v>376</v>
      </c>
      <c r="E24" s="422">
        <v>12</v>
      </c>
    </row>
    <row r="25" spans="2:5" ht="18.75" x14ac:dyDescent="0.2">
      <c r="B25" s="412">
        <v>182</v>
      </c>
      <c r="C25" s="413" t="s">
        <v>562</v>
      </c>
      <c r="D25" s="419" t="s">
        <v>563</v>
      </c>
      <c r="E25" s="420">
        <f>E26</f>
        <v>2.1</v>
      </c>
    </row>
    <row r="26" spans="2:5" ht="63" x14ac:dyDescent="0.25">
      <c r="B26" s="415">
        <v>182</v>
      </c>
      <c r="C26" s="416" t="s">
        <v>564</v>
      </c>
      <c r="D26" s="426" t="s">
        <v>380</v>
      </c>
      <c r="E26" s="422">
        <v>2.1</v>
      </c>
    </row>
    <row r="27" spans="2:5" ht="18.75" x14ac:dyDescent="0.2">
      <c r="B27" s="415">
        <v>802</v>
      </c>
      <c r="C27" s="413" t="s">
        <v>565</v>
      </c>
      <c r="D27" s="419" t="s">
        <v>566</v>
      </c>
      <c r="E27" s="420">
        <f>E28+E29</f>
        <v>1.2</v>
      </c>
    </row>
    <row r="28" spans="2:5" ht="37.5" x14ac:dyDescent="0.2">
      <c r="B28" s="415">
        <v>802</v>
      </c>
      <c r="C28" s="416" t="s">
        <v>567</v>
      </c>
      <c r="D28" s="427" t="s">
        <v>390</v>
      </c>
      <c r="E28" s="418">
        <v>0.2</v>
      </c>
    </row>
    <row r="29" spans="2:5" ht="37.5" x14ac:dyDescent="0.2">
      <c r="B29" s="416" t="s">
        <v>135</v>
      </c>
      <c r="C29" s="416" t="s">
        <v>568</v>
      </c>
      <c r="D29" s="427" t="s">
        <v>392</v>
      </c>
      <c r="E29" s="418">
        <v>1</v>
      </c>
    </row>
    <row r="30" spans="2:5" ht="18.75" x14ac:dyDescent="0.2">
      <c r="B30" s="425"/>
      <c r="C30" s="413" t="s">
        <v>569</v>
      </c>
      <c r="D30" s="419" t="s">
        <v>570</v>
      </c>
      <c r="E30" s="420">
        <f>E31</f>
        <v>4814.8999999999996</v>
      </c>
    </row>
    <row r="31" spans="2:5" ht="56.25" x14ac:dyDescent="0.2">
      <c r="B31" s="428">
        <v>802</v>
      </c>
      <c r="C31" s="413" t="s">
        <v>571</v>
      </c>
      <c r="D31" s="419" t="s">
        <v>572</v>
      </c>
      <c r="E31" s="420">
        <f>E32+E34+E36</f>
        <v>4814.8999999999996</v>
      </c>
    </row>
    <row r="32" spans="2:5" ht="37.5" x14ac:dyDescent="0.2">
      <c r="B32" s="428">
        <v>802</v>
      </c>
      <c r="C32" s="413" t="s">
        <v>573</v>
      </c>
      <c r="D32" s="419" t="s">
        <v>574</v>
      </c>
      <c r="E32" s="420">
        <f>E33</f>
        <v>1000</v>
      </c>
    </row>
    <row r="33" spans="2:5" ht="18.75" x14ac:dyDescent="0.2">
      <c r="B33" s="425">
        <v>802</v>
      </c>
      <c r="C33" s="416" t="s">
        <v>575</v>
      </c>
      <c r="D33" s="427" t="s">
        <v>576</v>
      </c>
      <c r="E33" s="422">
        <v>1000</v>
      </c>
    </row>
    <row r="34" spans="2:5" ht="37.5" x14ac:dyDescent="0.2">
      <c r="B34" s="428">
        <v>802</v>
      </c>
      <c r="C34" s="413" t="s">
        <v>577</v>
      </c>
      <c r="D34" s="419" t="s">
        <v>578</v>
      </c>
      <c r="E34" s="420">
        <f>E35</f>
        <v>155.5</v>
      </c>
    </row>
    <row r="35" spans="2:5" ht="56.25" x14ac:dyDescent="0.2">
      <c r="B35" s="425">
        <v>802</v>
      </c>
      <c r="C35" s="429" t="s">
        <v>484</v>
      </c>
      <c r="D35" s="427" t="s">
        <v>579</v>
      </c>
      <c r="E35" s="422">
        <v>155.5</v>
      </c>
    </row>
    <row r="36" spans="2:5" ht="18.75" x14ac:dyDescent="0.2">
      <c r="B36" s="428">
        <v>802</v>
      </c>
      <c r="C36" s="413" t="s">
        <v>580</v>
      </c>
      <c r="D36" s="419" t="s">
        <v>581</v>
      </c>
      <c r="E36" s="420">
        <f>E37+E38</f>
        <v>3659.4</v>
      </c>
    </row>
    <row r="37" spans="2:5" ht="93.75" x14ac:dyDescent="0.2">
      <c r="B37" s="425">
        <v>802</v>
      </c>
      <c r="C37" s="416" t="s">
        <v>582</v>
      </c>
      <c r="D37" s="427" t="s">
        <v>583</v>
      </c>
      <c r="E37" s="422">
        <v>418.3</v>
      </c>
    </row>
    <row r="38" spans="2:5" ht="37.5" x14ac:dyDescent="0.2">
      <c r="B38" s="425">
        <v>802</v>
      </c>
      <c r="C38" s="429" t="s">
        <v>584</v>
      </c>
      <c r="D38" s="427" t="s">
        <v>400</v>
      </c>
      <c r="E38" s="422">
        <v>3241.1</v>
      </c>
    </row>
    <row r="39" spans="2:5" ht="18.75" x14ac:dyDescent="0.3">
      <c r="B39" s="430"/>
      <c r="C39" s="430"/>
      <c r="D39" s="430"/>
      <c r="E39" s="430"/>
    </row>
  </sheetData>
  <mergeCells count="12">
    <mergeCell ref="E1:F1"/>
    <mergeCell ref="B9:D9"/>
    <mergeCell ref="B10:D10"/>
    <mergeCell ref="B12:C12"/>
    <mergeCell ref="D12:D13"/>
    <mergeCell ref="E12:E13"/>
    <mergeCell ref="D2:G2"/>
    <mergeCell ref="D3:G3"/>
    <mergeCell ref="D4:G4"/>
    <mergeCell ref="D5:G5"/>
    <mergeCell ref="D6:G6"/>
    <mergeCell ref="D11:E11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opLeftCell="A7" workbookViewId="0">
      <selection activeCell="F23" sqref="F23"/>
    </sheetView>
  </sheetViews>
  <sheetFormatPr defaultColWidth="9.140625" defaultRowHeight="12.75" x14ac:dyDescent="0.2"/>
  <cols>
    <col min="1" max="1" width="9" style="1" customWidth="1"/>
    <col min="2" max="2" width="14.140625" style="1" customWidth="1"/>
    <col min="3" max="3" width="25.28515625" style="1" customWidth="1"/>
    <col min="4" max="4" width="48.85546875" style="1" customWidth="1"/>
    <col min="5" max="5" width="27.140625" style="1" customWidth="1"/>
    <col min="6" max="6" width="35.28515625" style="1" customWidth="1"/>
    <col min="7" max="16384" width="9.140625" style="1"/>
  </cols>
  <sheetData>
    <row r="1" spans="1:8" ht="18.75" x14ac:dyDescent="0.3">
      <c r="D1" s="7"/>
      <c r="E1" s="7"/>
      <c r="F1" s="346" t="s">
        <v>21</v>
      </c>
      <c r="G1" s="346"/>
    </row>
    <row r="2" spans="1:8" s="2" customFormat="1" ht="15.75" x14ac:dyDescent="0.25">
      <c r="A2" s="8"/>
      <c r="B2" s="8"/>
      <c r="C2" s="8"/>
      <c r="D2" s="8"/>
      <c r="E2" s="354" t="s">
        <v>331</v>
      </c>
      <c r="F2" s="354"/>
      <c r="G2" s="354"/>
      <c r="H2" s="354"/>
    </row>
    <row r="3" spans="1:8" s="2" customFormat="1" ht="15.75" x14ac:dyDescent="0.25">
      <c r="A3" s="8"/>
      <c r="B3" s="8"/>
      <c r="C3" s="8"/>
      <c r="D3" s="8"/>
      <c r="E3" s="355" t="s">
        <v>332</v>
      </c>
      <c r="F3" s="355"/>
      <c r="G3" s="355"/>
      <c r="H3" s="355"/>
    </row>
    <row r="4" spans="1:8" s="2" customFormat="1" ht="26.25" customHeight="1" x14ac:dyDescent="0.25">
      <c r="A4" s="8"/>
      <c r="B4" s="8"/>
      <c r="C4" s="8"/>
      <c r="D4" s="8"/>
      <c r="E4" s="354" t="s">
        <v>333</v>
      </c>
      <c r="F4" s="354"/>
      <c r="G4" s="354"/>
      <c r="H4" s="354"/>
    </row>
    <row r="5" spans="1:8" s="2" customFormat="1" ht="15.75" x14ac:dyDescent="0.25">
      <c r="A5" s="8"/>
      <c r="B5" s="8"/>
      <c r="C5" s="8"/>
      <c r="D5" s="8"/>
      <c r="E5" s="354" t="s">
        <v>334</v>
      </c>
      <c r="F5" s="354"/>
      <c r="G5" s="354"/>
      <c r="H5" s="354"/>
    </row>
    <row r="6" spans="1:8" s="2" customFormat="1" ht="15.75" x14ac:dyDescent="0.25">
      <c r="A6" s="8"/>
      <c r="B6" s="8"/>
      <c r="C6" s="8"/>
      <c r="D6" s="8"/>
      <c r="E6" s="354" t="s">
        <v>335</v>
      </c>
      <c r="F6" s="354"/>
      <c r="G6" s="354"/>
      <c r="H6" s="354"/>
    </row>
    <row r="7" spans="1:8" s="2" customFormat="1" ht="15.75" x14ac:dyDescent="0.25">
      <c r="A7" s="8"/>
      <c r="B7" s="8"/>
      <c r="C7" s="8"/>
      <c r="D7" s="8"/>
      <c r="E7" s="8"/>
    </row>
    <row r="8" spans="1:8" s="2" customFormat="1" ht="15.75" x14ac:dyDescent="0.25">
      <c r="A8" s="3"/>
      <c r="B8" s="3"/>
      <c r="C8" s="3"/>
      <c r="D8" s="3"/>
      <c r="E8" s="3"/>
    </row>
    <row r="9" spans="1:8" ht="87" customHeight="1" x14ac:dyDescent="0.25">
      <c r="B9" s="347" t="s">
        <v>503</v>
      </c>
      <c r="C9" s="347"/>
      <c r="D9" s="347"/>
      <c r="E9" s="347"/>
      <c r="F9" s="347"/>
    </row>
    <row r="10" spans="1:8" ht="15.75" x14ac:dyDescent="0.25">
      <c r="B10" s="348"/>
      <c r="C10" s="348"/>
      <c r="D10" s="348"/>
      <c r="E10" s="11"/>
    </row>
    <row r="11" spans="1:8" ht="15.75" x14ac:dyDescent="0.25">
      <c r="B11" s="4"/>
      <c r="C11" s="4"/>
      <c r="D11" s="4"/>
      <c r="E11" s="4"/>
      <c r="F11" s="1" t="s">
        <v>20</v>
      </c>
    </row>
    <row r="12" spans="1:8" ht="15.75" customHeight="1" x14ac:dyDescent="0.2">
      <c r="B12" s="357" t="s">
        <v>15</v>
      </c>
      <c r="C12" s="357"/>
      <c r="D12" s="357" t="s">
        <v>16</v>
      </c>
      <c r="E12" s="357" t="s">
        <v>17</v>
      </c>
      <c r="F12" s="357"/>
    </row>
    <row r="13" spans="1:8" ht="88.5" customHeight="1" x14ac:dyDescent="0.2">
      <c r="B13" s="15" t="s">
        <v>22</v>
      </c>
      <c r="C13" s="15" t="s">
        <v>19</v>
      </c>
      <c r="D13" s="357"/>
      <c r="E13" s="15" t="s">
        <v>6</v>
      </c>
      <c r="F13" s="15" t="s">
        <v>7</v>
      </c>
    </row>
    <row r="14" spans="1:8" ht="15.75" x14ac:dyDescent="0.2">
      <c r="B14" s="21">
        <v>1</v>
      </c>
      <c r="C14" s="21">
        <v>2</v>
      </c>
      <c r="D14" s="21">
        <v>3</v>
      </c>
      <c r="E14" s="21">
        <v>4</v>
      </c>
      <c r="F14" s="21">
        <v>5</v>
      </c>
    </row>
    <row r="15" spans="1:8" ht="31.5" x14ac:dyDescent="0.25">
      <c r="B15" s="258"/>
      <c r="C15" s="258"/>
      <c r="D15" s="259" t="s">
        <v>485</v>
      </c>
      <c r="E15" s="256">
        <v>0</v>
      </c>
      <c r="F15" s="256">
        <v>0</v>
      </c>
    </row>
    <row r="16" spans="1:8" ht="31.5" x14ac:dyDescent="0.25">
      <c r="B16" s="260">
        <v>802</v>
      </c>
      <c r="C16" s="260" t="s">
        <v>486</v>
      </c>
      <c r="D16" s="259" t="s">
        <v>487</v>
      </c>
      <c r="E16" s="257">
        <v>0</v>
      </c>
      <c r="F16" s="257">
        <v>0</v>
      </c>
    </row>
    <row r="17" spans="2:6" ht="15.75" x14ac:dyDescent="0.25">
      <c r="B17" s="258">
        <v>802</v>
      </c>
      <c r="C17" s="258" t="s">
        <v>488</v>
      </c>
      <c r="D17" s="261" t="s">
        <v>489</v>
      </c>
      <c r="E17" s="256">
        <f t="shared" ref="E17:F19" si="0">E18</f>
        <v>-4902.8</v>
      </c>
      <c r="F17" s="256">
        <f t="shared" si="0"/>
        <v>-4903.8</v>
      </c>
    </row>
    <row r="18" spans="2:6" ht="31.5" x14ac:dyDescent="0.25">
      <c r="B18" s="258">
        <v>802</v>
      </c>
      <c r="C18" s="262" t="s">
        <v>490</v>
      </c>
      <c r="D18" s="261" t="s">
        <v>491</v>
      </c>
      <c r="E18" s="256">
        <f t="shared" si="0"/>
        <v>-4902.8</v>
      </c>
      <c r="F18" s="256">
        <f t="shared" si="0"/>
        <v>-4903.8</v>
      </c>
    </row>
    <row r="19" spans="2:6" ht="31.5" x14ac:dyDescent="0.25">
      <c r="B19" s="258">
        <v>802</v>
      </c>
      <c r="C19" s="258" t="s">
        <v>492</v>
      </c>
      <c r="D19" s="263" t="s">
        <v>493</v>
      </c>
      <c r="E19" s="256">
        <f t="shared" si="0"/>
        <v>-4902.8</v>
      </c>
      <c r="F19" s="256">
        <f t="shared" si="0"/>
        <v>-4903.8</v>
      </c>
    </row>
    <row r="20" spans="2:6" ht="47.25" x14ac:dyDescent="0.25">
      <c r="B20" s="258">
        <v>802</v>
      </c>
      <c r="C20" s="258" t="s">
        <v>329</v>
      </c>
      <c r="D20" s="261" t="s">
        <v>494</v>
      </c>
      <c r="E20" s="255">
        <v>-4902.8</v>
      </c>
      <c r="F20" s="255">
        <v>-4903.8</v>
      </c>
    </row>
    <row r="21" spans="2:6" ht="15.75" x14ac:dyDescent="0.25">
      <c r="B21" s="258">
        <v>802</v>
      </c>
      <c r="C21" s="258" t="s">
        <v>495</v>
      </c>
      <c r="D21" s="261" t="s">
        <v>496</v>
      </c>
      <c r="E21" s="256">
        <f t="shared" ref="E21:F23" si="1">E22</f>
        <v>4902.8</v>
      </c>
      <c r="F21" s="256">
        <f t="shared" si="1"/>
        <v>4903.8</v>
      </c>
    </row>
    <row r="22" spans="2:6" ht="31.5" x14ac:dyDescent="0.25">
      <c r="B22" s="258">
        <v>802</v>
      </c>
      <c r="C22" s="262" t="s">
        <v>497</v>
      </c>
      <c r="D22" s="261" t="s">
        <v>498</v>
      </c>
      <c r="E22" s="256">
        <f t="shared" si="1"/>
        <v>4902.8</v>
      </c>
      <c r="F22" s="256">
        <f t="shared" si="1"/>
        <v>4903.8</v>
      </c>
    </row>
    <row r="23" spans="2:6" ht="31.5" x14ac:dyDescent="0.25">
      <c r="B23" s="258">
        <v>802</v>
      </c>
      <c r="C23" s="258" t="s">
        <v>499</v>
      </c>
      <c r="D23" s="263" t="s">
        <v>500</v>
      </c>
      <c r="E23" s="256">
        <f t="shared" si="1"/>
        <v>4902.8</v>
      </c>
      <c r="F23" s="256">
        <f t="shared" si="1"/>
        <v>4903.8</v>
      </c>
    </row>
    <row r="24" spans="2:6" ht="47.25" x14ac:dyDescent="0.25">
      <c r="B24" s="258">
        <v>802</v>
      </c>
      <c r="C24" s="258" t="s">
        <v>330</v>
      </c>
      <c r="D24" s="261" t="s">
        <v>501</v>
      </c>
      <c r="E24" s="255">
        <v>4902.8</v>
      </c>
      <c r="F24" s="255">
        <v>4903.8</v>
      </c>
    </row>
    <row r="48" spans="3:3" x14ac:dyDescent="0.2">
      <c r="C48" s="5"/>
    </row>
  </sheetData>
  <mergeCells count="11">
    <mergeCell ref="F1:G1"/>
    <mergeCell ref="E2:H2"/>
    <mergeCell ref="E3:H3"/>
    <mergeCell ref="E4:H4"/>
    <mergeCell ref="E5:H5"/>
    <mergeCell ref="E6:H6"/>
    <mergeCell ref="B9:F9"/>
    <mergeCell ref="B10:D10"/>
    <mergeCell ref="B12:C12"/>
    <mergeCell ref="D12:D13"/>
    <mergeCell ref="E12:F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9"/>
  <sheetViews>
    <sheetView topLeftCell="A4" zoomScaleNormal="100" workbookViewId="0">
      <selection activeCell="G65" sqref="G65"/>
    </sheetView>
  </sheetViews>
  <sheetFormatPr defaultColWidth="9.140625" defaultRowHeight="12.75" x14ac:dyDescent="0.2"/>
  <cols>
    <col min="1" max="1" width="9" style="1" customWidth="1"/>
    <col min="2" max="2" width="46" style="1" customWidth="1"/>
    <col min="3" max="3" width="10" style="1" customWidth="1"/>
    <col min="4" max="4" width="11.85546875" style="1" customWidth="1"/>
    <col min="5" max="5" width="20.5703125" style="1" customWidth="1"/>
    <col min="6" max="6" width="10.140625" style="1" customWidth="1"/>
    <col min="7" max="7" width="16" style="1" customWidth="1"/>
    <col min="8" max="16384" width="9.140625" style="1"/>
  </cols>
  <sheetData>
    <row r="1" spans="1:7" ht="18.75" x14ac:dyDescent="0.3">
      <c r="D1" s="7"/>
      <c r="E1" s="7"/>
      <c r="F1" s="346" t="s">
        <v>28</v>
      </c>
      <c r="G1" s="346"/>
    </row>
    <row r="2" spans="1:7" s="2" customFormat="1" ht="15.75" x14ac:dyDescent="0.25">
      <c r="A2" s="8"/>
      <c r="B2" s="8"/>
      <c r="C2" s="8"/>
      <c r="D2" s="8"/>
      <c r="E2" s="354" t="s">
        <v>331</v>
      </c>
      <c r="F2" s="354"/>
      <c r="G2" s="354"/>
    </row>
    <row r="3" spans="1:7" s="2" customFormat="1" ht="15.75" x14ac:dyDescent="0.25">
      <c r="A3" s="8"/>
      <c r="B3" s="8"/>
      <c r="C3" s="8"/>
      <c r="D3" s="8"/>
      <c r="E3" s="355" t="s">
        <v>332</v>
      </c>
      <c r="F3" s="355"/>
      <c r="G3" s="355"/>
    </row>
    <row r="4" spans="1:7" s="2" customFormat="1" ht="30" customHeight="1" x14ac:dyDescent="0.25">
      <c r="A4" s="8"/>
      <c r="B4" s="8"/>
      <c r="C4" s="8"/>
      <c r="D4" s="8"/>
      <c r="E4" s="354" t="s">
        <v>333</v>
      </c>
      <c r="F4" s="354"/>
      <c r="G4" s="354"/>
    </row>
    <row r="5" spans="1:7" s="2" customFormat="1" ht="15.75" x14ac:dyDescent="0.25">
      <c r="A5" s="8"/>
      <c r="B5" s="8"/>
      <c r="C5" s="8"/>
      <c r="D5" s="8"/>
      <c r="E5" s="354" t="s">
        <v>334</v>
      </c>
      <c r="F5" s="354"/>
      <c r="G5" s="354"/>
    </row>
    <row r="6" spans="1:7" s="2" customFormat="1" ht="15.75" x14ac:dyDescent="0.25">
      <c r="A6" s="8"/>
      <c r="B6" s="8"/>
      <c r="C6" s="8"/>
      <c r="D6" s="8"/>
      <c r="E6" s="354" t="s">
        <v>335</v>
      </c>
      <c r="F6" s="354"/>
      <c r="G6" s="354"/>
    </row>
    <row r="7" spans="1:7" s="2" customFormat="1" ht="15.75" x14ac:dyDescent="0.25">
      <c r="A7" s="8"/>
      <c r="B7" s="8"/>
      <c r="C7" s="8"/>
      <c r="D7" s="8"/>
      <c r="E7" s="8"/>
    </row>
    <row r="8" spans="1:7" s="2" customFormat="1" ht="15.75" x14ac:dyDescent="0.25">
      <c r="A8" s="3"/>
      <c r="B8" s="3"/>
      <c r="C8" s="3"/>
      <c r="D8" s="3"/>
      <c r="E8" s="3"/>
    </row>
    <row r="9" spans="1:7" ht="148.5" customHeight="1" x14ac:dyDescent="0.25">
      <c r="B9" s="347" t="s">
        <v>421</v>
      </c>
      <c r="C9" s="347"/>
      <c r="D9" s="347"/>
      <c r="E9" s="347"/>
      <c r="F9" s="347"/>
      <c r="G9" s="347"/>
    </row>
    <row r="10" spans="1:7" ht="15.75" x14ac:dyDescent="0.25">
      <c r="B10" s="348"/>
      <c r="C10" s="348"/>
      <c r="D10" s="348"/>
      <c r="E10" s="11"/>
    </row>
    <row r="11" spans="1:7" ht="15.75" x14ac:dyDescent="0.25">
      <c r="B11" s="4"/>
      <c r="C11" s="4"/>
      <c r="D11" s="4"/>
      <c r="E11" s="4"/>
      <c r="G11" s="1" t="s">
        <v>20</v>
      </c>
    </row>
    <row r="12" spans="1:7" ht="15.75" customHeight="1" x14ac:dyDescent="0.2">
      <c r="B12" s="359" t="s">
        <v>23</v>
      </c>
      <c r="C12" s="359" t="s">
        <v>24</v>
      </c>
      <c r="D12" s="359" t="s">
        <v>25</v>
      </c>
      <c r="E12" s="359" t="s">
        <v>26</v>
      </c>
      <c r="F12" s="359" t="s">
        <v>27</v>
      </c>
      <c r="G12" s="359" t="s">
        <v>17</v>
      </c>
    </row>
    <row r="13" spans="1:7" ht="29.25" customHeight="1" x14ac:dyDescent="0.2">
      <c r="B13" s="359"/>
      <c r="C13" s="359"/>
      <c r="D13" s="359"/>
      <c r="E13" s="359"/>
      <c r="F13" s="359"/>
      <c r="G13" s="359"/>
    </row>
    <row r="14" spans="1:7" ht="15.75" x14ac:dyDescent="0.25">
      <c r="B14" s="18">
        <v>1</v>
      </c>
      <c r="C14" s="18">
        <v>2</v>
      </c>
      <c r="D14" s="18">
        <v>3</v>
      </c>
      <c r="E14" s="18">
        <v>4</v>
      </c>
      <c r="F14" s="18">
        <v>5</v>
      </c>
      <c r="G14" s="18">
        <v>6</v>
      </c>
    </row>
    <row r="15" spans="1:7" ht="15.75" x14ac:dyDescent="0.25">
      <c r="B15" s="18" t="s">
        <v>320</v>
      </c>
      <c r="C15" s="217"/>
      <c r="D15" s="217"/>
      <c r="E15" s="217"/>
      <c r="F15" s="217"/>
      <c r="G15" s="242">
        <f>G17+G23+G46+G53+G58+G81+G70+G90+G94+G97+G103+G107+G110+G87+G100+G117+G114</f>
        <v>4883.6979999999994</v>
      </c>
    </row>
    <row r="16" spans="1:7" x14ac:dyDescent="0.2">
      <c r="B16" s="197" t="s">
        <v>422</v>
      </c>
      <c r="C16" s="244">
        <v>802</v>
      </c>
      <c r="D16" s="224" t="s">
        <v>114</v>
      </c>
      <c r="E16" s="225"/>
      <c r="F16" s="225"/>
      <c r="G16" s="243">
        <f>G17+G23+G46+G53+G58</f>
        <v>4104.8979999999992</v>
      </c>
    </row>
    <row r="17" spans="2:7" ht="21" x14ac:dyDescent="0.2">
      <c r="B17" s="199" t="s">
        <v>423</v>
      </c>
      <c r="C17" s="244">
        <v>802</v>
      </c>
      <c r="D17" s="224" t="s">
        <v>465</v>
      </c>
      <c r="E17" s="225" t="s">
        <v>121</v>
      </c>
      <c r="F17" s="216" t="s">
        <v>117</v>
      </c>
      <c r="G17" s="221">
        <f>G18</f>
        <v>940.04399999999998</v>
      </c>
    </row>
    <row r="18" spans="2:7" x14ac:dyDescent="0.2">
      <c r="B18" s="200" t="s">
        <v>424</v>
      </c>
      <c r="C18" s="244">
        <v>802</v>
      </c>
      <c r="D18" s="224" t="s">
        <v>465</v>
      </c>
      <c r="E18" s="225" t="s">
        <v>121</v>
      </c>
      <c r="F18" s="216" t="s">
        <v>466</v>
      </c>
      <c r="G18" s="220">
        <f>G19</f>
        <v>940.04399999999998</v>
      </c>
    </row>
    <row r="19" spans="2:7" ht="18.75" customHeight="1" x14ac:dyDescent="0.2">
      <c r="B19" s="219" t="s">
        <v>425</v>
      </c>
      <c r="C19" s="244">
        <v>802</v>
      </c>
      <c r="D19" s="224" t="s">
        <v>465</v>
      </c>
      <c r="E19" s="225" t="s">
        <v>121</v>
      </c>
      <c r="F19" s="216" t="s">
        <v>467</v>
      </c>
      <c r="G19" s="220">
        <f>G20+G21+G22</f>
        <v>940.04399999999998</v>
      </c>
    </row>
    <row r="20" spans="2:7" x14ac:dyDescent="0.2">
      <c r="B20" s="202" t="s">
        <v>426</v>
      </c>
      <c r="C20" s="244">
        <v>802</v>
      </c>
      <c r="D20" s="224" t="s">
        <v>465</v>
      </c>
      <c r="E20" s="225" t="s">
        <v>121</v>
      </c>
      <c r="F20" s="216" t="s">
        <v>125</v>
      </c>
      <c r="G20" s="220">
        <f>'Приложени 17'!I18</f>
        <v>722</v>
      </c>
    </row>
    <row r="21" spans="2:7" x14ac:dyDescent="0.2">
      <c r="B21" s="203" t="s">
        <v>427</v>
      </c>
      <c r="C21" s="244">
        <v>802</v>
      </c>
      <c r="D21" s="224" t="s">
        <v>465</v>
      </c>
      <c r="E21" s="225" t="s">
        <v>121</v>
      </c>
      <c r="F21" s="216" t="s">
        <v>128</v>
      </c>
      <c r="G21" s="220">
        <f>'Приложени 17'!I19</f>
        <v>0</v>
      </c>
    </row>
    <row r="22" spans="2:7" ht="22.5" x14ac:dyDescent="0.2">
      <c r="B22" s="203" t="s">
        <v>428</v>
      </c>
      <c r="C22" s="244">
        <v>802</v>
      </c>
      <c r="D22" s="224" t="s">
        <v>465</v>
      </c>
      <c r="E22" s="225" t="s">
        <v>121</v>
      </c>
      <c r="F22" s="216" t="s">
        <v>131</v>
      </c>
      <c r="G22" s="220">
        <f>'Приложени 17'!I20</f>
        <v>218.04399999999998</v>
      </c>
    </row>
    <row r="23" spans="2:7" ht="46.5" customHeight="1" x14ac:dyDescent="0.25">
      <c r="B23" s="204" t="s">
        <v>429</v>
      </c>
      <c r="C23" s="244">
        <v>802</v>
      </c>
      <c r="D23" s="218" t="s">
        <v>468</v>
      </c>
      <c r="E23" s="216" t="s">
        <v>141</v>
      </c>
      <c r="F23" s="216"/>
      <c r="G23" s="221">
        <f>G24+G31+G42</f>
        <v>776.17399999999998</v>
      </c>
    </row>
    <row r="24" spans="2:7" ht="22.5" x14ac:dyDescent="0.25">
      <c r="B24" s="205" t="s">
        <v>430</v>
      </c>
      <c r="C24" s="244">
        <v>802</v>
      </c>
      <c r="D24" s="218" t="s">
        <v>468</v>
      </c>
      <c r="E24" s="216" t="s">
        <v>141</v>
      </c>
      <c r="F24" s="216"/>
      <c r="G24" s="220">
        <f>G25</f>
        <v>568.97399999999993</v>
      </c>
    </row>
    <row r="25" spans="2:7" ht="53.25" customHeight="1" x14ac:dyDescent="0.25">
      <c r="B25" s="206" t="s">
        <v>425</v>
      </c>
      <c r="C25" s="244">
        <v>802</v>
      </c>
      <c r="D25" s="218" t="s">
        <v>468</v>
      </c>
      <c r="E25" s="216" t="s">
        <v>141</v>
      </c>
      <c r="F25" s="216" t="s">
        <v>466</v>
      </c>
      <c r="G25" s="221">
        <f>G26</f>
        <v>568.97399999999993</v>
      </c>
    </row>
    <row r="26" spans="2:7" ht="22.5" x14ac:dyDescent="0.25">
      <c r="B26" s="206" t="s">
        <v>431</v>
      </c>
      <c r="C26" s="244">
        <v>802</v>
      </c>
      <c r="D26" s="218" t="s">
        <v>468</v>
      </c>
      <c r="E26" s="216" t="s">
        <v>141</v>
      </c>
      <c r="F26" s="216" t="s">
        <v>467</v>
      </c>
      <c r="G26" s="220">
        <f>G27+G29</f>
        <v>568.97399999999993</v>
      </c>
    </row>
    <row r="27" spans="2:7" ht="15" x14ac:dyDescent="0.25">
      <c r="B27" s="202" t="s">
        <v>426</v>
      </c>
      <c r="C27" s="244">
        <v>802</v>
      </c>
      <c r="D27" s="218" t="s">
        <v>468</v>
      </c>
      <c r="E27" s="216" t="s">
        <v>141</v>
      </c>
      <c r="F27" s="216" t="s">
        <v>125</v>
      </c>
      <c r="G27" s="220">
        <f>'Приложени 17'!I27</f>
        <v>437</v>
      </c>
    </row>
    <row r="28" spans="2:7" ht="15" x14ac:dyDescent="0.25">
      <c r="B28" s="203" t="s">
        <v>427</v>
      </c>
      <c r="C28" s="244">
        <v>802</v>
      </c>
      <c r="D28" s="218" t="s">
        <v>468</v>
      </c>
      <c r="E28" s="216" t="s">
        <v>141</v>
      </c>
      <c r="F28" s="216" t="s">
        <v>128</v>
      </c>
      <c r="G28" s="220">
        <f>'Приложени 17'!I28</f>
        <v>0</v>
      </c>
    </row>
    <row r="29" spans="2:7" ht="22.5" x14ac:dyDescent="0.25">
      <c r="B29" s="203" t="s">
        <v>428</v>
      </c>
      <c r="C29" s="244">
        <v>802</v>
      </c>
      <c r="D29" s="218" t="s">
        <v>468</v>
      </c>
      <c r="E29" s="216" t="s">
        <v>141</v>
      </c>
      <c r="F29" s="216" t="s">
        <v>131</v>
      </c>
      <c r="G29" s="220">
        <f>'Приложени 17'!I29</f>
        <v>131.97399999999999</v>
      </c>
    </row>
    <row r="30" spans="2:7" ht="23.25" x14ac:dyDescent="0.25">
      <c r="B30" s="201" t="s">
        <v>432</v>
      </c>
      <c r="C30" s="244">
        <v>802</v>
      </c>
      <c r="D30" s="218" t="s">
        <v>468</v>
      </c>
      <c r="E30" s="216" t="s">
        <v>141</v>
      </c>
      <c r="F30" s="216" t="s">
        <v>143</v>
      </c>
      <c r="G30" s="220">
        <f>G31</f>
        <v>204</v>
      </c>
    </row>
    <row r="31" spans="2:7" ht="22.5" x14ac:dyDescent="0.25">
      <c r="B31" s="206" t="s">
        <v>433</v>
      </c>
      <c r="C31" s="244">
        <v>802</v>
      </c>
      <c r="D31" s="218" t="s">
        <v>468</v>
      </c>
      <c r="E31" s="216" t="s">
        <v>141</v>
      </c>
      <c r="F31" s="216" t="s">
        <v>469</v>
      </c>
      <c r="G31" s="221">
        <f>G32+G35+G36+G39+G40</f>
        <v>204</v>
      </c>
    </row>
    <row r="32" spans="2:7" ht="22.5" x14ac:dyDescent="0.25">
      <c r="B32" s="203" t="s">
        <v>434</v>
      </c>
      <c r="C32" s="244">
        <v>802</v>
      </c>
      <c r="D32" s="218" t="s">
        <v>468</v>
      </c>
      <c r="E32" s="216" t="s">
        <v>141</v>
      </c>
      <c r="F32" s="216" t="s">
        <v>146</v>
      </c>
      <c r="G32" s="220">
        <f>'Приложени 17'!I31</f>
        <v>110</v>
      </c>
    </row>
    <row r="33" spans="2:7" ht="15" x14ac:dyDescent="0.25">
      <c r="B33" s="203" t="s">
        <v>435</v>
      </c>
      <c r="C33" s="244">
        <v>802</v>
      </c>
      <c r="D33" s="218" t="s">
        <v>468</v>
      </c>
      <c r="E33" s="216" t="s">
        <v>141</v>
      </c>
      <c r="F33" s="216" t="s">
        <v>128</v>
      </c>
      <c r="G33" s="6">
        <v>0</v>
      </c>
    </row>
    <row r="34" spans="2:7" ht="15" x14ac:dyDescent="0.25">
      <c r="B34" s="203" t="s">
        <v>230</v>
      </c>
      <c r="C34" s="244">
        <v>802</v>
      </c>
      <c r="D34" s="218" t="s">
        <v>468</v>
      </c>
      <c r="E34" s="216" t="s">
        <v>141</v>
      </c>
      <c r="F34" s="216" t="s">
        <v>151</v>
      </c>
      <c r="G34" s="6">
        <v>0</v>
      </c>
    </row>
    <row r="35" spans="2:7" ht="22.5" x14ac:dyDescent="0.25">
      <c r="B35" s="203" t="s">
        <v>434</v>
      </c>
      <c r="C35" s="244">
        <v>802</v>
      </c>
      <c r="D35" s="218" t="s">
        <v>468</v>
      </c>
      <c r="E35" s="216" t="s">
        <v>141</v>
      </c>
      <c r="F35" s="216" t="s">
        <v>146</v>
      </c>
      <c r="G35" s="220">
        <f>'Приложени 17'!I38</f>
        <v>2</v>
      </c>
    </row>
    <row r="36" spans="2:7" ht="15" x14ac:dyDescent="0.25">
      <c r="B36" s="200" t="s">
        <v>436</v>
      </c>
      <c r="C36" s="244">
        <v>802</v>
      </c>
      <c r="D36" s="218" t="s">
        <v>468</v>
      </c>
      <c r="E36" s="216" t="s">
        <v>141</v>
      </c>
      <c r="F36" s="216" t="s">
        <v>146</v>
      </c>
      <c r="G36" s="220">
        <f>'Приложени 17'!I43+'Приложени 17'!I44</f>
        <v>78</v>
      </c>
    </row>
    <row r="37" spans="2:7" ht="15" x14ac:dyDescent="0.25">
      <c r="B37" s="207" t="s">
        <v>189</v>
      </c>
      <c r="C37" s="244">
        <v>802</v>
      </c>
      <c r="D37" s="218" t="s">
        <v>468</v>
      </c>
      <c r="E37" s="216" t="s">
        <v>141</v>
      </c>
      <c r="F37" s="216" t="s">
        <v>146</v>
      </c>
      <c r="G37" s="6">
        <v>0</v>
      </c>
    </row>
    <row r="38" spans="2:7" ht="22.5" x14ac:dyDescent="0.25">
      <c r="B38" s="202" t="s">
        <v>437</v>
      </c>
      <c r="C38" s="244">
        <v>802</v>
      </c>
      <c r="D38" s="218" t="s">
        <v>468</v>
      </c>
      <c r="E38" s="216" t="s">
        <v>141</v>
      </c>
      <c r="F38" s="216" t="s">
        <v>151</v>
      </c>
      <c r="G38" s="6">
        <v>0</v>
      </c>
    </row>
    <row r="39" spans="2:7" ht="15" x14ac:dyDescent="0.25">
      <c r="B39" s="200" t="s">
        <v>436</v>
      </c>
      <c r="C39" s="244">
        <v>802</v>
      </c>
      <c r="D39" s="218" t="s">
        <v>468</v>
      </c>
      <c r="E39" s="216" t="s">
        <v>141</v>
      </c>
      <c r="F39" s="216" t="s">
        <v>151</v>
      </c>
      <c r="G39" s="220">
        <f>'Приложени 17'!I49</f>
        <v>14</v>
      </c>
    </row>
    <row r="40" spans="2:7" ht="15" x14ac:dyDescent="0.25">
      <c r="B40" s="208" t="s">
        <v>438</v>
      </c>
      <c r="C40" s="244">
        <v>802</v>
      </c>
      <c r="D40" s="218" t="s">
        <v>468</v>
      </c>
      <c r="E40" s="216" t="s">
        <v>141</v>
      </c>
      <c r="F40" s="216"/>
      <c r="G40" s="221">
        <f>G41</f>
        <v>0</v>
      </c>
    </row>
    <row r="41" spans="2:7" ht="15" x14ac:dyDescent="0.25">
      <c r="B41" s="209" t="s">
        <v>194</v>
      </c>
      <c r="C41" s="244">
        <v>802</v>
      </c>
      <c r="D41" s="218" t="s">
        <v>468</v>
      </c>
      <c r="E41" s="216" t="s">
        <v>141</v>
      </c>
      <c r="F41" s="216" t="s">
        <v>151</v>
      </c>
      <c r="G41" s="220">
        <f>'Приложени 17'!I73</f>
        <v>0</v>
      </c>
    </row>
    <row r="42" spans="2:7" ht="15" x14ac:dyDescent="0.25">
      <c r="B42" s="210" t="s">
        <v>180</v>
      </c>
      <c r="C42" s="244">
        <v>802</v>
      </c>
      <c r="D42" s="218" t="s">
        <v>468</v>
      </c>
      <c r="E42" s="216" t="s">
        <v>141</v>
      </c>
      <c r="F42" s="216" t="s">
        <v>470</v>
      </c>
      <c r="G42" s="221">
        <f>G43+G44+G45</f>
        <v>3.2</v>
      </c>
    </row>
    <row r="43" spans="2:7" ht="15" x14ac:dyDescent="0.25">
      <c r="B43" s="203" t="s">
        <v>439</v>
      </c>
      <c r="C43" s="244">
        <v>802</v>
      </c>
      <c r="D43" s="218" t="s">
        <v>468</v>
      </c>
      <c r="E43" s="216" t="s">
        <v>141</v>
      </c>
      <c r="F43" s="216" t="s">
        <v>183</v>
      </c>
      <c r="G43" s="6">
        <v>0</v>
      </c>
    </row>
    <row r="44" spans="2:7" ht="15" x14ac:dyDescent="0.25">
      <c r="B44" s="203" t="s">
        <v>440</v>
      </c>
      <c r="C44" s="244">
        <v>802</v>
      </c>
      <c r="D44" s="218" t="s">
        <v>468</v>
      </c>
      <c r="E44" s="216" t="s">
        <v>141</v>
      </c>
      <c r="F44" s="216" t="s">
        <v>136</v>
      </c>
      <c r="G44" s="220">
        <f>'Приложени 17'!I64</f>
        <v>1.2</v>
      </c>
    </row>
    <row r="45" spans="2:7" ht="15" x14ac:dyDescent="0.25">
      <c r="B45" s="203" t="s">
        <v>440</v>
      </c>
      <c r="C45" s="244">
        <v>802</v>
      </c>
      <c r="D45" s="218" t="s">
        <v>468</v>
      </c>
      <c r="E45" s="216" t="s">
        <v>141</v>
      </c>
      <c r="F45" s="216" t="s">
        <v>188</v>
      </c>
      <c r="G45" s="220">
        <f>'Приложени 17'!I68</f>
        <v>2</v>
      </c>
    </row>
    <row r="46" spans="2:7" x14ac:dyDescent="0.2">
      <c r="B46" s="199" t="s">
        <v>441</v>
      </c>
      <c r="C46" s="244">
        <v>802</v>
      </c>
      <c r="D46" s="216" t="s">
        <v>471</v>
      </c>
      <c r="E46" s="222" t="s">
        <v>210</v>
      </c>
      <c r="F46" s="216"/>
      <c r="G46" s="221">
        <f>G47</f>
        <v>75</v>
      </c>
    </row>
    <row r="47" spans="2:7" x14ac:dyDescent="0.2">
      <c r="B47" s="211" t="s">
        <v>442</v>
      </c>
      <c r="C47" s="244">
        <v>802</v>
      </c>
      <c r="D47" s="216" t="s">
        <v>471</v>
      </c>
      <c r="E47" s="222" t="s">
        <v>210</v>
      </c>
      <c r="F47" s="216" t="s">
        <v>469</v>
      </c>
      <c r="G47" s="220">
        <f>G48</f>
        <v>75</v>
      </c>
    </row>
    <row r="48" spans="2:7" ht="22.5" x14ac:dyDescent="0.2">
      <c r="B48" s="202" t="s">
        <v>209</v>
      </c>
      <c r="C48" s="244">
        <v>802</v>
      </c>
      <c r="D48" s="216" t="s">
        <v>471</v>
      </c>
      <c r="E48" s="222" t="s">
        <v>210</v>
      </c>
      <c r="F48" s="216" t="s">
        <v>469</v>
      </c>
      <c r="G48" s="220">
        <f>G49</f>
        <v>75</v>
      </c>
    </row>
    <row r="49" spans="2:7" ht="22.5" x14ac:dyDescent="0.2">
      <c r="B49" s="212" t="s">
        <v>432</v>
      </c>
      <c r="C49" s="244">
        <v>802</v>
      </c>
      <c r="D49" s="216" t="s">
        <v>471</v>
      </c>
      <c r="E49" s="222" t="s">
        <v>210</v>
      </c>
      <c r="F49" s="216" t="s">
        <v>151</v>
      </c>
      <c r="G49" s="220">
        <f>'Приложени 17'!I83</f>
        <v>75</v>
      </c>
    </row>
    <row r="50" spans="2:7" ht="22.5" x14ac:dyDescent="0.2">
      <c r="B50" s="202" t="s">
        <v>443</v>
      </c>
      <c r="C50" s="244">
        <v>802</v>
      </c>
      <c r="D50" s="216" t="s">
        <v>471</v>
      </c>
      <c r="E50" s="222" t="s">
        <v>210</v>
      </c>
      <c r="F50" s="216" t="s">
        <v>151</v>
      </c>
      <c r="G50" s="6">
        <v>0</v>
      </c>
    </row>
    <row r="51" spans="2:7" ht="22.5" x14ac:dyDescent="0.2">
      <c r="B51" s="202" t="s">
        <v>437</v>
      </c>
      <c r="C51" s="244">
        <v>802</v>
      </c>
      <c r="D51" s="216" t="s">
        <v>471</v>
      </c>
      <c r="E51" s="222" t="s">
        <v>210</v>
      </c>
      <c r="F51" s="216" t="s">
        <v>151</v>
      </c>
      <c r="G51" s="6">
        <v>0</v>
      </c>
    </row>
    <row r="52" spans="2:7" ht="22.5" x14ac:dyDescent="0.2">
      <c r="B52" s="202" t="s">
        <v>437</v>
      </c>
      <c r="C52" s="244">
        <v>802</v>
      </c>
      <c r="D52" s="216" t="s">
        <v>471</v>
      </c>
      <c r="E52" s="222" t="s">
        <v>210</v>
      </c>
      <c r="F52" s="216" t="s">
        <v>151</v>
      </c>
      <c r="G52" s="6">
        <v>0</v>
      </c>
    </row>
    <row r="53" spans="2:7" x14ac:dyDescent="0.2">
      <c r="B53" s="199" t="s">
        <v>216</v>
      </c>
      <c r="C53" s="244">
        <v>802</v>
      </c>
      <c r="D53" s="216" t="s">
        <v>472</v>
      </c>
      <c r="E53" s="216" t="s">
        <v>219</v>
      </c>
      <c r="F53" s="216"/>
      <c r="G53" s="221">
        <f>G54</f>
        <v>3</v>
      </c>
    </row>
    <row r="54" spans="2:7" ht="22.5" x14ac:dyDescent="0.2">
      <c r="B54" s="202" t="s">
        <v>444</v>
      </c>
      <c r="C54" s="244">
        <v>802</v>
      </c>
      <c r="D54" s="216" t="s">
        <v>472</v>
      </c>
      <c r="E54" s="216" t="s">
        <v>219</v>
      </c>
      <c r="F54" s="216" t="s">
        <v>220</v>
      </c>
      <c r="G54" s="220">
        <f>'Приложени 17'!I94</f>
        <v>3</v>
      </c>
    </row>
    <row r="55" spans="2:7" ht="22.5" x14ac:dyDescent="0.2">
      <c r="B55" s="201" t="s">
        <v>432</v>
      </c>
      <c r="C55" s="244">
        <v>802</v>
      </c>
      <c r="D55" s="216" t="s">
        <v>472</v>
      </c>
      <c r="E55" s="216" t="s">
        <v>219</v>
      </c>
      <c r="F55" s="216" t="s">
        <v>220</v>
      </c>
      <c r="G55" s="6">
        <v>0</v>
      </c>
    </row>
    <row r="56" spans="2:7" ht="22.5" x14ac:dyDescent="0.2">
      <c r="B56" s="202" t="s">
        <v>443</v>
      </c>
      <c r="C56" s="244">
        <v>802</v>
      </c>
      <c r="D56" s="216" t="s">
        <v>472</v>
      </c>
      <c r="E56" s="216" t="s">
        <v>219</v>
      </c>
      <c r="F56" s="216" t="s">
        <v>220</v>
      </c>
      <c r="G56" s="6">
        <v>0</v>
      </c>
    </row>
    <row r="57" spans="2:7" ht="22.5" x14ac:dyDescent="0.2">
      <c r="B57" s="202" t="s">
        <v>437</v>
      </c>
      <c r="C57" s="244">
        <v>802</v>
      </c>
      <c r="D57" s="216" t="s">
        <v>472</v>
      </c>
      <c r="E57" s="216" t="s">
        <v>219</v>
      </c>
      <c r="F57" s="216" t="s">
        <v>220</v>
      </c>
      <c r="G57" s="6">
        <v>0</v>
      </c>
    </row>
    <row r="58" spans="2:7" x14ac:dyDescent="0.2">
      <c r="B58" s="199" t="s">
        <v>222</v>
      </c>
      <c r="C58" s="244">
        <v>802</v>
      </c>
      <c r="D58" s="216" t="s">
        <v>476</v>
      </c>
      <c r="E58" s="216" t="s">
        <v>225</v>
      </c>
      <c r="F58" s="216"/>
      <c r="G58" s="221">
        <f>G59+G64</f>
        <v>2310.6799999999998</v>
      </c>
    </row>
    <row r="59" spans="2:7" ht="58.5" customHeight="1" x14ac:dyDescent="0.2">
      <c r="B59" s="213" t="s">
        <v>425</v>
      </c>
      <c r="C59" s="244">
        <v>802</v>
      </c>
      <c r="D59" s="216" t="s">
        <v>476</v>
      </c>
      <c r="E59" s="216" t="s">
        <v>225</v>
      </c>
      <c r="F59" s="216" t="s">
        <v>466</v>
      </c>
      <c r="G59" s="221">
        <f>G61+G63</f>
        <v>2162.58</v>
      </c>
    </row>
    <row r="60" spans="2:7" x14ac:dyDescent="0.2">
      <c r="B60" s="213" t="s">
        <v>445</v>
      </c>
      <c r="C60" s="244">
        <v>802</v>
      </c>
      <c r="D60" s="216" t="s">
        <v>476</v>
      </c>
      <c r="E60" s="216" t="s">
        <v>225</v>
      </c>
      <c r="F60" s="216" t="s">
        <v>473</v>
      </c>
      <c r="G60" s="220">
        <f>G61+G63</f>
        <v>2162.58</v>
      </c>
    </row>
    <row r="61" spans="2:7" x14ac:dyDescent="0.2">
      <c r="B61" s="213" t="s">
        <v>446</v>
      </c>
      <c r="C61" s="244">
        <v>802</v>
      </c>
      <c r="D61" s="216" t="s">
        <v>476</v>
      </c>
      <c r="E61" s="216" t="s">
        <v>225</v>
      </c>
      <c r="F61" s="216" t="s">
        <v>227</v>
      </c>
      <c r="G61" s="220">
        <f>'Приложени 17'!I97</f>
        <v>1665</v>
      </c>
    </row>
    <row r="62" spans="2:7" ht="22.5" x14ac:dyDescent="0.2">
      <c r="B62" s="213" t="s">
        <v>447</v>
      </c>
      <c r="C62" s="244">
        <v>802</v>
      </c>
      <c r="D62" s="216" t="s">
        <v>476</v>
      </c>
      <c r="E62" s="216" t="s">
        <v>225</v>
      </c>
      <c r="F62" s="216" t="s">
        <v>229</v>
      </c>
      <c r="G62" s="220">
        <f>'Приложени 17'!I99</f>
        <v>0</v>
      </c>
    </row>
    <row r="63" spans="2:7" ht="22.5" x14ac:dyDescent="0.2">
      <c r="B63" s="213" t="s">
        <v>428</v>
      </c>
      <c r="C63" s="244">
        <v>802</v>
      </c>
      <c r="D63" s="216" t="s">
        <v>476</v>
      </c>
      <c r="E63" s="216" t="s">
        <v>225</v>
      </c>
      <c r="F63" s="216" t="s">
        <v>228</v>
      </c>
      <c r="G63" s="220">
        <f>'Приложени 17'!I98</f>
        <v>497.58</v>
      </c>
    </row>
    <row r="64" spans="2:7" ht="22.5" x14ac:dyDescent="0.2">
      <c r="B64" s="201" t="s">
        <v>432</v>
      </c>
      <c r="C64" s="244">
        <v>802</v>
      </c>
      <c r="D64" s="216" t="s">
        <v>476</v>
      </c>
      <c r="E64" s="216" t="s">
        <v>225</v>
      </c>
      <c r="F64" s="216" t="s">
        <v>143</v>
      </c>
      <c r="G64" s="221">
        <f>G65+G68</f>
        <v>148.1</v>
      </c>
    </row>
    <row r="65" spans="2:7" ht="22.5" x14ac:dyDescent="0.2">
      <c r="B65" s="202" t="s">
        <v>443</v>
      </c>
      <c r="C65" s="244">
        <v>802</v>
      </c>
      <c r="D65" s="216" t="s">
        <v>476</v>
      </c>
      <c r="E65" s="216" t="s">
        <v>225</v>
      </c>
      <c r="F65" s="216" t="s">
        <v>469</v>
      </c>
      <c r="G65" s="220">
        <f>G66+G67</f>
        <v>93.5</v>
      </c>
    </row>
    <row r="66" spans="2:7" x14ac:dyDescent="0.2">
      <c r="B66" s="202" t="s">
        <v>230</v>
      </c>
      <c r="C66" s="244">
        <v>802</v>
      </c>
      <c r="D66" s="216" t="s">
        <v>476</v>
      </c>
      <c r="E66" s="216" t="s">
        <v>225</v>
      </c>
      <c r="F66" s="216" t="s">
        <v>232</v>
      </c>
      <c r="G66" s="220">
        <f>'Приложени 17'!I101</f>
        <v>40</v>
      </c>
    </row>
    <row r="67" spans="2:7" x14ac:dyDescent="0.2">
      <c r="B67" s="200" t="s">
        <v>436</v>
      </c>
      <c r="C67" s="244">
        <v>802</v>
      </c>
      <c r="D67" s="216" t="s">
        <v>476</v>
      </c>
      <c r="E67" s="216" t="s">
        <v>225</v>
      </c>
      <c r="F67" s="216" t="s">
        <v>151</v>
      </c>
      <c r="G67" s="220">
        <f>'Приложени 17'!I102+'Приложени 17'!I103+'Приложени 17'!I113</f>
        <v>53.5</v>
      </c>
    </row>
    <row r="68" spans="2:7" x14ac:dyDescent="0.2">
      <c r="B68" s="209" t="s">
        <v>194</v>
      </c>
      <c r="C68" s="244">
        <v>802</v>
      </c>
      <c r="D68" s="216" t="s">
        <v>476</v>
      </c>
      <c r="E68" s="216" t="s">
        <v>225</v>
      </c>
      <c r="F68" s="216" t="s">
        <v>151</v>
      </c>
      <c r="G68" s="220">
        <f>'Приложени 17'!I114</f>
        <v>54.6</v>
      </c>
    </row>
    <row r="69" spans="2:7" x14ac:dyDescent="0.2">
      <c r="B69" s="209" t="s">
        <v>448</v>
      </c>
      <c r="C69" s="244">
        <v>802</v>
      </c>
      <c r="D69" s="216" t="s">
        <v>476</v>
      </c>
      <c r="E69" s="216" t="s">
        <v>225</v>
      </c>
      <c r="F69" s="216" t="s">
        <v>188</v>
      </c>
      <c r="G69" s="6">
        <v>0</v>
      </c>
    </row>
    <row r="70" spans="2:7" x14ac:dyDescent="0.2">
      <c r="B70" s="204" t="s">
        <v>449</v>
      </c>
      <c r="C70" s="244">
        <v>802</v>
      </c>
      <c r="D70" s="216" t="s">
        <v>474</v>
      </c>
      <c r="E70" s="216" t="s">
        <v>266</v>
      </c>
      <c r="F70" s="216" t="s">
        <v>466</v>
      </c>
      <c r="G70" s="220">
        <f>G73</f>
        <v>155.5</v>
      </c>
    </row>
    <row r="71" spans="2:7" x14ac:dyDescent="0.2">
      <c r="B71" s="206" t="s">
        <v>450</v>
      </c>
      <c r="C71" s="244">
        <v>802</v>
      </c>
      <c r="D71" s="216" t="s">
        <v>474</v>
      </c>
      <c r="E71" s="216" t="s">
        <v>266</v>
      </c>
      <c r="F71" s="216"/>
      <c r="G71" s="6">
        <v>0</v>
      </c>
    </row>
    <row r="72" spans="2:7" ht="22.5" x14ac:dyDescent="0.2">
      <c r="B72" s="206" t="s">
        <v>451</v>
      </c>
      <c r="C72" s="244">
        <v>802</v>
      </c>
      <c r="D72" s="216" t="s">
        <v>474</v>
      </c>
      <c r="E72" s="216" t="s">
        <v>266</v>
      </c>
      <c r="F72" s="216"/>
      <c r="G72" s="6">
        <v>0</v>
      </c>
    </row>
    <row r="73" spans="2:7" ht="35.25" customHeight="1" x14ac:dyDescent="0.2">
      <c r="B73" s="206" t="s">
        <v>425</v>
      </c>
      <c r="C73" s="244">
        <v>802</v>
      </c>
      <c r="D73" s="216" t="s">
        <v>474</v>
      </c>
      <c r="E73" s="216" t="s">
        <v>266</v>
      </c>
      <c r="F73" s="216" t="s">
        <v>466</v>
      </c>
      <c r="G73" s="220">
        <f>G74</f>
        <v>155.5</v>
      </c>
    </row>
    <row r="74" spans="2:7" ht="22.5" x14ac:dyDescent="0.2">
      <c r="B74" s="206" t="s">
        <v>431</v>
      </c>
      <c r="C74" s="244">
        <v>802</v>
      </c>
      <c r="D74" s="216" t="s">
        <v>474</v>
      </c>
      <c r="E74" s="216" t="s">
        <v>266</v>
      </c>
      <c r="F74" s="216" t="s">
        <v>467</v>
      </c>
      <c r="G74" s="220">
        <f>G75+G76</f>
        <v>155.5</v>
      </c>
    </row>
    <row r="75" spans="2:7" x14ac:dyDescent="0.2">
      <c r="B75" s="202" t="s">
        <v>426</v>
      </c>
      <c r="C75" s="244">
        <v>802</v>
      </c>
      <c r="D75" s="216" t="s">
        <v>474</v>
      </c>
      <c r="E75" s="216" t="s">
        <v>266</v>
      </c>
      <c r="F75" s="216" t="s">
        <v>125</v>
      </c>
      <c r="G75" s="220">
        <f>'Приложени 17'!I135</f>
        <v>135.30000000000001</v>
      </c>
    </row>
    <row r="76" spans="2:7" ht="22.5" x14ac:dyDescent="0.2">
      <c r="B76" s="203" t="s">
        <v>428</v>
      </c>
      <c r="C76" s="244">
        <v>802</v>
      </c>
      <c r="D76" s="216" t="s">
        <v>474</v>
      </c>
      <c r="E76" s="216" t="s">
        <v>266</v>
      </c>
      <c r="F76" s="216" t="s">
        <v>131</v>
      </c>
      <c r="G76" s="220">
        <f>'Приложени 17'!I137</f>
        <v>20.2</v>
      </c>
    </row>
    <row r="77" spans="2:7" ht="22.5" x14ac:dyDescent="0.2">
      <c r="B77" s="201" t="s">
        <v>432</v>
      </c>
      <c r="C77" s="244">
        <v>802</v>
      </c>
      <c r="D77" s="216" t="s">
        <v>474</v>
      </c>
      <c r="E77" s="216" t="s">
        <v>266</v>
      </c>
      <c r="F77" s="216" t="s">
        <v>143</v>
      </c>
      <c r="G77" s="6">
        <v>0</v>
      </c>
    </row>
    <row r="78" spans="2:7" ht="22.5" x14ac:dyDescent="0.2">
      <c r="B78" s="206" t="s">
        <v>433</v>
      </c>
      <c r="C78" s="244">
        <v>802</v>
      </c>
      <c r="D78" s="216" t="s">
        <v>474</v>
      </c>
      <c r="E78" s="216" t="s">
        <v>266</v>
      </c>
      <c r="F78" s="216" t="s">
        <v>469</v>
      </c>
      <c r="G78" s="6">
        <v>0</v>
      </c>
    </row>
    <row r="79" spans="2:7" x14ac:dyDescent="0.2">
      <c r="B79" s="202" t="s">
        <v>435</v>
      </c>
      <c r="C79" s="244">
        <v>802</v>
      </c>
      <c r="D79" s="216" t="s">
        <v>474</v>
      </c>
      <c r="E79" s="216" t="s">
        <v>266</v>
      </c>
      <c r="F79" s="216" t="s">
        <v>151</v>
      </c>
      <c r="G79" s="6">
        <v>0</v>
      </c>
    </row>
    <row r="80" spans="2:7" x14ac:dyDescent="0.2">
      <c r="B80" s="209" t="s">
        <v>194</v>
      </c>
      <c r="C80" s="244">
        <v>802</v>
      </c>
      <c r="D80" s="216" t="s">
        <v>474</v>
      </c>
      <c r="E80" s="216" t="s">
        <v>266</v>
      </c>
      <c r="F80" s="216" t="s">
        <v>151</v>
      </c>
      <c r="G80" s="6">
        <v>0</v>
      </c>
    </row>
    <row r="81" spans="2:8" ht="21" x14ac:dyDescent="0.2">
      <c r="B81" s="199" t="s">
        <v>452</v>
      </c>
      <c r="C81" s="244">
        <v>802</v>
      </c>
      <c r="D81" s="216" t="s">
        <v>265</v>
      </c>
      <c r="E81" s="216"/>
      <c r="F81" s="216"/>
      <c r="G81" s="221">
        <f>G82</f>
        <v>80.900000000000006</v>
      </c>
    </row>
    <row r="82" spans="2:8" ht="51" customHeight="1" x14ac:dyDescent="0.2">
      <c r="B82" s="199" t="s">
        <v>453</v>
      </c>
      <c r="C82" s="244">
        <v>802</v>
      </c>
      <c r="D82" s="216" t="s">
        <v>475</v>
      </c>
      <c r="E82" s="216" t="s">
        <v>277</v>
      </c>
      <c r="F82" s="216" t="s">
        <v>117</v>
      </c>
      <c r="G82" s="220">
        <f>G83</f>
        <v>80.900000000000006</v>
      </c>
    </row>
    <row r="83" spans="2:8" ht="48.75" customHeight="1" x14ac:dyDescent="0.2">
      <c r="B83" s="202" t="s">
        <v>453</v>
      </c>
      <c r="C83" s="244">
        <v>802</v>
      </c>
      <c r="D83" s="216" t="s">
        <v>475</v>
      </c>
      <c r="E83" s="216" t="s">
        <v>277</v>
      </c>
      <c r="F83" s="216"/>
      <c r="G83" s="220">
        <f>G84</f>
        <v>80.900000000000006</v>
      </c>
    </row>
    <row r="84" spans="2:8" ht="29.25" customHeight="1" x14ac:dyDescent="0.2">
      <c r="B84" s="201" t="s">
        <v>432</v>
      </c>
      <c r="C84" s="244">
        <v>802</v>
      </c>
      <c r="D84" s="216" t="s">
        <v>475</v>
      </c>
      <c r="E84" s="216" t="s">
        <v>277</v>
      </c>
      <c r="F84" s="216" t="s">
        <v>143</v>
      </c>
      <c r="G84" s="220">
        <f>G85</f>
        <v>80.900000000000006</v>
      </c>
    </row>
    <row r="85" spans="2:8" ht="22.5" x14ac:dyDescent="0.2">
      <c r="B85" s="202" t="s">
        <v>443</v>
      </c>
      <c r="C85" s="244">
        <v>802</v>
      </c>
      <c r="D85" s="216" t="s">
        <v>475</v>
      </c>
      <c r="E85" s="216" t="s">
        <v>277</v>
      </c>
      <c r="F85" s="216" t="s">
        <v>469</v>
      </c>
      <c r="G85" s="220">
        <f>G86</f>
        <v>80.900000000000006</v>
      </c>
    </row>
    <row r="86" spans="2:8" ht="22.5" x14ac:dyDescent="0.2">
      <c r="B86" s="202" t="s">
        <v>437</v>
      </c>
      <c r="C86" s="244">
        <v>802</v>
      </c>
      <c r="D86" s="216" t="s">
        <v>475</v>
      </c>
      <c r="E86" s="216" t="s">
        <v>277</v>
      </c>
      <c r="F86" s="216" t="s">
        <v>151</v>
      </c>
      <c r="G86" s="220">
        <f>'Приложени 17'!I150</f>
        <v>80.900000000000006</v>
      </c>
    </row>
    <row r="87" spans="2:8" s="232" customFormat="1" ht="15.75" x14ac:dyDescent="0.25">
      <c r="B87" s="197" t="s">
        <v>455</v>
      </c>
      <c r="C87" s="245" t="s">
        <v>135</v>
      </c>
      <c r="D87" s="240" t="s">
        <v>479</v>
      </c>
      <c r="E87" s="238" t="s">
        <v>304</v>
      </c>
      <c r="F87" s="233" t="s">
        <v>480</v>
      </c>
      <c r="G87" s="234">
        <f>G88</f>
        <v>123</v>
      </c>
      <c r="H87" s="235"/>
    </row>
    <row r="88" spans="2:8" s="232" customFormat="1" ht="15.75" x14ac:dyDescent="0.25">
      <c r="B88" s="197" t="s">
        <v>303</v>
      </c>
      <c r="C88" s="245" t="s">
        <v>135</v>
      </c>
      <c r="D88" s="240" t="s">
        <v>479</v>
      </c>
      <c r="E88" s="238" t="s">
        <v>304</v>
      </c>
      <c r="F88" s="233" t="s">
        <v>480</v>
      </c>
      <c r="G88" s="234">
        <f>G89</f>
        <v>123</v>
      </c>
      <c r="H88" s="236"/>
    </row>
    <row r="89" spans="2:8" s="232" customFormat="1" ht="15.75" x14ac:dyDescent="0.25">
      <c r="B89" s="198" t="s">
        <v>456</v>
      </c>
      <c r="C89" s="245" t="s">
        <v>135</v>
      </c>
      <c r="D89" s="238" t="s">
        <v>479</v>
      </c>
      <c r="E89" s="238" t="s">
        <v>304</v>
      </c>
      <c r="F89" s="237" t="s">
        <v>305</v>
      </c>
      <c r="G89" s="239">
        <f>'Приложени 17'!I178</f>
        <v>123</v>
      </c>
      <c r="H89" s="235"/>
    </row>
    <row r="90" spans="2:8" x14ac:dyDescent="0.2">
      <c r="B90" s="215" t="s">
        <v>290</v>
      </c>
      <c r="C90" s="244">
        <v>802</v>
      </c>
      <c r="D90" s="216" t="s">
        <v>529</v>
      </c>
      <c r="E90" s="216" t="s">
        <v>291</v>
      </c>
      <c r="F90" s="216"/>
      <c r="G90" s="221">
        <f>G91+G92+G93</f>
        <v>339</v>
      </c>
    </row>
    <row r="91" spans="2:8" ht="22.5" x14ac:dyDescent="0.2">
      <c r="B91" s="201" t="s">
        <v>432</v>
      </c>
      <c r="C91" s="244">
        <v>802</v>
      </c>
      <c r="D91" s="216" t="s">
        <v>529</v>
      </c>
      <c r="E91" s="216" t="s">
        <v>291</v>
      </c>
      <c r="F91" s="216" t="s">
        <v>151</v>
      </c>
      <c r="G91" s="220">
        <f>'Приложени 17'!I163+'Приложени 17'!I165+'Приложени 17'!I166</f>
        <v>298</v>
      </c>
    </row>
    <row r="92" spans="2:8" x14ac:dyDescent="0.2">
      <c r="B92" s="200" t="s">
        <v>230</v>
      </c>
      <c r="C92" s="244">
        <v>802</v>
      </c>
      <c r="D92" s="216" t="s">
        <v>529</v>
      </c>
      <c r="E92" s="216" t="s">
        <v>291</v>
      </c>
      <c r="F92" s="216" t="s">
        <v>232</v>
      </c>
      <c r="G92" s="220">
        <f>'Приложени 17'!I167</f>
        <v>7</v>
      </c>
    </row>
    <row r="93" spans="2:8" x14ac:dyDescent="0.2">
      <c r="B93" s="201" t="s">
        <v>457</v>
      </c>
      <c r="C93" s="244">
        <v>802</v>
      </c>
      <c r="D93" s="216" t="s">
        <v>529</v>
      </c>
      <c r="E93" s="216" t="s">
        <v>291</v>
      </c>
      <c r="F93" s="216" t="s">
        <v>151</v>
      </c>
      <c r="G93" s="220">
        <f>'Приложени 17'!I164</f>
        <v>34</v>
      </c>
    </row>
    <row r="94" spans="2:8" ht="105.75" customHeight="1" x14ac:dyDescent="0.2">
      <c r="B94" s="226" t="s">
        <v>458</v>
      </c>
      <c r="C94" s="244">
        <v>802</v>
      </c>
      <c r="D94" s="216" t="s">
        <v>476</v>
      </c>
      <c r="E94" s="216" t="s">
        <v>247</v>
      </c>
      <c r="F94" s="216"/>
      <c r="G94" s="221">
        <f>G95</f>
        <v>1</v>
      </c>
    </row>
    <row r="95" spans="2:8" ht="22.5" x14ac:dyDescent="0.2">
      <c r="B95" s="201" t="s">
        <v>432</v>
      </c>
      <c r="C95" s="244">
        <v>802</v>
      </c>
      <c r="D95" s="216" t="s">
        <v>476</v>
      </c>
      <c r="E95" s="216" t="s">
        <v>247</v>
      </c>
      <c r="F95" s="216" t="s">
        <v>469</v>
      </c>
      <c r="G95" s="220">
        <f>G96</f>
        <v>1</v>
      </c>
    </row>
    <row r="96" spans="2:8" ht="22.5" x14ac:dyDescent="0.2">
      <c r="B96" s="203" t="s">
        <v>437</v>
      </c>
      <c r="C96" s="244">
        <v>802</v>
      </c>
      <c r="D96" s="216" t="s">
        <v>476</v>
      </c>
      <c r="E96" s="216" t="s">
        <v>247</v>
      </c>
      <c r="F96" s="216" t="s">
        <v>151</v>
      </c>
      <c r="G96" s="220">
        <f>'Приложени 17'!I120</f>
        <v>1</v>
      </c>
    </row>
    <row r="97" spans="2:7" ht="51.75" customHeight="1" x14ac:dyDescent="0.2">
      <c r="B97" s="227" t="s">
        <v>459</v>
      </c>
      <c r="C97" s="244">
        <v>802</v>
      </c>
      <c r="D97" s="216" t="s">
        <v>477</v>
      </c>
      <c r="E97" s="216" t="s">
        <v>273</v>
      </c>
      <c r="F97" s="216"/>
      <c r="G97" s="221">
        <f>G98</f>
        <v>10</v>
      </c>
    </row>
    <row r="98" spans="2:7" ht="22.5" x14ac:dyDescent="0.2">
      <c r="B98" s="201" t="s">
        <v>432</v>
      </c>
      <c r="C98" s="244">
        <v>802</v>
      </c>
      <c r="D98" s="216" t="s">
        <v>477</v>
      </c>
      <c r="E98" s="216" t="s">
        <v>273</v>
      </c>
      <c r="F98" s="216" t="s">
        <v>151</v>
      </c>
      <c r="G98" s="220">
        <f>'Приложени 17'!I147</f>
        <v>10</v>
      </c>
    </row>
    <row r="99" spans="2:7" ht="22.5" x14ac:dyDescent="0.2">
      <c r="B99" s="203" t="s">
        <v>437</v>
      </c>
      <c r="C99" s="244">
        <v>802</v>
      </c>
      <c r="D99" s="216" t="s">
        <v>477</v>
      </c>
      <c r="E99" s="216" t="s">
        <v>273</v>
      </c>
      <c r="F99" s="216" t="s">
        <v>151</v>
      </c>
      <c r="G99" s="228">
        <v>10</v>
      </c>
    </row>
    <row r="100" spans="2:7" ht="96" customHeight="1" x14ac:dyDescent="0.2">
      <c r="B100" s="227" t="s">
        <v>460</v>
      </c>
      <c r="C100" s="244">
        <v>802</v>
      </c>
      <c r="D100" s="216" t="s">
        <v>476</v>
      </c>
      <c r="E100" s="216" t="s">
        <v>250</v>
      </c>
      <c r="F100" s="216" t="s">
        <v>143</v>
      </c>
      <c r="G100" s="221">
        <f>G101</f>
        <v>4</v>
      </c>
    </row>
    <row r="101" spans="2:7" ht="22.5" x14ac:dyDescent="0.2">
      <c r="B101" s="201" t="s">
        <v>432</v>
      </c>
      <c r="C101" s="244">
        <v>802</v>
      </c>
      <c r="D101" s="216" t="s">
        <v>476</v>
      </c>
      <c r="E101" s="216" t="s">
        <v>250</v>
      </c>
      <c r="F101" s="216" t="s">
        <v>469</v>
      </c>
      <c r="G101" s="220">
        <f>G102</f>
        <v>4</v>
      </c>
    </row>
    <row r="102" spans="2:7" ht="22.5" x14ac:dyDescent="0.2">
      <c r="B102" s="203" t="s">
        <v>437</v>
      </c>
      <c r="C102" s="244">
        <v>802</v>
      </c>
      <c r="D102" s="216" t="s">
        <v>476</v>
      </c>
      <c r="E102" s="216" t="s">
        <v>250</v>
      </c>
      <c r="F102" s="216" t="s">
        <v>151</v>
      </c>
      <c r="G102" s="220">
        <f>'Приложени 17'!I122</f>
        <v>4</v>
      </c>
    </row>
    <row r="103" spans="2:7" ht="75.75" customHeight="1" x14ac:dyDescent="0.2">
      <c r="B103" s="229" t="s">
        <v>461</v>
      </c>
      <c r="C103" s="244">
        <v>802</v>
      </c>
      <c r="D103" s="216" t="s">
        <v>476</v>
      </c>
      <c r="E103" s="216" t="s">
        <v>254</v>
      </c>
      <c r="F103" s="216" t="s">
        <v>117</v>
      </c>
      <c r="G103" s="221">
        <f>G104</f>
        <v>16</v>
      </c>
    </row>
    <row r="104" spans="2:7" ht="22.5" x14ac:dyDescent="0.2">
      <c r="B104" s="201" t="s">
        <v>432</v>
      </c>
      <c r="C104" s="244">
        <v>802</v>
      </c>
      <c r="D104" s="216" t="s">
        <v>476</v>
      </c>
      <c r="E104" s="216" t="s">
        <v>254</v>
      </c>
      <c r="F104" s="216" t="s">
        <v>143</v>
      </c>
      <c r="G104" s="220">
        <f>G105+G106</f>
        <v>16</v>
      </c>
    </row>
    <row r="105" spans="2:7" x14ac:dyDescent="0.2">
      <c r="B105" s="214" t="s">
        <v>454</v>
      </c>
      <c r="C105" s="244">
        <v>802</v>
      </c>
      <c r="D105" s="216" t="s">
        <v>476</v>
      </c>
      <c r="E105" s="216" t="s">
        <v>254</v>
      </c>
      <c r="F105" s="216" t="s">
        <v>151</v>
      </c>
      <c r="G105" s="220">
        <f>'Приложени 17'!I126</f>
        <v>12</v>
      </c>
    </row>
    <row r="106" spans="2:7" ht="22.5" x14ac:dyDescent="0.2">
      <c r="B106" s="203" t="s">
        <v>437</v>
      </c>
      <c r="C106" s="244">
        <v>802</v>
      </c>
      <c r="D106" s="216" t="s">
        <v>476</v>
      </c>
      <c r="E106" s="216" t="s">
        <v>254</v>
      </c>
      <c r="F106" s="216" t="s">
        <v>151</v>
      </c>
      <c r="G106" s="220">
        <f>'Приложени 17'!I127</f>
        <v>4</v>
      </c>
    </row>
    <row r="107" spans="2:7" ht="36.75" customHeight="1" x14ac:dyDescent="0.2">
      <c r="B107" s="230" t="s">
        <v>462</v>
      </c>
      <c r="C107" s="244">
        <v>802</v>
      </c>
      <c r="D107" s="216" t="s">
        <v>478</v>
      </c>
      <c r="E107" s="216" t="s">
        <v>338</v>
      </c>
      <c r="F107" s="216" t="s">
        <v>143</v>
      </c>
      <c r="G107" s="221">
        <f>G108</f>
        <v>31.3</v>
      </c>
    </row>
    <row r="108" spans="2:7" ht="22.5" x14ac:dyDescent="0.2">
      <c r="B108" s="201" t="s">
        <v>432</v>
      </c>
      <c r="C108" s="244">
        <v>802</v>
      </c>
      <c r="D108" s="216" t="s">
        <v>478</v>
      </c>
      <c r="E108" s="216" t="s">
        <v>338</v>
      </c>
      <c r="F108" s="216" t="s">
        <v>151</v>
      </c>
      <c r="G108" s="220">
        <f>'Приложени 17'!I169</f>
        <v>31.3</v>
      </c>
    </row>
    <row r="109" spans="2:7" ht="22.5" x14ac:dyDescent="0.2">
      <c r="B109" s="203" t="s">
        <v>437</v>
      </c>
      <c r="C109" s="244">
        <v>802</v>
      </c>
      <c r="D109" s="216" t="s">
        <v>478</v>
      </c>
      <c r="E109" s="216" t="s">
        <v>338</v>
      </c>
      <c r="F109" s="216" t="s">
        <v>151</v>
      </c>
      <c r="G109" s="228">
        <v>0</v>
      </c>
    </row>
    <row r="110" spans="2:7" ht="41.25" customHeight="1" x14ac:dyDescent="0.2">
      <c r="B110" s="231" t="s">
        <v>463</v>
      </c>
      <c r="C110" s="244">
        <v>802</v>
      </c>
      <c r="D110" s="216" t="s">
        <v>478</v>
      </c>
      <c r="E110" s="216" t="s">
        <v>298</v>
      </c>
      <c r="F110" s="216"/>
      <c r="G110" s="221">
        <f>G111</f>
        <v>15</v>
      </c>
    </row>
    <row r="111" spans="2:7" ht="27.75" customHeight="1" x14ac:dyDescent="0.2">
      <c r="B111" s="201" t="s">
        <v>432</v>
      </c>
      <c r="C111" s="244">
        <v>802</v>
      </c>
      <c r="D111" s="216" t="s">
        <v>478</v>
      </c>
      <c r="E111" s="216" t="s">
        <v>298</v>
      </c>
      <c r="F111" s="216" t="s">
        <v>143</v>
      </c>
      <c r="G111" s="220">
        <f>G112</f>
        <v>15</v>
      </c>
    </row>
    <row r="112" spans="2:7" ht="22.5" x14ac:dyDescent="0.2">
      <c r="B112" s="203" t="s">
        <v>437</v>
      </c>
      <c r="C112" s="244">
        <v>802</v>
      </c>
      <c r="D112" s="216" t="s">
        <v>478</v>
      </c>
      <c r="E112" s="216" t="s">
        <v>298</v>
      </c>
      <c r="F112" s="216" t="s">
        <v>151</v>
      </c>
      <c r="G112" s="220">
        <f>'Приложени 17'!I174</f>
        <v>15</v>
      </c>
    </row>
    <row r="113" spans="2:7" ht="22.5" x14ac:dyDescent="0.2">
      <c r="B113" s="203" t="s">
        <v>437</v>
      </c>
      <c r="C113" s="244">
        <v>802</v>
      </c>
      <c r="D113" s="216" t="s">
        <v>478</v>
      </c>
      <c r="E113" s="216" t="s">
        <v>298</v>
      </c>
      <c r="F113" s="216" t="s">
        <v>151</v>
      </c>
      <c r="G113" s="6">
        <v>0</v>
      </c>
    </row>
    <row r="114" spans="2:7" ht="42" customHeight="1" x14ac:dyDescent="0.2">
      <c r="B114" s="214" t="s">
        <v>464</v>
      </c>
      <c r="C114" s="244">
        <v>802</v>
      </c>
      <c r="D114" s="216" t="s">
        <v>476</v>
      </c>
      <c r="E114" s="216" t="s">
        <v>260</v>
      </c>
      <c r="F114" s="216" t="s">
        <v>143</v>
      </c>
      <c r="G114" s="221">
        <f>G115</f>
        <v>2</v>
      </c>
    </row>
    <row r="115" spans="2:7" ht="30.75" customHeight="1" x14ac:dyDescent="0.2">
      <c r="B115" s="201" t="s">
        <v>432</v>
      </c>
      <c r="C115" s="244">
        <v>802</v>
      </c>
      <c r="D115" s="216" t="s">
        <v>476</v>
      </c>
      <c r="E115" s="216" t="s">
        <v>260</v>
      </c>
      <c r="F115" s="216" t="s">
        <v>469</v>
      </c>
      <c r="G115" s="220">
        <f>G116</f>
        <v>2</v>
      </c>
    </row>
    <row r="116" spans="2:7" ht="22.5" x14ac:dyDescent="0.2">
      <c r="B116" s="203" t="s">
        <v>437</v>
      </c>
      <c r="C116" s="244">
        <v>802</v>
      </c>
      <c r="D116" s="216" t="s">
        <v>476</v>
      </c>
      <c r="E116" s="216" t="s">
        <v>260</v>
      </c>
      <c r="F116" s="216" t="s">
        <v>151</v>
      </c>
      <c r="G116" s="220">
        <f>'Приложени 17'!I130</f>
        <v>2</v>
      </c>
    </row>
    <row r="117" spans="2:7" x14ac:dyDescent="0.2">
      <c r="B117" s="241" t="s">
        <v>481</v>
      </c>
      <c r="C117" s="244">
        <v>802</v>
      </c>
      <c r="D117" s="216" t="s">
        <v>482</v>
      </c>
      <c r="E117" s="216" t="s">
        <v>316</v>
      </c>
      <c r="F117" s="216" t="s">
        <v>143</v>
      </c>
      <c r="G117" s="223">
        <v>1.1000000000000001</v>
      </c>
    </row>
    <row r="118" spans="2:7" x14ac:dyDescent="0.2">
      <c r="B118" s="241" t="s">
        <v>481</v>
      </c>
      <c r="C118" s="244">
        <v>802</v>
      </c>
      <c r="D118" s="216" t="s">
        <v>482</v>
      </c>
      <c r="E118" s="216" t="s">
        <v>316</v>
      </c>
      <c r="F118" s="216" t="s">
        <v>151</v>
      </c>
      <c r="G118" s="6">
        <v>1.1000000000000001</v>
      </c>
    </row>
    <row r="119" spans="2:7" x14ac:dyDescent="0.2">
      <c r="B119" s="197" t="s">
        <v>320</v>
      </c>
      <c r="C119" s="246"/>
      <c r="D119" s="216"/>
      <c r="E119" s="216"/>
      <c r="F119" s="216"/>
      <c r="G119" s="221">
        <f>G15</f>
        <v>4883.6979999999994</v>
      </c>
    </row>
  </sheetData>
  <mergeCells count="14">
    <mergeCell ref="F1:G1"/>
    <mergeCell ref="E2:G2"/>
    <mergeCell ref="E3:G3"/>
    <mergeCell ref="E4:G4"/>
    <mergeCell ref="E5:G5"/>
    <mergeCell ref="E6:G6"/>
    <mergeCell ref="G12:G13"/>
    <mergeCell ref="B9:G9"/>
    <mergeCell ref="B10:D10"/>
    <mergeCell ref="D12:D13"/>
    <mergeCell ref="B12:B13"/>
    <mergeCell ref="C12:C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9"/>
  <sheetViews>
    <sheetView topLeftCell="A4" workbookViewId="0">
      <selection activeCell="H65" sqref="H65"/>
    </sheetView>
  </sheetViews>
  <sheetFormatPr defaultColWidth="9.140625" defaultRowHeight="12.75" x14ac:dyDescent="0.2"/>
  <cols>
    <col min="1" max="1" width="9" style="1" customWidth="1"/>
    <col min="2" max="2" width="38.5703125" style="1" customWidth="1"/>
    <col min="3" max="3" width="11.7109375" style="1" customWidth="1"/>
    <col min="4" max="4" width="11.5703125" style="1" customWidth="1"/>
    <col min="5" max="5" width="15.140625" style="1" customWidth="1"/>
    <col min="6" max="6" width="12" style="1" customWidth="1"/>
    <col min="7" max="7" width="11" style="1" customWidth="1"/>
    <col min="8" max="8" width="16.7109375" style="1" customWidth="1"/>
    <col min="9" max="16384" width="9.140625" style="1"/>
  </cols>
  <sheetData>
    <row r="1" spans="1:9" ht="18.75" x14ac:dyDescent="0.25">
      <c r="D1" s="7"/>
      <c r="E1" s="7"/>
      <c r="F1" s="9"/>
      <c r="H1" s="356" t="s">
        <v>29</v>
      </c>
      <c r="I1" s="356"/>
    </row>
    <row r="2" spans="1:9" s="2" customFormat="1" ht="15.75" x14ac:dyDescent="0.25">
      <c r="A2" s="8"/>
      <c r="B2" s="8"/>
      <c r="C2" s="8"/>
      <c r="D2" s="8"/>
      <c r="E2" s="8"/>
      <c r="F2" s="354" t="s">
        <v>331</v>
      </c>
      <c r="G2" s="354"/>
      <c r="H2" s="354"/>
      <c r="I2" s="354"/>
    </row>
    <row r="3" spans="1:9" s="2" customFormat="1" ht="15.75" x14ac:dyDescent="0.25">
      <c r="A3" s="8"/>
      <c r="B3" s="8"/>
      <c r="C3" s="8"/>
      <c r="D3" s="8"/>
      <c r="E3" s="8"/>
      <c r="F3" s="355" t="s">
        <v>332</v>
      </c>
      <c r="G3" s="355"/>
      <c r="H3" s="355"/>
      <c r="I3" s="355"/>
    </row>
    <row r="4" spans="1:9" s="2" customFormat="1" ht="26.25" customHeight="1" x14ac:dyDescent="0.25">
      <c r="A4" s="8"/>
      <c r="B4" s="8"/>
      <c r="C4" s="8"/>
      <c r="D4" s="8"/>
      <c r="E4" s="8"/>
      <c r="F4" s="354" t="s">
        <v>333</v>
      </c>
      <c r="G4" s="354"/>
      <c r="H4" s="354"/>
      <c r="I4" s="354"/>
    </row>
    <row r="5" spans="1:9" s="2" customFormat="1" ht="15.75" x14ac:dyDescent="0.25">
      <c r="A5" s="8"/>
      <c r="B5" s="8"/>
      <c r="C5" s="8"/>
      <c r="D5" s="8"/>
      <c r="E5" s="8"/>
      <c r="F5" s="354" t="s">
        <v>334</v>
      </c>
      <c r="G5" s="354"/>
      <c r="H5" s="354"/>
      <c r="I5" s="354"/>
    </row>
    <row r="6" spans="1:9" s="2" customFormat="1" ht="15.75" x14ac:dyDescent="0.25">
      <c r="A6" s="8"/>
      <c r="B6" s="8"/>
      <c r="C6" s="8"/>
      <c r="D6" s="8"/>
      <c r="E6" s="8"/>
      <c r="F6" s="354" t="s">
        <v>335</v>
      </c>
      <c r="G6" s="354"/>
      <c r="H6" s="354"/>
      <c r="I6" s="354"/>
    </row>
    <row r="7" spans="1:9" s="2" customFormat="1" ht="15.75" x14ac:dyDescent="0.25">
      <c r="A7" s="8"/>
      <c r="B7" s="8"/>
      <c r="C7" s="8"/>
      <c r="D7" s="8"/>
      <c r="E7" s="8"/>
    </row>
    <row r="8" spans="1:9" s="2" customFormat="1" ht="15.75" x14ac:dyDescent="0.25">
      <c r="A8" s="3"/>
      <c r="B8" s="3"/>
      <c r="C8" s="3"/>
      <c r="D8" s="3"/>
      <c r="E8" s="3"/>
    </row>
    <row r="9" spans="1:9" ht="148.5" customHeight="1" x14ac:dyDescent="0.25">
      <c r="B9" s="347" t="s">
        <v>483</v>
      </c>
      <c r="C9" s="347"/>
      <c r="D9" s="347"/>
      <c r="E9" s="347"/>
      <c r="F9" s="347"/>
      <c r="G9" s="347"/>
      <c r="H9" s="347"/>
    </row>
    <row r="10" spans="1:9" ht="15.75" x14ac:dyDescent="0.25">
      <c r="B10" s="348"/>
      <c r="C10" s="348"/>
      <c r="D10" s="348"/>
      <c r="E10" s="11"/>
    </row>
    <row r="11" spans="1:9" ht="15.75" x14ac:dyDescent="0.25">
      <c r="B11" s="4"/>
      <c r="C11" s="4"/>
      <c r="D11" s="4"/>
      <c r="E11" s="4"/>
      <c r="H11" s="1" t="s">
        <v>20</v>
      </c>
    </row>
    <row r="12" spans="1:9" ht="15.75" customHeight="1" x14ac:dyDescent="0.2">
      <c r="B12" s="359" t="s">
        <v>23</v>
      </c>
      <c r="C12" s="359" t="s">
        <v>24</v>
      </c>
      <c r="D12" s="359" t="s">
        <v>25</v>
      </c>
      <c r="E12" s="359" t="s">
        <v>26</v>
      </c>
      <c r="F12" s="359" t="s">
        <v>27</v>
      </c>
      <c r="G12" s="357" t="s">
        <v>17</v>
      </c>
      <c r="H12" s="357"/>
    </row>
    <row r="13" spans="1:9" ht="88.5" customHeight="1" x14ac:dyDescent="0.2">
      <c r="B13" s="359"/>
      <c r="C13" s="359"/>
      <c r="D13" s="359"/>
      <c r="E13" s="359"/>
      <c r="F13" s="359"/>
      <c r="G13" s="15" t="s">
        <v>6</v>
      </c>
      <c r="H13" s="15" t="s">
        <v>31</v>
      </c>
    </row>
    <row r="14" spans="1:9" ht="15.75" x14ac:dyDescent="0.25">
      <c r="B14" s="18">
        <v>1</v>
      </c>
      <c r="C14" s="18">
        <v>2</v>
      </c>
      <c r="D14" s="18">
        <v>3</v>
      </c>
      <c r="E14" s="18">
        <v>4</v>
      </c>
      <c r="F14" s="18">
        <v>5</v>
      </c>
      <c r="G14" s="18">
        <v>6</v>
      </c>
      <c r="H14" s="18">
        <v>7</v>
      </c>
    </row>
    <row r="15" spans="1:9" ht="15.75" x14ac:dyDescent="0.25">
      <c r="B15" s="18" t="s">
        <v>320</v>
      </c>
      <c r="C15" s="217"/>
      <c r="D15" s="217"/>
      <c r="E15" s="217"/>
      <c r="F15" s="217"/>
      <c r="G15" s="338">
        <f>G16+G70+G81+G87+G97+G107+G110+G117+G90+G114</f>
        <v>4902.8</v>
      </c>
      <c r="H15" s="338">
        <f>H16+H70+H81+H87+H97+H107+H110+H117+H90+H114</f>
        <v>4903.8</v>
      </c>
    </row>
    <row r="16" spans="1:9" x14ac:dyDescent="0.2">
      <c r="B16" s="197" t="s">
        <v>422</v>
      </c>
      <c r="C16" s="244">
        <v>802</v>
      </c>
      <c r="D16" s="224" t="s">
        <v>114</v>
      </c>
      <c r="E16" s="225"/>
      <c r="F16" s="225"/>
      <c r="G16" s="220">
        <f>G17+G23+G46+G58+G94+G100+G103+G53</f>
        <v>4129.1000000000004</v>
      </c>
      <c r="H16" s="220">
        <f>H17+H23+H46+H58+H94+H100+H103+H53</f>
        <v>4130.1000000000004</v>
      </c>
    </row>
    <row r="17" spans="2:8" ht="48.75" customHeight="1" x14ac:dyDescent="0.2">
      <c r="B17" s="199" t="s">
        <v>423</v>
      </c>
      <c r="C17" s="244">
        <v>802</v>
      </c>
      <c r="D17" s="224" t="s">
        <v>465</v>
      </c>
      <c r="E17" s="225" t="s">
        <v>121</v>
      </c>
      <c r="F17" s="216" t="s">
        <v>117</v>
      </c>
      <c r="G17" s="221">
        <f>G18</f>
        <v>963.26</v>
      </c>
      <c r="H17" s="221">
        <f>H18</f>
        <v>899.27</v>
      </c>
    </row>
    <row r="18" spans="2:8" ht="22.5" x14ac:dyDescent="0.2">
      <c r="B18" s="214" t="s">
        <v>424</v>
      </c>
      <c r="C18" s="244">
        <v>802</v>
      </c>
      <c r="D18" s="224" t="s">
        <v>465</v>
      </c>
      <c r="E18" s="225" t="s">
        <v>121</v>
      </c>
      <c r="F18" s="216" t="s">
        <v>466</v>
      </c>
      <c r="G18" s="220">
        <f>G19</f>
        <v>963.26</v>
      </c>
      <c r="H18" s="220">
        <f>H19</f>
        <v>899.27</v>
      </c>
    </row>
    <row r="19" spans="2:8" ht="57" customHeight="1" x14ac:dyDescent="0.2">
      <c r="B19" s="219" t="s">
        <v>425</v>
      </c>
      <c r="C19" s="244">
        <v>802</v>
      </c>
      <c r="D19" s="224" t="s">
        <v>465</v>
      </c>
      <c r="E19" s="225" t="s">
        <v>121</v>
      </c>
      <c r="F19" s="216" t="s">
        <v>467</v>
      </c>
      <c r="G19" s="220">
        <f>G20+G22</f>
        <v>963.26</v>
      </c>
      <c r="H19" s="220">
        <f>H20+H22</f>
        <v>899.27</v>
      </c>
    </row>
    <row r="20" spans="2:8" x14ac:dyDescent="0.2">
      <c r="B20" s="202" t="s">
        <v>426</v>
      </c>
      <c r="C20" s="244">
        <v>802</v>
      </c>
      <c r="D20" s="224" t="s">
        <v>465</v>
      </c>
      <c r="E20" s="225" t="s">
        <v>121</v>
      </c>
      <c r="F20" s="216" t="s">
        <v>125</v>
      </c>
      <c r="G20" s="220">
        <f>'Приложени 17'!J18</f>
        <v>730</v>
      </c>
      <c r="H20" s="220">
        <f>'Приложени 17'!K18</f>
        <v>735</v>
      </c>
    </row>
    <row r="21" spans="2:8" ht="22.5" x14ac:dyDescent="0.2">
      <c r="B21" s="203" t="s">
        <v>427</v>
      </c>
      <c r="C21" s="244">
        <v>802</v>
      </c>
      <c r="D21" s="224" t="s">
        <v>465</v>
      </c>
      <c r="E21" s="225" t="s">
        <v>121</v>
      </c>
      <c r="F21" s="216" t="s">
        <v>128</v>
      </c>
      <c r="G21" s="6">
        <v>0</v>
      </c>
      <c r="H21" s="6">
        <v>0</v>
      </c>
    </row>
    <row r="22" spans="2:8" ht="42.75" customHeight="1" x14ac:dyDescent="0.2">
      <c r="B22" s="203" t="s">
        <v>428</v>
      </c>
      <c r="C22" s="244">
        <v>802</v>
      </c>
      <c r="D22" s="224" t="s">
        <v>465</v>
      </c>
      <c r="E22" s="225" t="s">
        <v>121</v>
      </c>
      <c r="F22" s="216" t="s">
        <v>131</v>
      </c>
      <c r="G22" s="220">
        <f>'Приложени 17'!J20</f>
        <v>233.26</v>
      </c>
      <c r="H22" s="220">
        <f>'Приложени 17'!K20</f>
        <v>164.26999999999998</v>
      </c>
    </row>
    <row r="23" spans="2:8" ht="75.75" customHeight="1" x14ac:dyDescent="0.25">
      <c r="B23" s="204" t="s">
        <v>429</v>
      </c>
      <c r="C23" s="244">
        <v>802</v>
      </c>
      <c r="D23" s="218" t="s">
        <v>468</v>
      </c>
      <c r="E23" s="216" t="s">
        <v>141</v>
      </c>
      <c r="F23" s="216"/>
      <c r="G23" s="221">
        <f>G24</f>
        <v>712.59</v>
      </c>
      <c r="H23" s="221">
        <f>H24</f>
        <v>725.09999999999991</v>
      </c>
    </row>
    <row r="24" spans="2:8" ht="22.5" x14ac:dyDescent="0.25">
      <c r="B24" s="205" t="s">
        <v>430</v>
      </c>
      <c r="C24" s="244">
        <v>802</v>
      </c>
      <c r="D24" s="218" t="s">
        <v>468</v>
      </c>
      <c r="E24" s="216" t="s">
        <v>141</v>
      </c>
      <c r="F24" s="216"/>
      <c r="G24" s="220">
        <f>G25+G31+G42</f>
        <v>712.59</v>
      </c>
      <c r="H24" s="220">
        <f>H25+H31</f>
        <v>725.09999999999991</v>
      </c>
    </row>
    <row r="25" spans="2:8" ht="73.5" customHeight="1" x14ac:dyDescent="0.25">
      <c r="B25" s="206" t="s">
        <v>425</v>
      </c>
      <c r="C25" s="244">
        <v>802</v>
      </c>
      <c r="D25" s="218" t="s">
        <v>468</v>
      </c>
      <c r="E25" s="216" t="s">
        <v>141</v>
      </c>
      <c r="F25" s="216" t="s">
        <v>466</v>
      </c>
      <c r="G25" s="220">
        <f>G26</f>
        <v>579.39</v>
      </c>
      <c r="H25" s="220">
        <f>H26</f>
        <v>585.9</v>
      </c>
    </row>
    <row r="26" spans="2:8" ht="32.25" customHeight="1" x14ac:dyDescent="0.25">
      <c r="B26" s="206" t="s">
        <v>431</v>
      </c>
      <c r="C26" s="244">
        <v>802</v>
      </c>
      <c r="D26" s="218" t="s">
        <v>468</v>
      </c>
      <c r="E26" s="216" t="s">
        <v>141</v>
      </c>
      <c r="F26" s="216" t="s">
        <v>467</v>
      </c>
      <c r="G26" s="220">
        <f>G27+G29</f>
        <v>579.39</v>
      </c>
      <c r="H26" s="220">
        <f>H27+H29</f>
        <v>585.9</v>
      </c>
    </row>
    <row r="27" spans="2:8" ht="15" x14ac:dyDescent="0.25">
      <c r="B27" s="202" t="s">
        <v>426</v>
      </c>
      <c r="C27" s="244">
        <v>802</v>
      </c>
      <c r="D27" s="218" t="s">
        <v>468</v>
      </c>
      <c r="E27" s="216" t="s">
        <v>141</v>
      </c>
      <c r="F27" s="216" t="s">
        <v>125</v>
      </c>
      <c r="G27" s="220">
        <f>'Приложени 17'!J27</f>
        <v>445</v>
      </c>
      <c r="H27" s="220">
        <f>'Приложени 17'!K27</f>
        <v>450</v>
      </c>
    </row>
    <row r="28" spans="2:8" ht="32.25" customHeight="1" x14ac:dyDescent="0.25">
      <c r="B28" s="203" t="s">
        <v>427</v>
      </c>
      <c r="C28" s="244">
        <v>802</v>
      </c>
      <c r="D28" s="218" t="s">
        <v>468</v>
      </c>
      <c r="E28" s="216" t="s">
        <v>141</v>
      </c>
      <c r="F28" s="216" t="s">
        <v>128</v>
      </c>
      <c r="G28" s="6">
        <v>0</v>
      </c>
      <c r="H28" s="6"/>
    </row>
    <row r="29" spans="2:8" ht="34.5" customHeight="1" x14ac:dyDescent="0.25">
      <c r="B29" s="203" t="s">
        <v>428</v>
      </c>
      <c r="C29" s="244">
        <v>802</v>
      </c>
      <c r="D29" s="218" t="s">
        <v>468</v>
      </c>
      <c r="E29" s="216" t="s">
        <v>141</v>
      </c>
      <c r="F29" s="216" t="s">
        <v>131</v>
      </c>
      <c r="G29" s="220">
        <f>'Приложени 17'!J29</f>
        <v>134.38999999999999</v>
      </c>
      <c r="H29" s="220">
        <f>'Приложени 17'!K29</f>
        <v>135.9</v>
      </c>
    </row>
    <row r="30" spans="2:8" ht="35.25" customHeight="1" x14ac:dyDescent="0.25">
      <c r="B30" s="201" t="s">
        <v>432</v>
      </c>
      <c r="C30" s="244">
        <v>802</v>
      </c>
      <c r="D30" s="218" t="s">
        <v>468</v>
      </c>
      <c r="E30" s="216" t="s">
        <v>141</v>
      </c>
      <c r="F30" s="216" t="s">
        <v>143</v>
      </c>
      <c r="G30" s="220">
        <f>G31</f>
        <v>130</v>
      </c>
      <c r="H30" s="220">
        <f>H31+H32</f>
        <v>254.2</v>
      </c>
    </row>
    <row r="31" spans="2:8" ht="45" customHeight="1" x14ac:dyDescent="0.25">
      <c r="B31" s="206" t="s">
        <v>433</v>
      </c>
      <c r="C31" s="244">
        <v>802</v>
      </c>
      <c r="D31" s="218" t="s">
        <v>468</v>
      </c>
      <c r="E31" s="216" t="s">
        <v>141</v>
      </c>
      <c r="F31" s="216" t="s">
        <v>469</v>
      </c>
      <c r="G31" s="221">
        <f>G32+G38+G40</f>
        <v>130</v>
      </c>
      <c r="H31" s="221">
        <f>H32+H38+H40+H42</f>
        <v>139.19999999999999</v>
      </c>
    </row>
    <row r="32" spans="2:8" ht="39" customHeight="1" x14ac:dyDescent="0.25">
      <c r="B32" s="203" t="s">
        <v>434</v>
      </c>
      <c r="C32" s="244">
        <v>802</v>
      </c>
      <c r="D32" s="218" t="s">
        <v>468</v>
      </c>
      <c r="E32" s="216" t="s">
        <v>141</v>
      </c>
      <c r="F32" s="216" t="s">
        <v>146</v>
      </c>
      <c r="G32" s="220">
        <f>'Приложени 17'!J31</f>
        <v>115</v>
      </c>
      <c r="H32" s="220">
        <f>'Приложени 17'!K31</f>
        <v>115</v>
      </c>
    </row>
    <row r="33" spans="2:8" ht="15" x14ac:dyDescent="0.25">
      <c r="B33" s="203" t="s">
        <v>435</v>
      </c>
      <c r="C33" s="244">
        <v>802</v>
      </c>
      <c r="D33" s="218" t="s">
        <v>468</v>
      </c>
      <c r="E33" s="216" t="s">
        <v>141</v>
      </c>
      <c r="F33" s="216" t="s">
        <v>128</v>
      </c>
      <c r="G33" s="6">
        <v>0</v>
      </c>
      <c r="H33" s="6">
        <v>0</v>
      </c>
    </row>
    <row r="34" spans="2:8" ht="15" x14ac:dyDescent="0.25">
      <c r="B34" s="203" t="s">
        <v>230</v>
      </c>
      <c r="C34" s="244">
        <v>802</v>
      </c>
      <c r="D34" s="218" t="s">
        <v>468</v>
      </c>
      <c r="E34" s="216" t="s">
        <v>141</v>
      </c>
      <c r="F34" s="216" t="s">
        <v>151</v>
      </c>
      <c r="G34" s="6">
        <v>0</v>
      </c>
      <c r="H34" s="6">
        <v>0</v>
      </c>
    </row>
    <row r="35" spans="2:8" ht="27" customHeight="1" x14ac:dyDescent="0.25">
      <c r="B35" s="203" t="s">
        <v>434</v>
      </c>
      <c r="C35" s="244">
        <v>802</v>
      </c>
      <c r="D35" s="218" t="s">
        <v>468</v>
      </c>
      <c r="E35" s="216" t="s">
        <v>141</v>
      </c>
      <c r="F35" s="216" t="s">
        <v>146</v>
      </c>
      <c r="G35" s="6">
        <v>0</v>
      </c>
      <c r="H35" s="6"/>
    </row>
    <row r="36" spans="2:8" ht="15" x14ac:dyDescent="0.25">
      <c r="B36" s="200" t="s">
        <v>436</v>
      </c>
      <c r="C36" s="244">
        <v>802</v>
      </c>
      <c r="D36" s="218" t="s">
        <v>468</v>
      </c>
      <c r="E36" s="216" t="s">
        <v>141</v>
      </c>
      <c r="F36" s="216" t="s">
        <v>146</v>
      </c>
      <c r="G36" s="6">
        <v>0</v>
      </c>
      <c r="H36" s="6">
        <v>0</v>
      </c>
    </row>
    <row r="37" spans="2:8" ht="21.75" customHeight="1" x14ac:dyDescent="0.25">
      <c r="B37" s="247" t="s">
        <v>189</v>
      </c>
      <c r="C37" s="244">
        <v>802</v>
      </c>
      <c r="D37" s="218" t="s">
        <v>468</v>
      </c>
      <c r="E37" s="216" t="s">
        <v>141</v>
      </c>
      <c r="F37" s="216" t="s">
        <v>146</v>
      </c>
      <c r="G37" s="6">
        <v>0</v>
      </c>
      <c r="H37" s="6">
        <v>0</v>
      </c>
    </row>
    <row r="38" spans="2:8" ht="36.75" customHeight="1" x14ac:dyDescent="0.25">
      <c r="B38" s="202" t="s">
        <v>437</v>
      </c>
      <c r="C38" s="244">
        <v>802</v>
      </c>
      <c r="D38" s="218" t="s">
        <v>468</v>
      </c>
      <c r="E38" s="216" t="s">
        <v>141</v>
      </c>
      <c r="F38" s="216" t="s">
        <v>151</v>
      </c>
      <c r="G38" s="220">
        <f>'Приложени 17'!J49</f>
        <v>15</v>
      </c>
      <c r="H38" s="220">
        <f>'Приложени 17'!K49</f>
        <v>21</v>
      </c>
    </row>
    <row r="39" spans="2:8" ht="15" x14ac:dyDescent="0.25">
      <c r="B39" s="200" t="s">
        <v>436</v>
      </c>
      <c r="C39" s="244">
        <v>802</v>
      </c>
      <c r="D39" s="218" t="s">
        <v>468</v>
      </c>
      <c r="E39" s="216" t="s">
        <v>141</v>
      </c>
      <c r="F39" s="216" t="s">
        <v>151</v>
      </c>
      <c r="G39" s="6">
        <v>0</v>
      </c>
      <c r="H39" s="6">
        <v>0</v>
      </c>
    </row>
    <row r="40" spans="2:8" ht="15" x14ac:dyDescent="0.25">
      <c r="B40" s="208" t="s">
        <v>438</v>
      </c>
      <c r="C40" s="244">
        <v>802</v>
      </c>
      <c r="D40" s="218" t="s">
        <v>468</v>
      </c>
      <c r="E40" s="216" t="s">
        <v>141</v>
      </c>
      <c r="F40" s="216"/>
      <c r="G40" s="220">
        <f>'Приложени 17'!J73</f>
        <v>0</v>
      </c>
      <c r="H40" s="220">
        <f>'Приложени 17'!K73</f>
        <v>0</v>
      </c>
    </row>
    <row r="41" spans="2:8" ht="15" x14ac:dyDescent="0.25">
      <c r="B41" s="209" t="s">
        <v>194</v>
      </c>
      <c r="C41" s="244">
        <v>802</v>
      </c>
      <c r="D41" s="218" t="s">
        <v>468</v>
      </c>
      <c r="E41" s="216" t="s">
        <v>141</v>
      </c>
      <c r="F41" s="216" t="s">
        <v>151</v>
      </c>
      <c r="G41" s="6">
        <v>0</v>
      </c>
      <c r="H41" s="6">
        <v>0</v>
      </c>
    </row>
    <row r="42" spans="2:8" ht="15" x14ac:dyDescent="0.25">
      <c r="B42" s="210" t="s">
        <v>180</v>
      </c>
      <c r="C42" s="244">
        <v>802</v>
      </c>
      <c r="D42" s="218" t="s">
        <v>468</v>
      </c>
      <c r="E42" s="216" t="s">
        <v>141</v>
      </c>
      <c r="F42" s="216" t="s">
        <v>470</v>
      </c>
      <c r="G42" s="221">
        <f>G44+G45</f>
        <v>3.2</v>
      </c>
      <c r="H42" s="221">
        <f>H44+H45</f>
        <v>3.2</v>
      </c>
    </row>
    <row r="43" spans="2:8" ht="15" x14ac:dyDescent="0.25">
      <c r="B43" s="203" t="s">
        <v>439</v>
      </c>
      <c r="C43" s="244">
        <v>802</v>
      </c>
      <c r="D43" s="218" t="s">
        <v>468</v>
      </c>
      <c r="E43" s="216" t="s">
        <v>141</v>
      </c>
      <c r="F43" s="216" t="s">
        <v>183</v>
      </c>
      <c r="G43" s="6">
        <v>0</v>
      </c>
      <c r="H43" s="6">
        <v>0</v>
      </c>
    </row>
    <row r="44" spans="2:8" ht="15" x14ac:dyDescent="0.25">
      <c r="B44" s="203" t="s">
        <v>440</v>
      </c>
      <c r="C44" s="244">
        <v>802</v>
      </c>
      <c r="D44" s="218" t="s">
        <v>468</v>
      </c>
      <c r="E44" s="216" t="s">
        <v>141</v>
      </c>
      <c r="F44" s="216" t="s">
        <v>136</v>
      </c>
      <c r="G44" s="220">
        <f>'Приложени 17'!J64</f>
        <v>1.2</v>
      </c>
      <c r="H44" s="220">
        <f>'Приложени 17'!K64</f>
        <v>1.2</v>
      </c>
    </row>
    <row r="45" spans="2:8" ht="15" x14ac:dyDescent="0.25">
      <c r="B45" s="203" t="s">
        <v>440</v>
      </c>
      <c r="C45" s="244">
        <v>802</v>
      </c>
      <c r="D45" s="218" t="s">
        <v>468</v>
      </c>
      <c r="E45" s="216" t="s">
        <v>141</v>
      </c>
      <c r="F45" s="216" t="s">
        <v>188</v>
      </c>
      <c r="G45" s="220">
        <f>'Приложени 17'!J68</f>
        <v>2</v>
      </c>
      <c r="H45" s="220">
        <f>'Приложени 17'!K68</f>
        <v>2</v>
      </c>
    </row>
    <row r="46" spans="2:8" ht="27" customHeight="1" x14ac:dyDescent="0.2">
      <c r="B46" s="199" t="s">
        <v>441</v>
      </c>
      <c r="C46" s="244">
        <v>802</v>
      </c>
      <c r="D46" s="216" t="s">
        <v>471</v>
      </c>
      <c r="E46" s="222" t="s">
        <v>210</v>
      </c>
      <c r="F46" s="216"/>
      <c r="G46" s="221">
        <f t="shared" ref="G46:H48" si="0">G47</f>
        <v>0</v>
      </c>
      <c r="H46" s="221">
        <f t="shared" si="0"/>
        <v>0</v>
      </c>
    </row>
    <row r="47" spans="2:8" x14ac:dyDescent="0.2">
      <c r="B47" s="211" t="s">
        <v>442</v>
      </c>
      <c r="C47" s="244">
        <v>802</v>
      </c>
      <c r="D47" s="216" t="s">
        <v>471</v>
      </c>
      <c r="E47" s="222" t="s">
        <v>210</v>
      </c>
      <c r="F47" s="216" t="s">
        <v>469</v>
      </c>
      <c r="G47" s="220">
        <f t="shared" si="0"/>
        <v>0</v>
      </c>
      <c r="H47" s="220">
        <f t="shared" si="0"/>
        <v>0</v>
      </c>
    </row>
    <row r="48" spans="2:8" ht="34.5" customHeight="1" x14ac:dyDescent="0.2">
      <c r="B48" s="202" t="s">
        <v>209</v>
      </c>
      <c r="C48" s="244">
        <v>802</v>
      </c>
      <c r="D48" s="216" t="s">
        <v>471</v>
      </c>
      <c r="E48" s="222" t="s">
        <v>210</v>
      </c>
      <c r="F48" s="216" t="s">
        <v>469</v>
      </c>
      <c r="G48" s="220">
        <f t="shared" si="0"/>
        <v>0</v>
      </c>
      <c r="H48" s="220">
        <f t="shared" si="0"/>
        <v>0</v>
      </c>
    </row>
    <row r="49" spans="2:8" ht="35.25" customHeight="1" x14ac:dyDescent="0.2">
      <c r="B49" s="212" t="s">
        <v>432</v>
      </c>
      <c r="C49" s="244">
        <v>802</v>
      </c>
      <c r="D49" s="216" t="s">
        <v>471</v>
      </c>
      <c r="E49" s="222" t="s">
        <v>210</v>
      </c>
      <c r="F49" s="216" t="s">
        <v>151</v>
      </c>
      <c r="G49" s="220">
        <f>'Приложени 17'!J83</f>
        <v>0</v>
      </c>
      <c r="H49" s="220">
        <f>'Приложени 17'!K83</f>
        <v>0</v>
      </c>
    </row>
    <row r="50" spans="2:8" ht="33.75" customHeight="1" x14ac:dyDescent="0.2">
      <c r="B50" s="202" t="s">
        <v>443</v>
      </c>
      <c r="C50" s="244">
        <v>802</v>
      </c>
      <c r="D50" s="216" t="s">
        <v>471</v>
      </c>
      <c r="E50" s="222" t="s">
        <v>210</v>
      </c>
      <c r="F50" s="216" t="s">
        <v>151</v>
      </c>
      <c r="G50" s="6">
        <v>0</v>
      </c>
      <c r="H50" s="6">
        <v>0</v>
      </c>
    </row>
    <row r="51" spans="2:8" ht="30" customHeight="1" x14ac:dyDescent="0.2">
      <c r="B51" s="202" t="s">
        <v>437</v>
      </c>
      <c r="C51" s="244">
        <v>802</v>
      </c>
      <c r="D51" s="216" t="s">
        <v>471</v>
      </c>
      <c r="E51" s="222" t="s">
        <v>210</v>
      </c>
      <c r="F51" s="216" t="s">
        <v>151</v>
      </c>
      <c r="G51" s="6">
        <v>0</v>
      </c>
      <c r="H51" s="6">
        <v>0</v>
      </c>
    </row>
    <row r="52" spans="2:8" ht="30.75" customHeight="1" x14ac:dyDescent="0.2">
      <c r="B52" s="202" t="s">
        <v>437</v>
      </c>
      <c r="C52" s="244">
        <v>802</v>
      </c>
      <c r="D52" s="216" t="s">
        <v>471</v>
      </c>
      <c r="E52" s="222" t="s">
        <v>210</v>
      </c>
      <c r="F52" s="216" t="s">
        <v>151</v>
      </c>
      <c r="G52" s="6">
        <v>0</v>
      </c>
      <c r="H52" s="6">
        <v>0</v>
      </c>
    </row>
    <row r="53" spans="2:8" x14ac:dyDescent="0.2">
      <c r="B53" s="199" t="s">
        <v>216</v>
      </c>
      <c r="C53" s="244">
        <v>802</v>
      </c>
      <c r="D53" s="216" t="s">
        <v>472</v>
      </c>
      <c r="E53" s="216" t="s">
        <v>219</v>
      </c>
      <c r="F53" s="216"/>
      <c r="G53" s="221">
        <f>G54</f>
        <v>4</v>
      </c>
      <c r="H53" s="221">
        <f>H54</f>
        <v>5</v>
      </c>
    </row>
    <row r="54" spans="2:8" ht="31.5" customHeight="1" x14ac:dyDescent="0.2">
      <c r="B54" s="202" t="s">
        <v>444</v>
      </c>
      <c r="C54" s="244">
        <v>802</v>
      </c>
      <c r="D54" s="216" t="s">
        <v>472</v>
      </c>
      <c r="E54" s="216" t="s">
        <v>219</v>
      </c>
      <c r="F54" s="216" t="s">
        <v>220</v>
      </c>
      <c r="G54" s="220">
        <f>'Приложени 17'!J94</f>
        <v>4</v>
      </c>
      <c r="H54" s="220">
        <f>'Приложени 17'!K94</f>
        <v>5</v>
      </c>
    </row>
    <row r="55" spans="2:8" ht="33.75" customHeight="1" x14ac:dyDescent="0.2">
      <c r="B55" s="201" t="s">
        <v>432</v>
      </c>
      <c r="C55" s="244">
        <v>802</v>
      </c>
      <c r="D55" s="216" t="s">
        <v>472</v>
      </c>
      <c r="E55" s="216" t="s">
        <v>219</v>
      </c>
      <c r="F55" s="216" t="s">
        <v>220</v>
      </c>
      <c r="G55" s="6">
        <v>0</v>
      </c>
      <c r="H55" s="6">
        <v>0</v>
      </c>
    </row>
    <row r="56" spans="2:8" ht="32.25" customHeight="1" x14ac:dyDescent="0.2">
      <c r="B56" s="202" t="s">
        <v>443</v>
      </c>
      <c r="C56" s="244">
        <v>802</v>
      </c>
      <c r="D56" s="216" t="s">
        <v>472</v>
      </c>
      <c r="E56" s="216" t="s">
        <v>219</v>
      </c>
      <c r="F56" s="216" t="s">
        <v>220</v>
      </c>
      <c r="G56" s="6">
        <v>0</v>
      </c>
      <c r="H56" s="6">
        <v>0</v>
      </c>
    </row>
    <row r="57" spans="2:8" ht="34.5" customHeight="1" x14ac:dyDescent="0.2">
      <c r="B57" s="202" t="s">
        <v>437</v>
      </c>
      <c r="C57" s="244">
        <v>802</v>
      </c>
      <c r="D57" s="216" t="s">
        <v>472</v>
      </c>
      <c r="E57" s="216" t="s">
        <v>219</v>
      </c>
      <c r="F57" s="216" t="s">
        <v>220</v>
      </c>
      <c r="G57" s="6">
        <v>0</v>
      </c>
      <c r="H57" s="6">
        <v>0</v>
      </c>
    </row>
    <row r="58" spans="2:8" ht="19.5" customHeight="1" x14ac:dyDescent="0.2">
      <c r="B58" s="199" t="s">
        <v>222</v>
      </c>
      <c r="C58" s="244">
        <v>802</v>
      </c>
      <c r="D58" s="216" t="s">
        <v>476</v>
      </c>
      <c r="E58" s="216" t="s">
        <v>225</v>
      </c>
      <c r="F58" s="216"/>
      <c r="G58" s="221">
        <f>G59+G64</f>
        <v>2431.25</v>
      </c>
      <c r="H58" s="221">
        <f>H59+H64</f>
        <v>2482.73</v>
      </c>
    </row>
    <row r="59" spans="2:8" ht="57" customHeight="1" x14ac:dyDescent="0.2">
      <c r="B59" s="213" t="s">
        <v>425</v>
      </c>
      <c r="C59" s="244">
        <v>802</v>
      </c>
      <c r="D59" s="216" t="s">
        <v>476</v>
      </c>
      <c r="E59" s="216" t="s">
        <v>225</v>
      </c>
      <c r="F59" s="216" t="s">
        <v>466</v>
      </c>
      <c r="G59" s="220">
        <f>G60</f>
        <v>2274.65</v>
      </c>
      <c r="H59" s="220">
        <f>H60</f>
        <v>2376.13</v>
      </c>
    </row>
    <row r="60" spans="2:8" ht="22.5" x14ac:dyDescent="0.2">
      <c r="B60" s="213" t="s">
        <v>445</v>
      </c>
      <c r="C60" s="244">
        <v>802</v>
      </c>
      <c r="D60" s="216" t="s">
        <v>476</v>
      </c>
      <c r="E60" s="216" t="s">
        <v>225</v>
      </c>
      <c r="F60" s="216" t="s">
        <v>473</v>
      </c>
      <c r="G60" s="220">
        <f>G61+G63</f>
        <v>2274.65</v>
      </c>
      <c r="H60" s="220">
        <f>H61+H63</f>
        <v>2376.13</v>
      </c>
    </row>
    <row r="61" spans="2:8" x14ac:dyDescent="0.2">
      <c r="B61" s="213" t="s">
        <v>446</v>
      </c>
      <c r="C61" s="244">
        <v>802</v>
      </c>
      <c r="D61" s="216" t="s">
        <v>476</v>
      </c>
      <c r="E61" s="216" t="s">
        <v>225</v>
      </c>
      <c r="F61" s="216" t="s">
        <v>227</v>
      </c>
      <c r="G61" s="220">
        <f>'Приложени 17'!J97</f>
        <v>1866.75</v>
      </c>
      <c r="H61" s="220">
        <f>'Приложени 17'!K97</f>
        <v>1855.08</v>
      </c>
    </row>
    <row r="62" spans="2:8" ht="32.25" customHeight="1" x14ac:dyDescent="0.2">
      <c r="B62" s="213" t="s">
        <v>447</v>
      </c>
      <c r="C62" s="244">
        <v>802</v>
      </c>
      <c r="D62" s="216" t="s">
        <v>476</v>
      </c>
      <c r="E62" s="216" t="s">
        <v>225</v>
      </c>
      <c r="F62" s="216" t="s">
        <v>229</v>
      </c>
      <c r="G62" s="6">
        <v>0</v>
      </c>
      <c r="H62" s="6">
        <v>0</v>
      </c>
    </row>
    <row r="63" spans="2:8" ht="31.5" customHeight="1" x14ac:dyDescent="0.2">
      <c r="B63" s="213" t="s">
        <v>428</v>
      </c>
      <c r="C63" s="244">
        <v>802</v>
      </c>
      <c r="D63" s="216" t="s">
        <v>476</v>
      </c>
      <c r="E63" s="216" t="s">
        <v>225</v>
      </c>
      <c r="F63" s="216" t="s">
        <v>228</v>
      </c>
      <c r="G63" s="220">
        <f>'Приложени 17'!J98</f>
        <v>407.9</v>
      </c>
      <c r="H63" s="220">
        <f>'Приложени 17'!K98</f>
        <v>521.04999999999995</v>
      </c>
    </row>
    <row r="64" spans="2:8" ht="30.75" customHeight="1" x14ac:dyDescent="0.2">
      <c r="B64" s="201" t="s">
        <v>432</v>
      </c>
      <c r="C64" s="244">
        <v>802</v>
      </c>
      <c r="D64" s="216" t="s">
        <v>476</v>
      </c>
      <c r="E64" s="216" t="s">
        <v>225</v>
      </c>
      <c r="F64" s="216" t="s">
        <v>143</v>
      </c>
      <c r="G64" s="221">
        <f>G65+G68</f>
        <v>156.6</v>
      </c>
      <c r="H64" s="221">
        <f>H65+H68</f>
        <v>106.6</v>
      </c>
    </row>
    <row r="65" spans="2:8" ht="37.5" customHeight="1" x14ac:dyDescent="0.2">
      <c r="B65" s="202" t="s">
        <v>443</v>
      </c>
      <c r="C65" s="244">
        <v>802</v>
      </c>
      <c r="D65" s="216" t="s">
        <v>476</v>
      </c>
      <c r="E65" s="216" t="s">
        <v>225</v>
      </c>
      <c r="F65" s="216" t="s">
        <v>469</v>
      </c>
      <c r="G65" s="220">
        <f>G66+G67</f>
        <v>98.1</v>
      </c>
      <c r="H65" s="220">
        <f>H66+H67</f>
        <v>48.1</v>
      </c>
    </row>
    <row r="66" spans="2:8" x14ac:dyDescent="0.2">
      <c r="B66" s="202" t="s">
        <v>230</v>
      </c>
      <c r="C66" s="244">
        <v>802</v>
      </c>
      <c r="D66" s="216" t="s">
        <v>476</v>
      </c>
      <c r="E66" s="216" t="s">
        <v>225</v>
      </c>
      <c r="F66" s="216" t="s">
        <v>232</v>
      </c>
      <c r="G66" s="220">
        <f>'Приложени 17'!J100</f>
        <v>98.1</v>
      </c>
      <c r="H66" s="220">
        <f>'Приложени 17'!K100</f>
        <v>48.1</v>
      </c>
    </row>
    <row r="67" spans="2:8" x14ac:dyDescent="0.2">
      <c r="B67" s="200" t="s">
        <v>436</v>
      </c>
      <c r="C67" s="244">
        <v>802</v>
      </c>
      <c r="D67" s="216" t="s">
        <v>476</v>
      </c>
      <c r="E67" s="216" t="s">
        <v>225</v>
      </c>
      <c r="F67" s="216" t="s">
        <v>151</v>
      </c>
      <c r="G67" s="220">
        <f>'Приложени 17'!J113</f>
        <v>0</v>
      </c>
      <c r="H67" s="220">
        <f>'Приложени 17'!K113</f>
        <v>0</v>
      </c>
    </row>
    <row r="68" spans="2:8" ht="24.75" customHeight="1" x14ac:dyDescent="0.2">
      <c r="B68" s="209" t="s">
        <v>194</v>
      </c>
      <c r="C68" s="244">
        <v>802</v>
      </c>
      <c r="D68" s="216" t="s">
        <v>476</v>
      </c>
      <c r="E68" s="216" t="s">
        <v>225</v>
      </c>
      <c r="F68" s="216" t="s">
        <v>151</v>
      </c>
      <c r="G68" s="220">
        <f>'Приложени 17'!J114</f>
        <v>58.5</v>
      </c>
      <c r="H68" s="220">
        <f>'Приложени 17'!K114</f>
        <v>58.5</v>
      </c>
    </row>
    <row r="69" spans="2:8" x14ac:dyDescent="0.2">
      <c r="B69" s="209" t="s">
        <v>448</v>
      </c>
      <c r="C69" s="244">
        <v>802</v>
      </c>
      <c r="D69" s="216" t="s">
        <v>476</v>
      </c>
      <c r="E69" s="216" t="s">
        <v>225</v>
      </c>
      <c r="F69" s="216" t="s">
        <v>188</v>
      </c>
      <c r="G69" s="6">
        <v>0</v>
      </c>
      <c r="H69" s="6">
        <v>0</v>
      </c>
    </row>
    <row r="70" spans="2:8" x14ac:dyDescent="0.2">
      <c r="B70" s="204" t="s">
        <v>449</v>
      </c>
      <c r="C70" s="244">
        <v>802</v>
      </c>
      <c r="D70" s="216" t="s">
        <v>474</v>
      </c>
      <c r="E70" s="216" t="s">
        <v>266</v>
      </c>
      <c r="F70" s="216" t="s">
        <v>466</v>
      </c>
      <c r="G70" s="221">
        <f>G73</f>
        <v>171.4</v>
      </c>
      <c r="H70" s="221">
        <f>H73</f>
        <v>171.4</v>
      </c>
    </row>
    <row r="71" spans="2:8" x14ac:dyDescent="0.2">
      <c r="B71" s="206" t="s">
        <v>450</v>
      </c>
      <c r="C71" s="244">
        <v>802</v>
      </c>
      <c r="D71" s="216" t="s">
        <v>474</v>
      </c>
      <c r="E71" s="216" t="s">
        <v>266</v>
      </c>
      <c r="F71" s="216"/>
      <c r="G71" s="220">
        <f t="shared" ref="G71:H73" si="1">G72</f>
        <v>171.4</v>
      </c>
      <c r="H71" s="220">
        <f t="shared" si="1"/>
        <v>171.4</v>
      </c>
    </row>
    <row r="72" spans="2:8" ht="33.75" customHeight="1" x14ac:dyDescent="0.2">
      <c r="B72" s="206" t="s">
        <v>451</v>
      </c>
      <c r="C72" s="244">
        <v>802</v>
      </c>
      <c r="D72" s="216" t="s">
        <v>474</v>
      </c>
      <c r="E72" s="216" t="s">
        <v>266</v>
      </c>
      <c r="F72" s="216"/>
      <c r="G72" s="220">
        <f t="shared" si="1"/>
        <v>171.4</v>
      </c>
      <c r="H72" s="220">
        <f t="shared" si="1"/>
        <v>171.4</v>
      </c>
    </row>
    <row r="73" spans="2:8" ht="64.5" customHeight="1" x14ac:dyDescent="0.2">
      <c r="B73" s="206" t="s">
        <v>425</v>
      </c>
      <c r="C73" s="244">
        <v>802</v>
      </c>
      <c r="D73" s="216" t="s">
        <v>474</v>
      </c>
      <c r="E73" s="216" t="s">
        <v>266</v>
      </c>
      <c r="F73" s="216" t="s">
        <v>466</v>
      </c>
      <c r="G73" s="220">
        <f t="shared" si="1"/>
        <v>171.4</v>
      </c>
      <c r="H73" s="220">
        <f t="shared" si="1"/>
        <v>171.4</v>
      </c>
    </row>
    <row r="74" spans="2:8" ht="42.75" customHeight="1" x14ac:dyDescent="0.2">
      <c r="B74" s="206" t="s">
        <v>431</v>
      </c>
      <c r="C74" s="244">
        <v>802</v>
      </c>
      <c r="D74" s="216" t="s">
        <v>474</v>
      </c>
      <c r="E74" s="216" t="s">
        <v>266</v>
      </c>
      <c r="F74" s="216" t="s">
        <v>467</v>
      </c>
      <c r="G74" s="220">
        <f>G75+G76</f>
        <v>171.4</v>
      </c>
      <c r="H74" s="220">
        <f>H75+H76</f>
        <v>171.4</v>
      </c>
    </row>
    <row r="75" spans="2:8" x14ac:dyDescent="0.2">
      <c r="B75" s="202" t="s">
        <v>426</v>
      </c>
      <c r="C75" s="244">
        <v>802</v>
      </c>
      <c r="D75" s="216" t="s">
        <v>474</v>
      </c>
      <c r="E75" s="216" t="s">
        <v>266</v>
      </c>
      <c r="F75" s="216" t="s">
        <v>125</v>
      </c>
      <c r="G75" s="220">
        <f>'Приложени 17'!J135</f>
        <v>149.1</v>
      </c>
      <c r="H75" s="220">
        <f>'Приложени 17'!K135</f>
        <v>149.1</v>
      </c>
    </row>
    <row r="76" spans="2:8" ht="40.5" customHeight="1" x14ac:dyDescent="0.2">
      <c r="B76" s="203" t="s">
        <v>428</v>
      </c>
      <c r="C76" s="244">
        <v>802</v>
      </c>
      <c r="D76" s="216" t="s">
        <v>474</v>
      </c>
      <c r="E76" s="216" t="s">
        <v>266</v>
      </c>
      <c r="F76" s="216" t="s">
        <v>131</v>
      </c>
      <c r="G76" s="220">
        <f>'Приложени 17'!J137</f>
        <v>22.3</v>
      </c>
      <c r="H76" s="220">
        <f>'Приложени 17'!K137</f>
        <v>22.3</v>
      </c>
    </row>
    <row r="77" spans="2:8" ht="37.5" customHeight="1" x14ac:dyDescent="0.2">
      <c r="B77" s="201" t="s">
        <v>432</v>
      </c>
      <c r="C77" s="244">
        <v>802</v>
      </c>
      <c r="D77" s="216" t="s">
        <v>474</v>
      </c>
      <c r="E77" s="216" t="s">
        <v>266</v>
      </c>
      <c r="F77" s="216" t="s">
        <v>143</v>
      </c>
      <c r="G77" s="6">
        <v>0</v>
      </c>
      <c r="H77" s="6">
        <v>0</v>
      </c>
    </row>
    <row r="78" spans="2:8" ht="40.5" customHeight="1" x14ac:dyDescent="0.2">
      <c r="B78" s="206" t="s">
        <v>433</v>
      </c>
      <c r="C78" s="244">
        <v>802</v>
      </c>
      <c r="D78" s="216" t="s">
        <v>474</v>
      </c>
      <c r="E78" s="216" t="s">
        <v>266</v>
      </c>
      <c r="F78" s="216" t="s">
        <v>469</v>
      </c>
      <c r="G78" s="6">
        <v>0</v>
      </c>
      <c r="H78" s="6">
        <v>0</v>
      </c>
    </row>
    <row r="79" spans="2:8" x14ac:dyDescent="0.2">
      <c r="B79" s="202" t="s">
        <v>435</v>
      </c>
      <c r="C79" s="244">
        <v>802</v>
      </c>
      <c r="D79" s="216" t="s">
        <v>474</v>
      </c>
      <c r="E79" s="216" t="s">
        <v>266</v>
      </c>
      <c r="F79" s="216" t="s">
        <v>151</v>
      </c>
      <c r="G79" s="6">
        <v>0</v>
      </c>
      <c r="H79" s="6">
        <v>0</v>
      </c>
    </row>
    <row r="80" spans="2:8" ht="25.5" customHeight="1" x14ac:dyDescent="0.2">
      <c r="B80" s="209" t="s">
        <v>194</v>
      </c>
      <c r="C80" s="244">
        <v>802</v>
      </c>
      <c r="D80" s="216" t="s">
        <v>474</v>
      </c>
      <c r="E80" s="216" t="s">
        <v>266</v>
      </c>
      <c r="F80" s="216" t="s">
        <v>151</v>
      </c>
      <c r="G80" s="6">
        <v>0</v>
      </c>
      <c r="H80" s="6">
        <v>0</v>
      </c>
    </row>
    <row r="81" spans="2:8" ht="21" x14ac:dyDescent="0.2">
      <c r="B81" s="199" t="s">
        <v>452</v>
      </c>
      <c r="C81" s="244">
        <v>802</v>
      </c>
      <c r="D81" s="216" t="s">
        <v>265</v>
      </c>
      <c r="E81" s="216"/>
      <c r="F81" s="216"/>
      <c r="G81" s="221">
        <f>G82</f>
        <v>80.900000000000006</v>
      </c>
      <c r="H81" s="221">
        <f>H82</f>
        <v>80.900000000000006</v>
      </c>
    </row>
    <row r="82" spans="2:8" ht="34.5" customHeight="1" x14ac:dyDescent="0.2">
      <c r="B82" s="199" t="s">
        <v>453</v>
      </c>
      <c r="C82" s="244">
        <v>802</v>
      </c>
      <c r="D82" s="216" t="s">
        <v>475</v>
      </c>
      <c r="E82" s="216" t="s">
        <v>277</v>
      </c>
      <c r="F82" s="216" t="s">
        <v>117</v>
      </c>
      <c r="G82" s="221">
        <f>G84</f>
        <v>80.900000000000006</v>
      </c>
      <c r="H82" s="221">
        <f>H84</f>
        <v>80.900000000000006</v>
      </c>
    </row>
    <row r="83" spans="2:8" ht="51" customHeight="1" x14ac:dyDescent="0.2">
      <c r="B83" s="202" t="s">
        <v>453</v>
      </c>
      <c r="C83" s="244">
        <v>802</v>
      </c>
      <c r="D83" s="216" t="s">
        <v>475</v>
      </c>
      <c r="E83" s="216" t="s">
        <v>277</v>
      </c>
      <c r="F83" s="216"/>
      <c r="G83" s="6"/>
      <c r="H83" s="6"/>
    </row>
    <row r="84" spans="2:8" ht="32.25" customHeight="1" x14ac:dyDescent="0.2">
      <c r="B84" s="201" t="s">
        <v>432</v>
      </c>
      <c r="C84" s="244">
        <v>802</v>
      </c>
      <c r="D84" s="216" t="s">
        <v>475</v>
      </c>
      <c r="E84" s="216" t="s">
        <v>277</v>
      </c>
      <c r="F84" s="216" t="s">
        <v>143</v>
      </c>
      <c r="G84" s="220">
        <f>G85</f>
        <v>80.900000000000006</v>
      </c>
      <c r="H84" s="220">
        <f>H85</f>
        <v>80.900000000000006</v>
      </c>
    </row>
    <row r="85" spans="2:8" ht="43.5" customHeight="1" x14ac:dyDescent="0.2">
      <c r="B85" s="202" t="s">
        <v>443</v>
      </c>
      <c r="C85" s="244">
        <v>802</v>
      </c>
      <c r="D85" s="216" t="s">
        <v>475</v>
      </c>
      <c r="E85" s="216" t="s">
        <v>277</v>
      </c>
      <c r="F85" s="216" t="s">
        <v>469</v>
      </c>
      <c r="G85" s="220">
        <f>'Приложени 17'!J150</f>
        <v>80.900000000000006</v>
      </c>
      <c r="H85" s="220">
        <f>'Приложени 17'!K150</f>
        <v>80.900000000000006</v>
      </c>
    </row>
    <row r="86" spans="2:8" ht="39" customHeight="1" x14ac:dyDescent="0.2">
      <c r="B86" s="202" t="s">
        <v>437</v>
      </c>
      <c r="C86" s="244">
        <v>802</v>
      </c>
      <c r="D86" s="216" t="s">
        <v>475</v>
      </c>
      <c r="E86" s="216" t="s">
        <v>277</v>
      </c>
      <c r="F86" s="216" t="s">
        <v>151</v>
      </c>
      <c r="G86" s="6"/>
      <c r="H86" s="6"/>
    </row>
    <row r="87" spans="2:8" x14ac:dyDescent="0.2">
      <c r="B87" s="197" t="s">
        <v>455</v>
      </c>
      <c r="C87" s="245" t="s">
        <v>135</v>
      </c>
      <c r="D87" s="240" t="s">
        <v>479</v>
      </c>
      <c r="E87" s="238" t="s">
        <v>304</v>
      </c>
      <c r="F87" s="233" t="s">
        <v>480</v>
      </c>
      <c r="G87" s="221">
        <f>G88</f>
        <v>123</v>
      </c>
      <c r="H87" s="221">
        <f>H88</f>
        <v>123</v>
      </c>
    </row>
    <row r="88" spans="2:8" x14ac:dyDescent="0.2">
      <c r="B88" s="197" t="s">
        <v>303</v>
      </c>
      <c r="C88" s="245" t="s">
        <v>135</v>
      </c>
      <c r="D88" s="240" t="s">
        <v>479</v>
      </c>
      <c r="E88" s="238" t="s">
        <v>304</v>
      </c>
      <c r="F88" s="233" t="s">
        <v>480</v>
      </c>
      <c r="G88" s="248">
        <f>G89</f>
        <v>123</v>
      </c>
      <c r="H88" s="248">
        <f>H89</f>
        <v>123</v>
      </c>
    </row>
    <row r="89" spans="2:8" x14ac:dyDescent="0.2">
      <c r="B89" s="198" t="s">
        <v>456</v>
      </c>
      <c r="C89" s="245" t="s">
        <v>135</v>
      </c>
      <c r="D89" s="238" t="s">
        <v>479</v>
      </c>
      <c r="E89" s="238" t="s">
        <v>304</v>
      </c>
      <c r="F89" s="237" t="s">
        <v>305</v>
      </c>
      <c r="G89" s="220">
        <f>'Приложени 17'!J178</f>
        <v>123</v>
      </c>
      <c r="H89" s="220">
        <f>'Приложени 17'!K178</f>
        <v>123</v>
      </c>
    </row>
    <row r="90" spans="2:8" ht="22.5" x14ac:dyDescent="0.2">
      <c r="B90" s="215" t="s">
        <v>290</v>
      </c>
      <c r="C90" s="244">
        <v>802</v>
      </c>
      <c r="D90" s="216" t="s">
        <v>529</v>
      </c>
      <c r="E90" s="216" t="s">
        <v>291</v>
      </c>
      <c r="F90" s="216"/>
      <c r="G90" s="221">
        <f>G91+G92+G93</f>
        <v>339</v>
      </c>
      <c r="H90" s="221">
        <f>H91+H92+H93</f>
        <v>339</v>
      </c>
    </row>
    <row r="91" spans="2:8" ht="34.5" customHeight="1" x14ac:dyDescent="0.2">
      <c r="B91" s="201" t="s">
        <v>432</v>
      </c>
      <c r="C91" s="244">
        <v>802</v>
      </c>
      <c r="D91" s="216" t="s">
        <v>529</v>
      </c>
      <c r="E91" s="216" t="s">
        <v>291</v>
      </c>
      <c r="F91" s="216" t="s">
        <v>151</v>
      </c>
      <c r="G91" s="220">
        <f>'Приложени 17'!I163+'Приложени 17'!I165+'Приложени 17'!I166</f>
        <v>298</v>
      </c>
      <c r="H91" s="220">
        <f>'Приложени 17'!J163+'Приложени 17'!J165+'Приложени 17'!J166</f>
        <v>298</v>
      </c>
    </row>
    <row r="92" spans="2:8" x14ac:dyDescent="0.2">
      <c r="B92" s="200" t="s">
        <v>230</v>
      </c>
      <c r="C92" s="244">
        <v>802</v>
      </c>
      <c r="D92" s="216" t="s">
        <v>529</v>
      </c>
      <c r="E92" s="216" t="s">
        <v>291</v>
      </c>
      <c r="F92" s="216" t="s">
        <v>232</v>
      </c>
      <c r="G92" s="220">
        <f>'Приложени 17'!I167</f>
        <v>7</v>
      </c>
      <c r="H92" s="220">
        <f>'Приложени 17'!J167</f>
        <v>7</v>
      </c>
    </row>
    <row r="93" spans="2:8" x14ac:dyDescent="0.2">
      <c r="B93" s="201" t="s">
        <v>457</v>
      </c>
      <c r="C93" s="244">
        <v>802</v>
      </c>
      <c r="D93" s="216" t="s">
        <v>529</v>
      </c>
      <c r="E93" s="216" t="s">
        <v>291</v>
      </c>
      <c r="F93" s="216" t="s">
        <v>151</v>
      </c>
      <c r="G93" s="220">
        <f>'Приложени 17'!J164</f>
        <v>34</v>
      </c>
      <c r="H93" s="220">
        <f>'Приложени 17'!K164</f>
        <v>34</v>
      </c>
    </row>
    <row r="94" spans="2:8" ht="94.5" customHeight="1" x14ac:dyDescent="0.2">
      <c r="B94" s="226" t="s">
        <v>458</v>
      </c>
      <c r="C94" s="244">
        <v>802</v>
      </c>
      <c r="D94" s="216" t="s">
        <v>476</v>
      </c>
      <c r="E94" s="216" t="s">
        <v>247</v>
      </c>
      <c r="F94" s="216"/>
      <c r="G94" s="221">
        <f>G95</f>
        <v>1</v>
      </c>
      <c r="H94" s="221">
        <f>H95</f>
        <v>1</v>
      </c>
    </row>
    <row r="95" spans="2:8" ht="39" customHeight="1" x14ac:dyDescent="0.2">
      <c r="B95" s="201" t="s">
        <v>432</v>
      </c>
      <c r="C95" s="244">
        <v>802</v>
      </c>
      <c r="D95" s="216" t="s">
        <v>476</v>
      </c>
      <c r="E95" s="216" t="s">
        <v>247</v>
      </c>
      <c r="F95" s="216" t="s">
        <v>469</v>
      </c>
      <c r="G95" s="220">
        <f>G96</f>
        <v>1</v>
      </c>
      <c r="H95" s="220">
        <f>H96</f>
        <v>1</v>
      </c>
    </row>
    <row r="96" spans="2:8" ht="27.75" customHeight="1" x14ac:dyDescent="0.2">
      <c r="B96" s="203" t="s">
        <v>437</v>
      </c>
      <c r="C96" s="244">
        <v>802</v>
      </c>
      <c r="D96" s="216" t="s">
        <v>476</v>
      </c>
      <c r="E96" s="216" t="s">
        <v>247</v>
      </c>
      <c r="F96" s="216" t="s">
        <v>151</v>
      </c>
      <c r="G96" s="220">
        <f>'Приложени 17'!J120</f>
        <v>1</v>
      </c>
      <c r="H96" s="220">
        <f>'Приложени 17'!K120</f>
        <v>1</v>
      </c>
    </row>
    <row r="97" spans="2:8" ht="56.25" customHeight="1" x14ac:dyDescent="0.2">
      <c r="B97" s="227" t="s">
        <v>459</v>
      </c>
      <c r="C97" s="244">
        <v>802</v>
      </c>
      <c r="D97" s="216" t="s">
        <v>477</v>
      </c>
      <c r="E97" s="216" t="s">
        <v>273</v>
      </c>
      <c r="F97" s="216"/>
      <c r="G97" s="221">
        <f>G98</f>
        <v>10</v>
      </c>
      <c r="H97" s="221">
        <f>H98</f>
        <v>10</v>
      </c>
    </row>
    <row r="98" spans="2:8" ht="39" customHeight="1" x14ac:dyDescent="0.2">
      <c r="B98" s="201" t="s">
        <v>432</v>
      </c>
      <c r="C98" s="244">
        <v>802</v>
      </c>
      <c r="D98" s="216" t="s">
        <v>477</v>
      </c>
      <c r="E98" s="216" t="s">
        <v>273</v>
      </c>
      <c r="F98" s="216" t="s">
        <v>151</v>
      </c>
      <c r="G98" s="220">
        <f>G99</f>
        <v>10</v>
      </c>
      <c r="H98" s="220">
        <f>H99</f>
        <v>10</v>
      </c>
    </row>
    <row r="99" spans="2:8" ht="31.5" customHeight="1" x14ac:dyDescent="0.2">
      <c r="B99" s="203" t="s">
        <v>437</v>
      </c>
      <c r="C99" s="244">
        <v>802</v>
      </c>
      <c r="D99" s="216" t="s">
        <v>477</v>
      </c>
      <c r="E99" s="216" t="s">
        <v>273</v>
      </c>
      <c r="F99" s="216" t="s">
        <v>151</v>
      </c>
      <c r="G99" s="220">
        <f>'Приложени 17'!J147</f>
        <v>10</v>
      </c>
      <c r="H99" s="220">
        <f>'Приложени 17'!K147</f>
        <v>10</v>
      </c>
    </row>
    <row r="100" spans="2:8" ht="101.25" customHeight="1" x14ac:dyDescent="0.2">
      <c r="B100" s="227" t="s">
        <v>460</v>
      </c>
      <c r="C100" s="244">
        <v>802</v>
      </c>
      <c r="D100" s="216" t="s">
        <v>476</v>
      </c>
      <c r="E100" s="216" t="s">
        <v>250</v>
      </c>
      <c r="F100" s="216" t="s">
        <v>143</v>
      </c>
      <c r="G100" s="221">
        <f>G101</f>
        <v>4</v>
      </c>
      <c r="H100" s="221">
        <f>H101</f>
        <v>4</v>
      </c>
    </row>
    <row r="101" spans="2:8" ht="30.75" customHeight="1" x14ac:dyDescent="0.2">
      <c r="B101" s="201" t="s">
        <v>432</v>
      </c>
      <c r="C101" s="244">
        <v>802</v>
      </c>
      <c r="D101" s="216" t="s">
        <v>476</v>
      </c>
      <c r="E101" s="216" t="s">
        <v>250</v>
      </c>
      <c r="F101" s="216" t="s">
        <v>469</v>
      </c>
      <c r="G101" s="220">
        <f>G102</f>
        <v>4</v>
      </c>
      <c r="H101" s="220">
        <f>H102</f>
        <v>4</v>
      </c>
    </row>
    <row r="102" spans="2:8" ht="38.25" customHeight="1" x14ac:dyDescent="0.2">
      <c r="B102" s="203" t="s">
        <v>437</v>
      </c>
      <c r="C102" s="244">
        <v>802</v>
      </c>
      <c r="D102" s="216" t="s">
        <v>476</v>
      </c>
      <c r="E102" s="216" t="s">
        <v>250</v>
      </c>
      <c r="F102" s="216" t="s">
        <v>151</v>
      </c>
      <c r="G102" s="220">
        <f>'Приложени 17'!J122</f>
        <v>4</v>
      </c>
      <c r="H102" s="220">
        <f>'Приложени 17'!K122</f>
        <v>4</v>
      </c>
    </row>
    <row r="103" spans="2:8" ht="90" customHeight="1" x14ac:dyDescent="0.2">
      <c r="B103" s="229" t="s">
        <v>461</v>
      </c>
      <c r="C103" s="244">
        <v>802</v>
      </c>
      <c r="D103" s="216" t="s">
        <v>476</v>
      </c>
      <c r="E103" s="216" t="s">
        <v>254</v>
      </c>
      <c r="F103" s="216" t="s">
        <v>117</v>
      </c>
      <c r="G103" s="221">
        <f t="shared" ref="G103:H105" si="2">G104</f>
        <v>13</v>
      </c>
      <c r="H103" s="221">
        <f t="shared" si="2"/>
        <v>13</v>
      </c>
    </row>
    <row r="104" spans="2:8" ht="33" customHeight="1" x14ac:dyDescent="0.2">
      <c r="B104" s="201" t="s">
        <v>432</v>
      </c>
      <c r="C104" s="244">
        <v>802</v>
      </c>
      <c r="D104" s="216" t="s">
        <v>476</v>
      </c>
      <c r="E104" s="216" t="s">
        <v>254</v>
      </c>
      <c r="F104" s="216" t="s">
        <v>143</v>
      </c>
      <c r="G104" s="220">
        <f t="shared" si="2"/>
        <v>13</v>
      </c>
      <c r="H104" s="220">
        <f t="shared" si="2"/>
        <v>13</v>
      </c>
    </row>
    <row r="105" spans="2:8" ht="27" customHeight="1" x14ac:dyDescent="0.2">
      <c r="B105" s="214" t="s">
        <v>454</v>
      </c>
      <c r="C105" s="244">
        <v>802</v>
      </c>
      <c r="D105" s="216" t="s">
        <v>476</v>
      </c>
      <c r="E105" s="216" t="s">
        <v>254</v>
      </c>
      <c r="F105" s="216" t="s">
        <v>151</v>
      </c>
      <c r="G105" s="220">
        <f t="shared" si="2"/>
        <v>13</v>
      </c>
      <c r="H105" s="220">
        <f t="shared" si="2"/>
        <v>13</v>
      </c>
    </row>
    <row r="106" spans="2:8" ht="30.75" customHeight="1" x14ac:dyDescent="0.2">
      <c r="B106" s="203" t="s">
        <v>437</v>
      </c>
      <c r="C106" s="244">
        <v>802</v>
      </c>
      <c r="D106" s="216" t="s">
        <v>476</v>
      </c>
      <c r="E106" s="216" t="s">
        <v>254</v>
      </c>
      <c r="F106" s="216" t="s">
        <v>151</v>
      </c>
      <c r="G106" s="220">
        <f>'Приложени 17'!J124</f>
        <v>13</v>
      </c>
      <c r="H106" s="220">
        <f>'Приложени 17'!K124</f>
        <v>13</v>
      </c>
    </row>
    <row r="107" spans="2:8" ht="32.25" customHeight="1" x14ac:dyDescent="0.2">
      <c r="B107" s="230" t="s">
        <v>462</v>
      </c>
      <c r="C107" s="244">
        <v>802</v>
      </c>
      <c r="D107" s="216" t="s">
        <v>478</v>
      </c>
      <c r="E107" s="216" t="s">
        <v>338</v>
      </c>
      <c r="F107" s="216" t="s">
        <v>143</v>
      </c>
      <c r="G107" s="221">
        <f>G108</f>
        <v>31.3</v>
      </c>
      <c r="H107" s="221">
        <f>H108</f>
        <v>31.3</v>
      </c>
    </row>
    <row r="108" spans="2:8" ht="35.25" customHeight="1" x14ac:dyDescent="0.2">
      <c r="B108" s="201" t="s">
        <v>432</v>
      </c>
      <c r="C108" s="244">
        <v>802</v>
      </c>
      <c r="D108" s="216" t="s">
        <v>478</v>
      </c>
      <c r="E108" s="216" t="s">
        <v>338</v>
      </c>
      <c r="F108" s="216" t="s">
        <v>151</v>
      </c>
      <c r="G108" s="220">
        <f>G109</f>
        <v>31.3</v>
      </c>
      <c r="H108" s="220">
        <f>H109</f>
        <v>31.3</v>
      </c>
    </row>
    <row r="109" spans="2:8" ht="35.25" customHeight="1" x14ac:dyDescent="0.2">
      <c r="B109" s="203" t="s">
        <v>437</v>
      </c>
      <c r="C109" s="244">
        <v>802</v>
      </c>
      <c r="D109" s="216" t="s">
        <v>478</v>
      </c>
      <c r="E109" s="216" t="s">
        <v>338</v>
      </c>
      <c r="F109" s="216" t="s">
        <v>151</v>
      </c>
      <c r="G109" s="220">
        <f>'Приложени 17'!J169</f>
        <v>31.3</v>
      </c>
      <c r="H109" s="220">
        <f>'Приложени 17'!K169</f>
        <v>31.3</v>
      </c>
    </row>
    <row r="110" spans="2:8" ht="42" customHeight="1" x14ac:dyDescent="0.2">
      <c r="B110" s="231" t="s">
        <v>463</v>
      </c>
      <c r="C110" s="244">
        <v>802</v>
      </c>
      <c r="D110" s="216" t="s">
        <v>478</v>
      </c>
      <c r="E110" s="216" t="s">
        <v>298</v>
      </c>
      <c r="F110" s="216"/>
      <c r="G110" s="221">
        <f>G111</f>
        <v>15</v>
      </c>
      <c r="H110" s="221">
        <f>H111</f>
        <v>15</v>
      </c>
    </row>
    <row r="111" spans="2:8" ht="30.75" customHeight="1" x14ac:dyDescent="0.2">
      <c r="B111" s="201" t="s">
        <v>432</v>
      </c>
      <c r="C111" s="244">
        <v>802</v>
      </c>
      <c r="D111" s="216" t="s">
        <v>478</v>
      </c>
      <c r="E111" s="216" t="s">
        <v>298</v>
      </c>
      <c r="F111" s="216" t="s">
        <v>143</v>
      </c>
      <c r="G111" s="220">
        <f>G112</f>
        <v>15</v>
      </c>
      <c r="H111" s="220">
        <f>H112</f>
        <v>15</v>
      </c>
    </row>
    <row r="112" spans="2:8" ht="36.75" customHeight="1" x14ac:dyDescent="0.2">
      <c r="B112" s="203" t="s">
        <v>437</v>
      </c>
      <c r="C112" s="244">
        <v>802</v>
      </c>
      <c r="D112" s="216" t="s">
        <v>478</v>
      </c>
      <c r="E112" s="216" t="s">
        <v>298</v>
      </c>
      <c r="F112" s="216" t="s">
        <v>151</v>
      </c>
      <c r="G112" s="220">
        <v>15</v>
      </c>
      <c r="H112" s="220">
        <v>15</v>
      </c>
    </row>
    <row r="113" spans="2:8" ht="36.75" customHeight="1" x14ac:dyDescent="0.2">
      <c r="B113" s="203" t="s">
        <v>437</v>
      </c>
      <c r="C113" s="244">
        <v>802</v>
      </c>
      <c r="D113" s="216" t="s">
        <v>478</v>
      </c>
      <c r="E113" s="216" t="s">
        <v>298</v>
      </c>
      <c r="F113" s="216" t="s">
        <v>151</v>
      </c>
      <c r="G113" s="220">
        <v>0</v>
      </c>
      <c r="H113" s="220">
        <v>0</v>
      </c>
    </row>
    <row r="114" spans="2:8" ht="40.5" customHeight="1" x14ac:dyDescent="0.2">
      <c r="B114" s="229" t="s">
        <v>464</v>
      </c>
      <c r="C114" s="244">
        <v>802</v>
      </c>
      <c r="D114" s="216" t="s">
        <v>476</v>
      </c>
      <c r="E114" s="216" t="s">
        <v>260</v>
      </c>
      <c r="F114" s="216" t="s">
        <v>143</v>
      </c>
      <c r="G114" s="220">
        <f>G115</f>
        <v>2</v>
      </c>
      <c r="H114" s="220">
        <f>H115</f>
        <v>2</v>
      </c>
    </row>
    <row r="115" spans="2:8" ht="37.5" customHeight="1" x14ac:dyDescent="0.2">
      <c r="B115" s="201" t="s">
        <v>432</v>
      </c>
      <c r="C115" s="244">
        <v>802</v>
      </c>
      <c r="D115" s="216" t="s">
        <v>476</v>
      </c>
      <c r="E115" s="216" t="s">
        <v>260</v>
      </c>
      <c r="F115" s="216" t="s">
        <v>469</v>
      </c>
      <c r="G115" s="220">
        <f>G116</f>
        <v>2</v>
      </c>
      <c r="H115" s="220">
        <f>H116</f>
        <v>2</v>
      </c>
    </row>
    <row r="116" spans="2:8" ht="33.75" customHeight="1" x14ac:dyDescent="0.2">
      <c r="B116" s="203" t="s">
        <v>437</v>
      </c>
      <c r="C116" s="244">
        <v>802</v>
      </c>
      <c r="D116" s="216" t="s">
        <v>476</v>
      </c>
      <c r="E116" s="216" t="s">
        <v>260</v>
      </c>
      <c r="F116" s="216" t="s">
        <v>151</v>
      </c>
      <c r="G116" s="220">
        <f>'Приложени 17'!J130</f>
        <v>2</v>
      </c>
      <c r="H116" s="220">
        <f>'Приложени 17'!K130</f>
        <v>2</v>
      </c>
    </row>
    <row r="117" spans="2:8" ht="22.5" x14ac:dyDescent="0.2">
      <c r="B117" s="241" t="s">
        <v>481</v>
      </c>
      <c r="C117" s="244">
        <v>802</v>
      </c>
      <c r="D117" s="216" t="s">
        <v>482</v>
      </c>
      <c r="E117" s="216" t="s">
        <v>316</v>
      </c>
      <c r="F117" s="216" t="s">
        <v>143</v>
      </c>
      <c r="G117" s="221">
        <f>G118</f>
        <v>1.1000000000000001</v>
      </c>
      <c r="H117" s="221">
        <f>H118</f>
        <v>1.1000000000000001</v>
      </c>
    </row>
    <row r="118" spans="2:8" ht="22.5" x14ac:dyDescent="0.2">
      <c r="B118" s="241" t="s">
        <v>481</v>
      </c>
      <c r="C118" s="244">
        <v>802</v>
      </c>
      <c r="D118" s="216" t="s">
        <v>482</v>
      </c>
      <c r="E118" s="216" t="s">
        <v>316</v>
      </c>
      <c r="F118" s="216" t="s">
        <v>151</v>
      </c>
      <c r="G118" s="220">
        <f>'Приложени 17'!J182</f>
        <v>1.1000000000000001</v>
      </c>
      <c r="H118" s="220">
        <f>'Приложени 17'!K182</f>
        <v>1.1000000000000001</v>
      </c>
    </row>
    <row r="119" spans="2:8" x14ac:dyDescent="0.2">
      <c r="B119" s="197" t="s">
        <v>320</v>
      </c>
      <c r="C119" s="246"/>
      <c r="D119" s="216"/>
      <c r="E119" s="216"/>
      <c r="F119" s="216"/>
      <c r="G119" s="221">
        <f>G15</f>
        <v>4902.8</v>
      </c>
      <c r="H119" s="221">
        <f>H15</f>
        <v>4903.8</v>
      </c>
    </row>
  </sheetData>
  <mergeCells count="14">
    <mergeCell ref="H1:I1"/>
    <mergeCell ref="F2:I2"/>
    <mergeCell ref="F3:I3"/>
    <mergeCell ref="F4:I4"/>
    <mergeCell ref="F5:I5"/>
    <mergeCell ref="F6:I6"/>
    <mergeCell ref="G12:H12"/>
    <mergeCell ref="B9:H9"/>
    <mergeCell ref="B10:D10"/>
    <mergeCell ref="B12:B13"/>
    <mergeCell ref="C12:C13"/>
    <mergeCell ref="D12:D13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2"/>
  <sheetViews>
    <sheetView topLeftCell="A7" workbookViewId="0">
      <selection activeCell="I67" sqref="I67"/>
    </sheetView>
  </sheetViews>
  <sheetFormatPr defaultRowHeight="12.75" x14ac:dyDescent="0.2"/>
  <cols>
    <col min="1" max="1" width="9" style="1" customWidth="1"/>
    <col min="2" max="2" width="35.7109375" style="1" customWidth="1"/>
    <col min="3" max="3" width="25.85546875" style="1" customWidth="1"/>
    <col min="4" max="4" width="20.5703125" style="1" customWidth="1"/>
    <col min="5" max="5" width="15.140625" style="1" customWidth="1"/>
    <col min="6" max="6" width="18.7109375" style="1" customWidth="1"/>
    <col min="7" max="7" width="14" style="1" customWidth="1"/>
    <col min="8" max="8" width="13" style="1" customWidth="1"/>
    <col min="9" max="9" width="16.42578125" style="1" customWidth="1"/>
    <col min="10" max="10" width="19.7109375" style="1" customWidth="1"/>
    <col min="11" max="16384" width="9.140625" style="1"/>
  </cols>
  <sheetData>
    <row r="1" spans="1:10" ht="18.75" x14ac:dyDescent="0.25">
      <c r="D1" s="7"/>
      <c r="E1" s="7"/>
      <c r="F1" s="9"/>
      <c r="H1" s="356" t="s">
        <v>32</v>
      </c>
      <c r="I1" s="356"/>
    </row>
    <row r="2" spans="1:10" s="2" customFormat="1" ht="15.75" x14ac:dyDescent="0.25">
      <c r="A2" s="8"/>
      <c r="B2" s="8"/>
      <c r="C2" s="8"/>
      <c r="D2" s="8"/>
      <c r="E2" s="8"/>
      <c r="F2" s="354" t="s">
        <v>331</v>
      </c>
      <c r="G2" s="354"/>
      <c r="H2" s="354"/>
      <c r="I2" s="354"/>
    </row>
    <row r="3" spans="1:10" s="2" customFormat="1" ht="15.75" x14ac:dyDescent="0.25">
      <c r="A3" s="8"/>
      <c r="B3" s="8"/>
      <c r="C3" s="8"/>
      <c r="D3" s="8"/>
      <c r="E3" s="8"/>
      <c r="F3" s="355" t="s">
        <v>544</v>
      </c>
      <c r="G3" s="355"/>
      <c r="H3" s="355"/>
      <c r="I3" s="355"/>
    </row>
    <row r="4" spans="1:10" s="2" customFormat="1" ht="30.75" customHeight="1" x14ac:dyDescent="0.25">
      <c r="A4" s="8"/>
      <c r="B4" s="8"/>
      <c r="C4" s="8"/>
      <c r="D4" s="8"/>
      <c r="E4" s="8"/>
      <c r="F4" s="354" t="s">
        <v>333</v>
      </c>
      <c r="G4" s="354"/>
      <c r="H4" s="354"/>
      <c r="I4" s="354"/>
    </row>
    <row r="5" spans="1:10" s="2" customFormat="1" ht="15.75" x14ac:dyDescent="0.25">
      <c r="A5" s="8"/>
      <c r="B5" s="8"/>
      <c r="C5" s="8"/>
      <c r="D5" s="8"/>
      <c r="E5" s="8"/>
      <c r="F5" s="354" t="s">
        <v>334</v>
      </c>
      <c r="G5" s="354"/>
      <c r="H5" s="354"/>
      <c r="I5" s="354"/>
    </row>
    <row r="6" spans="1:10" s="2" customFormat="1" ht="15.75" x14ac:dyDescent="0.25">
      <c r="A6" s="8"/>
      <c r="B6" s="8"/>
      <c r="C6" s="8"/>
      <c r="D6" s="8"/>
      <c r="E6" s="8"/>
      <c r="F6" s="354" t="s">
        <v>335</v>
      </c>
      <c r="G6" s="354"/>
      <c r="H6" s="354"/>
      <c r="I6" s="354"/>
    </row>
    <row r="7" spans="1:10" s="2" customFormat="1" ht="15.75" x14ac:dyDescent="0.25">
      <c r="A7" s="8"/>
      <c r="B7" s="8"/>
      <c r="C7" s="8"/>
      <c r="D7" s="8"/>
      <c r="E7" s="8"/>
    </row>
    <row r="8" spans="1:10" s="2" customFormat="1" ht="15.75" x14ac:dyDescent="0.25">
      <c r="A8" s="3"/>
      <c r="B8" s="3"/>
      <c r="C8" s="3"/>
      <c r="D8" s="3"/>
      <c r="E8" s="3"/>
    </row>
    <row r="9" spans="1:10" ht="33" customHeight="1" x14ac:dyDescent="0.25">
      <c r="B9" s="347" t="s">
        <v>528</v>
      </c>
      <c r="C9" s="347"/>
      <c r="D9" s="347"/>
      <c r="E9" s="347"/>
      <c r="F9" s="347"/>
      <c r="G9" s="347"/>
      <c r="H9" s="347"/>
    </row>
    <row r="10" spans="1:10" ht="15.75" x14ac:dyDescent="0.25">
      <c r="B10" s="348"/>
      <c r="C10" s="348"/>
      <c r="D10" s="348"/>
      <c r="E10" s="11"/>
    </row>
    <row r="11" spans="1:10" ht="15.75" x14ac:dyDescent="0.25">
      <c r="B11" s="4"/>
      <c r="C11" s="4"/>
      <c r="D11" s="4"/>
      <c r="E11" s="4"/>
    </row>
    <row r="12" spans="1:10" ht="15.75" customHeight="1" x14ac:dyDescent="0.25">
      <c r="B12" s="266"/>
      <c r="C12" s="266"/>
      <c r="D12" s="266"/>
      <c r="E12" s="266"/>
      <c r="F12" s="264"/>
      <c r="G12" s="264"/>
      <c r="H12" s="264"/>
      <c r="I12" s="264"/>
      <c r="J12" s="265" t="s">
        <v>20</v>
      </c>
    </row>
    <row r="13" spans="1:10" ht="51.75" customHeight="1" x14ac:dyDescent="0.2">
      <c r="B13" s="362" t="s">
        <v>531</v>
      </c>
      <c r="C13" s="363" t="s">
        <v>33</v>
      </c>
      <c r="D13" s="357" t="s">
        <v>34</v>
      </c>
      <c r="E13" s="357"/>
      <c r="F13" s="357"/>
      <c r="G13" s="357"/>
      <c r="H13" s="278"/>
      <c r="I13" s="360" t="s">
        <v>4</v>
      </c>
      <c r="J13" s="361"/>
    </row>
    <row r="14" spans="1:10" ht="60.75" customHeight="1" x14ac:dyDescent="0.2">
      <c r="B14" s="362"/>
      <c r="C14" s="363"/>
      <c r="D14" s="268" t="s">
        <v>35</v>
      </c>
      <c r="E14" s="268" t="s">
        <v>36</v>
      </c>
      <c r="F14" s="271" t="s">
        <v>37</v>
      </c>
      <c r="G14" s="268" t="s">
        <v>38</v>
      </c>
      <c r="H14" s="268" t="s">
        <v>527</v>
      </c>
      <c r="I14" s="268" t="s">
        <v>4</v>
      </c>
      <c r="J14" s="272" t="s">
        <v>39</v>
      </c>
    </row>
    <row r="15" spans="1:10" ht="15.75" x14ac:dyDescent="0.25">
      <c r="B15" s="269">
        <v>1</v>
      </c>
      <c r="C15" s="270">
        <v>2</v>
      </c>
      <c r="D15" s="270">
        <v>3</v>
      </c>
      <c r="E15" s="270">
        <v>4</v>
      </c>
      <c r="F15" s="270">
        <v>5</v>
      </c>
      <c r="G15" s="270">
        <v>6</v>
      </c>
      <c r="H15" s="270">
        <v>7</v>
      </c>
      <c r="I15" s="270">
        <v>8</v>
      </c>
      <c r="J15" s="270">
        <v>9</v>
      </c>
    </row>
    <row r="16" spans="1:10" ht="15.75" x14ac:dyDescent="0.2">
      <c r="B16" s="302" t="s">
        <v>112</v>
      </c>
      <c r="C16" s="279">
        <v>802</v>
      </c>
      <c r="D16" s="280"/>
      <c r="E16" s="280"/>
      <c r="F16" s="280"/>
      <c r="G16" s="280"/>
      <c r="H16" s="280"/>
      <c r="I16" s="277">
        <f>I17+I90+I102+I107+I115+I118+I122+I127+I130+I125</f>
        <v>4883.6979999999994</v>
      </c>
      <c r="J16" s="273"/>
    </row>
    <row r="17" spans="2:10" ht="15.75" x14ac:dyDescent="0.2">
      <c r="B17" s="308" t="s">
        <v>422</v>
      </c>
      <c r="C17" s="281">
        <v>802</v>
      </c>
      <c r="D17" s="274" t="s">
        <v>114</v>
      </c>
      <c r="E17" s="274"/>
      <c r="F17" s="274"/>
      <c r="G17" s="274"/>
      <c r="H17" s="274" t="s">
        <v>117</v>
      </c>
      <c r="I17" s="282">
        <f>I18+I25+I49+I55+I60+I75+I79+I82</f>
        <v>4125.8979999999992</v>
      </c>
      <c r="J17" s="267"/>
    </row>
    <row r="18" spans="2:10" ht="81" customHeight="1" x14ac:dyDescent="0.2">
      <c r="B18" s="308" t="s">
        <v>423</v>
      </c>
      <c r="C18" s="279">
        <v>802</v>
      </c>
      <c r="D18" s="274" t="s">
        <v>114</v>
      </c>
      <c r="E18" s="274" t="s">
        <v>119</v>
      </c>
      <c r="F18" s="275"/>
      <c r="G18" s="275"/>
      <c r="H18" s="275" t="s">
        <v>117</v>
      </c>
      <c r="I18" s="282">
        <f>I19</f>
        <v>940.04399999999998</v>
      </c>
      <c r="J18" s="267"/>
    </row>
    <row r="19" spans="2:10" ht="30" x14ac:dyDescent="0.25">
      <c r="B19" s="325" t="s">
        <v>424</v>
      </c>
      <c r="C19" s="279">
        <v>802</v>
      </c>
      <c r="D19" s="275" t="s">
        <v>114</v>
      </c>
      <c r="E19" s="275" t="s">
        <v>119</v>
      </c>
      <c r="F19" s="275" t="s">
        <v>504</v>
      </c>
      <c r="G19" s="275"/>
      <c r="H19" s="275" t="s">
        <v>117</v>
      </c>
      <c r="I19" s="283">
        <f>I20</f>
        <v>940.04399999999998</v>
      </c>
      <c r="J19" s="267"/>
    </row>
    <row r="20" spans="2:10" ht="108" customHeight="1" x14ac:dyDescent="0.25">
      <c r="B20" s="310" t="s">
        <v>425</v>
      </c>
      <c r="C20" s="281">
        <v>802</v>
      </c>
      <c r="D20" s="275" t="s">
        <v>114</v>
      </c>
      <c r="E20" s="275" t="s">
        <v>119</v>
      </c>
      <c r="F20" s="275" t="s">
        <v>504</v>
      </c>
      <c r="G20" s="275" t="s">
        <v>466</v>
      </c>
      <c r="H20" s="275" t="s">
        <v>117</v>
      </c>
      <c r="I20" s="283">
        <f>I21</f>
        <v>940.04399999999998</v>
      </c>
      <c r="J20" s="267"/>
    </row>
    <row r="21" spans="2:10" ht="30" x14ac:dyDescent="0.2">
      <c r="B21" s="311" t="s">
        <v>505</v>
      </c>
      <c r="C21" s="279">
        <v>802</v>
      </c>
      <c r="D21" s="275" t="s">
        <v>114</v>
      </c>
      <c r="E21" s="275" t="s">
        <v>119</v>
      </c>
      <c r="F21" s="275" t="s">
        <v>504</v>
      </c>
      <c r="G21" s="275" t="s">
        <v>467</v>
      </c>
      <c r="H21" s="275" t="s">
        <v>117</v>
      </c>
      <c r="I21" s="283">
        <f>I22+I23+I24</f>
        <v>940.04399999999998</v>
      </c>
      <c r="J21" s="267"/>
    </row>
    <row r="22" spans="2:10" ht="30" x14ac:dyDescent="0.2">
      <c r="B22" s="311" t="s">
        <v>426</v>
      </c>
      <c r="C22" s="281">
        <v>802</v>
      </c>
      <c r="D22" s="275" t="s">
        <v>114</v>
      </c>
      <c r="E22" s="275" t="s">
        <v>119</v>
      </c>
      <c r="F22" s="275" t="s">
        <v>504</v>
      </c>
      <c r="G22" s="275" t="s">
        <v>125</v>
      </c>
      <c r="H22" s="275" t="s">
        <v>126</v>
      </c>
      <c r="I22" s="283">
        <f>'Приложени 17'!I18</f>
        <v>722</v>
      </c>
      <c r="J22" s="267"/>
    </row>
    <row r="23" spans="2:10" ht="30" x14ac:dyDescent="0.2">
      <c r="B23" s="312" t="s">
        <v>427</v>
      </c>
      <c r="C23" s="279">
        <v>802</v>
      </c>
      <c r="D23" s="275" t="s">
        <v>114</v>
      </c>
      <c r="E23" s="275" t="s">
        <v>119</v>
      </c>
      <c r="F23" s="275" t="s">
        <v>504</v>
      </c>
      <c r="G23" s="275" t="s">
        <v>128</v>
      </c>
      <c r="H23" s="275" t="s">
        <v>129</v>
      </c>
      <c r="I23" s="283">
        <f>'Приложени 17'!I19</f>
        <v>0</v>
      </c>
      <c r="J23" s="267"/>
    </row>
    <row r="24" spans="2:10" ht="45" x14ac:dyDescent="0.2">
      <c r="B24" s="312" t="s">
        <v>428</v>
      </c>
      <c r="C24" s="281">
        <v>802</v>
      </c>
      <c r="D24" s="275" t="s">
        <v>114</v>
      </c>
      <c r="E24" s="275" t="s">
        <v>119</v>
      </c>
      <c r="F24" s="275" t="s">
        <v>504</v>
      </c>
      <c r="G24" s="275" t="s">
        <v>131</v>
      </c>
      <c r="H24" s="275" t="s">
        <v>132</v>
      </c>
      <c r="I24" s="283">
        <f>'Приложени 17'!I20</f>
        <v>218.04399999999998</v>
      </c>
      <c r="J24" s="267"/>
    </row>
    <row r="25" spans="2:10" ht="114" x14ac:dyDescent="0.2">
      <c r="B25" s="313" t="s">
        <v>429</v>
      </c>
      <c r="C25" s="279">
        <v>802</v>
      </c>
      <c r="D25" s="274" t="s">
        <v>114</v>
      </c>
      <c r="E25" s="274" t="s">
        <v>139</v>
      </c>
      <c r="F25" s="274"/>
      <c r="G25" s="274"/>
      <c r="H25" s="274"/>
      <c r="I25" s="282">
        <f>I26</f>
        <v>776.17399999999998</v>
      </c>
      <c r="J25" s="267"/>
    </row>
    <row r="26" spans="2:10" ht="45" x14ac:dyDescent="0.2">
      <c r="B26" s="314" t="s">
        <v>430</v>
      </c>
      <c r="C26" s="279">
        <v>802</v>
      </c>
      <c r="D26" s="275" t="s">
        <v>114</v>
      </c>
      <c r="E26" s="275" t="s">
        <v>139</v>
      </c>
      <c r="F26" s="275" t="s">
        <v>506</v>
      </c>
      <c r="G26" s="275"/>
      <c r="H26" s="275" t="s">
        <v>117</v>
      </c>
      <c r="I26" s="282">
        <f>I27+I32+I45+I44</f>
        <v>776.17399999999998</v>
      </c>
      <c r="J26" s="267"/>
    </row>
    <row r="27" spans="2:10" ht="105" x14ac:dyDescent="0.2">
      <c r="B27" s="315" t="s">
        <v>425</v>
      </c>
      <c r="C27" s="281">
        <v>802</v>
      </c>
      <c r="D27" s="275" t="s">
        <v>114</v>
      </c>
      <c r="E27" s="275" t="s">
        <v>139</v>
      </c>
      <c r="F27" s="275" t="s">
        <v>506</v>
      </c>
      <c r="G27" s="275" t="s">
        <v>466</v>
      </c>
      <c r="H27" s="275" t="s">
        <v>117</v>
      </c>
      <c r="I27" s="283">
        <f>I28</f>
        <v>568.97399999999993</v>
      </c>
      <c r="J27" s="267"/>
    </row>
    <row r="28" spans="2:10" ht="45" x14ac:dyDescent="0.2">
      <c r="B28" s="315" t="s">
        <v>431</v>
      </c>
      <c r="C28" s="279">
        <v>802</v>
      </c>
      <c r="D28" s="275" t="s">
        <v>114</v>
      </c>
      <c r="E28" s="275" t="s">
        <v>139</v>
      </c>
      <c r="F28" s="275" t="s">
        <v>506</v>
      </c>
      <c r="G28" s="275" t="s">
        <v>467</v>
      </c>
      <c r="H28" s="275" t="s">
        <v>117</v>
      </c>
      <c r="I28" s="283">
        <f>I29+I31</f>
        <v>568.97399999999993</v>
      </c>
      <c r="J28" s="267"/>
    </row>
    <row r="29" spans="2:10" ht="30" x14ac:dyDescent="0.2">
      <c r="B29" s="311" t="s">
        <v>426</v>
      </c>
      <c r="C29" s="281">
        <v>802</v>
      </c>
      <c r="D29" s="275" t="s">
        <v>114</v>
      </c>
      <c r="E29" s="275" t="s">
        <v>139</v>
      </c>
      <c r="F29" s="275" t="s">
        <v>506</v>
      </c>
      <c r="G29" s="275" t="s">
        <v>125</v>
      </c>
      <c r="H29" s="275" t="s">
        <v>126</v>
      </c>
      <c r="I29" s="283">
        <f>'Приложени 17'!I27</f>
        <v>437</v>
      </c>
      <c r="J29" s="267"/>
    </row>
    <row r="30" spans="2:10" ht="30" x14ac:dyDescent="0.2">
      <c r="B30" s="312" t="s">
        <v>427</v>
      </c>
      <c r="C30" s="279">
        <v>802</v>
      </c>
      <c r="D30" s="275" t="s">
        <v>114</v>
      </c>
      <c r="E30" s="275" t="s">
        <v>139</v>
      </c>
      <c r="F30" s="275" t="s">
        <v>506</v>
      </c>
      <c r="G30" s="275" t="s">
        <v>128</v>
      </c>
      <c r="H30" s="275" t="s">
        <v>129</v>
      </c>
      <c r="I30" s="283">
        <f>'Приложени 17'!I28</f>
        <v>0</v>
      </c>
      <c r="J30" s="267"/>
    </row>
    <row r="31" spans="2:10" ht="60" customHeight="1" x14ac:dyDescent="0.2">
      <c r="B31" s="312" t="s">
        <v>428</v>
      </c>
      <c r="C31" s="281">
        <v>802</v>
      </c>
      <c r="D31" s="275" t="s">
        <v>114</v>
      </c>
      <c r="E31" s="275" t="s">
        <v>139</v>
      </c>
      <c r="F31" s="275" t="s">
        <v>506</v>
      </c>
      <c r="G31" s="275" t="s">
        <v>131</v>
      </c>
      <c r="H31" s="275" t="s">
        <v>132</v>
      </c>
      <c r="I31" s="283">
        <f>'Приложени 17'!I29</f>
        <v>131.97399999999999</v>
      </c>
      <c r="J31" s="267"/>
    </row>
    <row r="32" spans="2:10" ht="58.5" customHeight="1" x14ac:dyDescent="0.25">
      <c r="B32" s="310" t="s">
        <v>432</v>
      </c>
      <c r="C32" s="279">
        <v>802</v>
      </c>
      <c r="D32" s="275" t="s">
        <v>114</v>
      </c>
      <c r="E32" s="275" t="s">
        <v>139</v>
      </c>
      <c r="F32" s="275" t="s">
        <v>506</v>
      </c>
      <c r="G32" s="275" t="s">
        <v>143</v>
      </c>
      <c r="H32" s="275" t="s">
        <v>117</v>
      </c>
      <c r="I32" s="283">
        <f>I33</f>
        <v>204</v>
      </c>
      <c r="J32" s="267"/>
    </row>
    <row r="33" spans="2:10" ht="72.75" customHeight="1" x14ac:dyDescent="0.2">
      <c r="B33" s="315" t="s">
        <v>433</v>
      </c>
      <c r="C33" s="281">
        <v>802</v>
      </c>
      <c r="D33" s="275" t="s">
        <v>114</v>
      </c>
      <c r="E33" s="275" t="s">
        <v>139</v>
      </c>
      <c r="F33" s="275" t="s">
        <v>506</v>
      </c>
      <c r="G33" s="275" t="s">
        <v>469</v>
      </c>
      <c r="H33" s="275" t="s">
        <v>117</v>
      </c>
      <c r="I33" s="282">
        <f>I34+I38+I39+I42+I43</f>
        <v>204</v>
      </c>
      <c r="J33" s="267"/>
    </row>
    <row r="34" spans="2:10" ht="68.25" customHeight="1" x14ac:dyDescent="0.2">
      <c r="B34" s="312" t="s">
        <v>434</v>
      </c>
      <c r="C34" s="279">
        <v>802</v>
      </c>
      <c r="D34" s="275" t="s">
        <v>114</v>
      </c>
      <c r="E34" s="275" t="s">
        <v>139</v>
      </c>
      <c r="F34" s="275" t="s">
        <v>506</v>
      </c>
      <c r="G34" s="275" t="s">
        <v>146</v>
      </c>
      <c r="H34" s="275" t="s">
        <v>147</v>
      </c>
      <c r="I34" s="283">
        <f>'Приложени 17'!I31</f>
        <v>110</v>
      </c>
      <c r="J34" s="267"/>
    </row>
    <row r="35" spans="2:10" ht="15.75" x14ac:dyDescent="0.25">
      <c r="B35" s="309" t="s">
        <v>436</v>
      </c>
      <c r="C35" s="279">
        <v>802</v>
      </c>
      <c r="D35" s="275" t="s">
        <v>114</v>
      </c>
      <c r="E35" s="275" t="s">
        <v>139</v>
      </c>
      <c r="F35" s="275" t="s">
        <v>506</v>
      </c>
      <c r="G35" s="275" t="s">
        <v>151</v>
      </c>
      <c r="H35" s="275" t="s">
        <v>147</v>
      </c>
      <c r="I35" s="283">
        <f>'Приложени 17'!I33</f>
        <v>0</v>
      </c>
      <c r="J35" s="267"/>
    </row>
    <row r="36" spans="2:10" ht="15.75" x14ac:dyDescent="0.2">
      <c r="B36" s="312" t="s">
        <v>435</v>
      </c>
      <c r="C36" s="279">
        <v>802</v>
      </c>
      <c r="D36" s="275" t="s">
        <v>114</v>
      </c>
      <c r="E36" s="275" t="s">
        <v>139</v>
      </c>
      <c r="F36" s="275" t="s">
        <v>506</v>
      </c>
      <c r="G36" s="275" t="s">
        <v>128</v>
      </c>
      <c r="H36" s="275" t="s">
        <v>134</v>
      </c>
      <c r="I36" s="283">
        <v>0</v>
      </c>
      <c r="J36" s="267"/>
    </row>
    <row r="37" spans="2:10" ht="15.75" x14ac:dyDescent="0.2">
      <c r="B37" s="312" t="s">
        <v>230</v>
      </c>
      <c r="C37" s="279">
        <v>802</v>
      </c>
      <c r="D37" s="275" t="s">
        <v>114</v>
      </c>
      <c r="E37" s="275" t="s">
        <v>139</v>
      </c>
      <c r="F37" s="275" t="s">
        <v>506</v>
      </c>
      <c r="G37" s="275" t="s">
        <v>151</v>
      </c>
      <c r="H37" s="275" t="s">
        <v>197</v>
      </c>
      <c r="I37" s="283">
        <v>0</v>
      </c>
      <c r="J37" s="267"/>
    </row>
    <row r="38" spans="2:10" ht="45" x14ac:dyDescent="0.2">
      <c r="B38" s="312" t="s">
        <v>434</v>
      </c>
      <c r="C38" s="281">
        <v>802</v>
      </c>
      <c r="D38" s="275" t="s">
        <v>114</v>
      </c>
      <c r="E38" s="275" t="s">
        <v>139</v>
      </c>
      <c r="F38" s="275" t="s">
        <v>506</v>
      </c>
      <c r="G38" s="275" t="s">
        <v>146</v>
      </c>
      <c r="H38" s="275" t="s">
        <v>155</v>
      </c>
      <c r="I38" s="283">
        <f>'Приложени 17'!I38</f>
        <v>2</v>
      </c>
      <c r="J38" s="267"/>
    </row>
    <row r="39" spans="2:10" ht="15.75" x14ac:dyDescent="0.25">
      <c r="B39" s="309" t="s">
        <v>436</v>
      </c>
      <c r="C39" s="281">
        <v>802</v>
      </c>
      <c r="D39" s="284" t="s">
        <v>114</v>
      </c>
      <c r="E39" s="284" t="s">
        <v>139</v>
      </c>
      <c r="F39" s="275" t="s">
        <v>506</v>
      </c>
      <c r="G39" s="285">
        <v>242</v>
      </c>
      <c r="H39" s="286">
        <v>226</v>
      </c>
      <c r="I39" s="283">
        <f>'Приложени 17'!I43+'Приложени 17'!I44</f>
        <v>78</v>
      </c>
      <c r="J39" s="267"/>
    </row>
    <row r="40" spans="2:10" ht="30" x14ac:dyDescent="0.25">
      <c r="B40" s="303" t="s">
        <v>189</v>
      </c>
      <c r="C40" s="281">
        <v>802</v>
      </c>
      <c r="D40" s="284" t="s">
        <v>114</v>
      </c>
      <c r="E40" s="284" t="s">
        <v>139</v>
      </c>
      <c r="F40" s="275" t="s">
        <v>506</v>
      </c>
      <c r="G40" s="285">
        <v>242</v>
      </c>
      <c r="H40" s="286">
        <v>310</v>
      </c>
      <c r="I40" s="283">
        <v>0</v>
      </c>
      <c r="J40" s="267"/>
    </row>
    <row r="41" spans="2:10" ht="30" x14ac:dyDescent="0.25">
      <c r="B41" s="311" t="s">
        <v>437</v>
      </c>
      <c r="C41" s="281">
        <v>802</v>
      </c>
      <c r="D41" s="284" t="s">
        <v>114</v>
      </c>
      <c r="E41" s="284" t="s">
        <v>139</v>
      </c>
      <c r="F41" s="275" t="s">
        <v>506</v>
      </c>
      <c r="G41" s="285">
        <v>244</v>
      </c>
      <c r="H41" s="286">
        <v>225</v>
      </c>
      <c r="I41" s="283">
        <v>0</v>
      </c>
      <c r="J41" s="267"/>
    </row>
    <row r="42" spans="2:10" ht="15.75" x14ac:dyDescent="0.25">
      <c r="B42" s="309" t="s">
        <v>436</v>
      </c>
      <c r="C42" s="279">
        <v>802</v>
      </c>
      <c r="D42" s="284" t="s">
        <v>114</v>
      </c>
      <c r="E42" s="284" t="s">
        <v>139</v>
      </c>
      <c r="F42" s="275" t="s">
        <v>506</v>
      </c>
      <c r="G42" s="285">
        <v>244</v>
      </c>
      <c r="H42" s="286">
        <v>226</v>
      </c>
      <c r="I42" s="287">
        <f>'Приложени 17'!I49</f>
        <v>14</v>
      </c>
      <c r="J42" s="267"/>
    </row>
    <row r="43" spans="2:10" ht="15.75" x14ac:dyDescent="0.25">
      <c r="B43" s="316" t="s">
        <v>438</v>
      </c>
      <c r="C43" s="279">
        <v>803</v>
      </c>
      <c r="D43" s="288" t="s">
        <v>114</v>
      </c>
      <c r="E43" s="288" t="s">
        <v>139</v>
      </c>
      <c r="F43" s="275" t="s">
        <v>506</v>
      </c>
      <c r="G43" s="286">
        <v>244</v>
      </c>
      <c r="H43" s="286">
        <v>300</v>
      </c>
      <c r="I43" s="289">
        <v>0</v>
      </c>
      <c r="J43" s="267"/>
    </row>
    <row r="44" spans="2:10" ht="30" x14ac:dyDescent="0.25">
      <c r="B44" s="317" t="s">
        <v>194</v>
      </c>
      <c r="C44" s="286">
        <v>802</v>
      </c>
      <c r="D44" s="288" t="s">
        <v>114</v>
      </c>
      <c r="E44" s="288" t="s">
        <v>139</v>
      </c>
      <c r="F44" s="275" t="s">
        <v>506</v>
      </c>
      <c r="G44" s="286">
        <v>244</v>
      </c>
      <c r="H44" s="286">
        <v>340</v>
      </c>
      <c r="I44" s="249">
        <f>'Приложени 17'!I73</f>
        <v>0</v>
      </c>
      <c r="J44" s="267"/>
    </row>
    <row r="45" spans="2:10" ht="15.75" x14ac:dyDescent="0.2">
      <c r="B45" s="318" t="s">
        <v>180</v>
      </c>
      <c r="C45" s="279">
        <v>802</v>
      </c>
      <c r="D45" s="275" t="s">
        <v>114</v>
      </c>
      <c r="E45" s="275" t="s">
        <v>139</v>
      </c>
      <c r="F45" s="275" t="s">
        <v>506</v>
      </c>
      <c r="G45" s="275" t="s">
        <v>470</v>
      </c>
      <c r="H45" s="275" t="s">
        <v>117</v>
      </c>
      <c r="I45" s="251">
        <f>I46+I47+I48</f>
        <v>3.2</v>
      </c>
      <c r="J45" s="267"/>
    </row>
    <row r="46" spans="2:10" ht="30" x14ac:dyDescent="0.2">
      <c r="B46" s="312" t="s">
        <v>439</v>
      </c>
      <c r="C46" s="281">
        <v>802</v>
      </c>
      <c r="D46" s="275" t="s">
        <v>114</v>
      </c>
      <c r="E46" s="275" t="s">
        <v>139</v>
      </c>
      <c r="F46" s="275" t="s">
        <v>506</v>
      </c>
      <c r="G46" s="275" t="s">
        <v>183</v>
      </c>
      <c r="H46" s="275" t="s">
        <v>137</v>
      </c>
      <c r="I46" s="283">
        <f>'Приложени 17'!I63</f>
        <v>0</v>
      </c>
      <c r="J46" s="267"/>
    </row>
    <row r="47" spans="2:10" ht="30" x14ac:dyDescent="0.2">
      <c r="B47" s="312" t="s">
        <v>440</v>
      </c>
      <c r="C47" s="281">
        <v>802</v>
      </c>
      <c r="D47" s="275" t="s">
        <v>114</v>
      </c>
      <c r="E47" s="275" t="s">
        <v>139</v>
      </c>
      <c r="F47" s="275" t="s">
        <v>506</v>
      </c>
      <c r="G47" s="275" t="s">
        <v>136</v>
      </c>
      <c r="H47" s="275" t="s">
        <v>137</v>
      </c>
      <c r="I47" s="283">
        <f>'Приложени 17'!I64</f>
        <v>1.2</v>
      </c>
      <c r="J47" s="267"/>
    </row>
    <row r="48" spans="2:10" ht="30" x14ac:dyDescent="0.2">
      <c r="B48" s="312" t="s">
        <v>440</v>
      </c>
      <c r="C48" s="281">
        <v>802</v>
      </c>
      <c r="D48" s="275" t="s">
        <v>114</v>
      </c>
      <c r="E48" s="275" t="s">
        <v>139</v>
      </c>
      <c r="F48" s="275" t="s">
        <v>506</v>
      </c>
      <c r="G48" s="275" t="s">
        <v>188</v>
      </c>
      <c r="H48" s="275" t="s">
        <v>137</v>
      </c>
      <c r="I48" s="283">
        <f>'Приложени 17'!I68</f>
        <v>2</v>
      </c>
      <c r="J48" s="267"/>
    </row>
    <row r="49" spans="2:10" ht="28.5" x14ac:dyDescent="0.2">
      <c r="B49" s="308" t="s">
        <v>441</v>
      </c>
      <c r="C49" s="279">
        <v>802</v>
      </c>
      <c r="D49" s="274" t="s">
        <v>114</v>
      </c>
      <c r="E49" s="274" t="s">
        <v>208</v>
      </c>
      <c r="F49" s="274"/>
      <c r="G49" s="274"/>
      <c r="H49" s="274"/>
      <c r="I49" s="277">
        <f>I50</f>
        <v>75</v>
      </c>
      <c r="J49" s="267"/>
    </row>
    <row r="50" spans="2:10" ht="15.75" x14ac:dyDescent="0.2">
      <c r="B50" s="319" t="s">
        <v>442</v>
      </c>
      <c r="C50" s="281">
        <v>802</v>
      </c>
      <c r="D50" s="275" t="s">
        <v>114</v>
      </c>
      <c r="E50" s="275" t="s">
        <v>208</v>
      </c>
      <c r="F50" s="275" t="s">
        <v>507</v>
      </c>
      <c r="G50" s="275"/>
      <c r="H50" s="275"/>
      <c r="I50" s="276">
        <f>I51</f>
        <v>75</v>
      </c>
      <c r="J50" s="267"/>
    </row>
    <row r="51" spans="2:10" ht="45" x14ac:dyDescent="0.2">
      <c r="B51" s="311" t="s">
        <v>209</v>
      </c>
      <c r="C51" s="279">
        <v>802</v>
      </c>
      <c r="D51" s="275" t="s">
        <v>114</v>
      </c>
      <c r="E51" s="275" t="s">
        <v>208</v>
      </c>
      <c r="F51" s="275" t="s">
        <v>508</v>
      </c>
      <c r="G51" s="275"/>
      <c r="H51" s="275"/>
      <c r="I51" s="276">
        <f>I52</f>
        <v>75</v>
      </c>
      <c r="J51" s="267"/>
    </row>
    <row r="52" spans="2:10" ht="69.75" customHeight="1" x14ac:dyDescent="0.25">
      <c r="B52" s="320" t="s">
        <v>432</v>
      </c>
      <c r="C52" s="281">
        <v>802</v>
      </c>
      <c r="D52" s="275" t="s">
        <v>114</v>
      </c>
      <c r="E52" s="275" t="s">
        <v>208</v>
      </c>
      <c r="F52" s="275" t="s">
        <v>508</v>
      </c>
      <c r="G52" s="275" t="s">
        <v>470</v>
      </c>
      <c r="H52" s="275" t="s">
        <v>117</v>
      </c>
      <c r="I52" s="283">
        <f>'Приложени 17'!I83</f>
        <v>75</v>
      </c>
      <c r="J52" s="267"/>
    </row>
    <row r="53" spans="2:10" ht="51" customHeight="1" x14ac:dyDescent="0.2">
      <c r="B53" s="311" t="s">
        <v>443</v>
      </c>
      <c r="C53" s="279">
        <v>802</v>
      </c>
      <c r="D53" s="275" t="s">
        <v>114</v>
      </c>
      <c r="E53" s="275" t="s">
        <v>208</v>
      </c>
      <c r="F53" s="275" t="s">
        <v>508</v>
      </c>
      <c r="G53" s="275" t="s">
        <v>509</v>
      </c>
      <c r="H53" s="275" t="s">
        <v>137</v>
      </c>
      <c r="I53" s="283">
        <v>0</v>
      </c>
      <c r="J53" s="267"/>
    </row>
    <row r="54" spans="2:10" ht="15.75" x14ac:dyDescent="0.2">
      <c r="B54" s="311"/>
      <c r="C54" s="281"/>
      <c r="D54" s="275"/>
      <c r="E54" s="275"/>
      <c r="F54" s="275"/>
      <c r="G54" s="275"/>
      <c r="H54" s="275"/>
      <c r="I54" s="276"/>
      <c r="J54" s="267"/>
    </row>
    <row r="55" spans="2:10" ht="15.75" x14ac:dyDescent="0.2">
      <c r="B55" s="308" t="s">
        <v>216</v>
      </c>
      <c r="C55" s="279">
        <v>802</v>
      </c>
      <c r="D55" s="274" t="s">
        <v>114</v>
      </c>
      <c r="E55" s="274" t="s">
        <v>217</v>
      </c>
      <c r="F55" s="274"/>
      <c r="G55" s="274"/>
      <c r="H55" s="274" t="s">
        <v>117</v>
      </c>
      <c r="I55" s="282">
        <f>I56</f>
        <v>3</v>
      </c>
      <c r="J55" s="267"/>
    </row>
    <row r="56" spans="2:10" ht="63.75" customHeight="1" x14ac:dyDescent="0.2">
      <c r="B56" s="311" t="s">
        <v>444</v>
      </c>
      <c r="C56" s="279">
        <v>802</v>
      </c>
      <c r="D56" s="275" t="s">
        <v>114</v>
      </c>
      <c r="E56" s="275" t="s">
        <v>217</v>
      </c>
      <c r="F56" s="275" t="s">
        <v>510</v>
      </c>
      <c r="G56" s="275"/>
      <c r="H56" s="275" t="s">
        <v>117</v>
      </c>
      <c r="I56" s="283">
        <f>I57</f>
        <v>3</v>
      </c>
      <c r="J56" s="267"/>
    </row>
    <row r="57" spans="2:10" ht="66" customHeight="1" x14ac:dyDescent="0.25">
      <c r="B57" s="310" t="s">
        <v>432</v>
      </c>
      <c r="C57" s="281">
        <v>802</v>
      </c>
      <c r="D57" s="275" t="s">
        <v>114</v>
      </c>
      <c r="E57" s="275" t="s">
        <v>217</v>
      </c>
      <c r="F57" s="275" t="s">
        <v>510</v>
      </c>
      <c r="G57" s="275" t="s">
        <v>143</v>
      </c>
      <c r="H57" s="275" t="s">
        <v>117</v>
      </c>
      <c r="I57" s="283">
        <f>I58</f>
        <v>3</v>
      </c>
      <c r="J57" s="267"/>
    </row>
    <row r="58" spans="2:10" ht="50.25" customHeight="1" x14ac:dyDescent="0.2">
      <c r="B58" s="311" t="s">
        <v>443</v>
      </c>
      <c r="C58" s="279">
        <v>802</v>
      </c>
      <c r="D58" s="275" t="s">
        <v>114</v>
      </c>
      <c r="E58" s="275" t="s">
        <v>217</v>
      </c>
      <c r="F58" s="275" t="s">
        <v>510</v>
      </c>
      <c r="G58" s="275" t="s">
        <v>220</v>
      </c>
      <c r="H58" s="275" t="s">
        <v>117</v>
      </c>
      <c r="I58" s="283">
        <f>I59</f>
        <v>3</v>
      </c>
      <c r="J58" s="267"/>
    </row>
    <row r="59" spans="2:10" ht="48" customHeight="1" x14ac:dyDescent="0.2">
      <c r="B59" s="311" t="s">
        <v>437</v>
      </c>
      <c r="C59" s="281">
        <v>802</v>
      </c>
      <c r="D59" s="275" t="s">
        <v>114</v>
      </c>
      <c r="E59" s="275" t="s">
        <v>217</v>
      </c>
      <c r="F59" s="275" t="s">
        <v>510</v>
      </c>
      <c r="G59" s="275" t="s">
        <v>220</v>
      </c>
      <c r="H59" s="275" t="s">
        <v>221</v>
      </c>
      <c r="I59" s="283">
        <f>'Приложени 17'!I94</f>
        <v>3</v>
      </c>
      <c r="J59" s="267"/>
    </row>
    <row r="60" spans="2:10" ht="28.5" x14ac:dyDescent="0.2">
      <c r="B60" s="308" t="s">
        <v>222</v>
      </c>
      <c r="C60" s="279">
        <v>802</v>
      </c>
      <c r="D60" s="274" t="s">
        <v>114</v>
      </c>
      <c r="E60" s="274" t="s">
        <v>223</v>
      </c>
      <c r="F60" s="274"/>
      <c r="G60" s="274"/>
      <c r="H60" s="274" t="s">
        <v>117</v>
      </c>
      <c r="I60" s="282">
        <f>I61+I66</f>
        <v>2310.6799999999998</v>
      </c>
      <c r="J60" s="267"/>
    </row>
    <row r="61" spans="2:10" ht="120.75" customHeight="1" x14ac:dyDescent="0.25">
      <c r="B61" s="321" t="s">
        <v>425</v>
      </c>
      <c r="C61" s="281">
        <v>802</v>
      </c>
      <c r="D61" s="275" t="s">
        <v>114</v>
      </c>
      <c r="E61" s="275" t="s">
        <v>223</v>
      </c>
      <c r="F61" s="275" t="s">
        <v>511</v>
      </c>
      <c r="G61" s="275" t="s">
        <v>466</v>
      </c>
      <c r="H61" s="275" t="s">
        <v>117</v>
      </c>
      <c r="I61" s="282">
        <f>I62</f>
        <v>2162.58</v>
      </c>
      <c r="J61" s="267"/>
    </row>
    <row r="62" spans="2:10" ht="54" customHeight="1" x14ac:dyDescent="0.25">
      <c r="B62" s="321" t="s">
        <v>445</v>
      </c>
      <c r="C62" s="279">
        <v>802</v>
      </c>
      <c r="D62" s="275" t="s">
        <v>114</v>
      </c>
      <c r="E62" s="275" t="s">
        <v>223</v>
      </c>
      <c r="F62" s="275" t="s">
        <v>511</v>
      </c>
      <c r="G62" s="275" t="s">
        <v>473</v>
      </c>
      <c r="H62" s="275" t="s">
        <v>117</v>
      </c>
      <c r="I62" s="290">
        <f>I63+I65</f>
        <v>2162.58</v>
      </c>
      <c r="J62" s="267"/>
    </row>
    <row r="63" spans="2:10" ht="15.75" x14ac:dyDescent="0.25">
      <c r="B63" s="321" t="s">
        <v>446</v>
      </c>
      <c r="C63" s="281">
        <v>802</v>
      </c>
      <c r="D63" s="275" t="s">
        <v>114</v>
      </c>
      <c r="E63" s="275" t="s">
        <v>223</v>
      </c>
      <c r="F63" s="275" t="s">
        <v>511</v>
      </c>
      <c r="G63" s="275" t="s">
        <v>227</v>
      </c>
      <c r="H63" s="275" t="s">
        <v>126</v>
      </c>
      <c r="I63" s="290">
        <f>'Приложени 17'!I97</f>
        <v>1665</v>
      </c>
      <c r="J63" s="267"/>
    </row>
    <row r="64" spans="2:10" ht="54" customHeight="1" x14ac:dyDescent="0.25">
      <c r="B64" s="321" t="s">
        <v>447</v>
      </c>
      <c r="C64" s="279">
        <v>802</v>
      </c>
      <c r="D64" s="275" t="s">
        <v>114</v>
      </c>
      <c r="E64" s="275" t="s">
        <v>223</v>
      </c>
      <c r="F64" s="275" t="s">
        <v>511</v>
      </c>
      <c r="G64" s="275" t="s">
        <v>229</v>
      </c>
      <c r="H64" s="275" t="s">
        <v>129</v>
      </c>
      <c r="I64" s="290">
        <v>0</v>
      </c>
      <c r="J64" s="267"/>
    </row>
    <row r="65" spans="2:10" ht="64.5" customHeight="1" x14ac:dyDescent="0.25">
      <c r="B65" s="321" t="s">
        <v>428</v>
      </c>
      <c r="C65" s="281">
        <v>802</v>
      </c>
      <c r="D65" s="275" t="s">
        <v>114</v>
      </c>
      <c r="E65" s="275" t="s">
        <v>223</v>
      </c>
      <c r="F65" s="275" t="s">
        <v>511</v>
      </c>
      <c r="G65" s="275" t="s">
        <v>228</v>
      </c>
      <c r="H65" s="275" t="s">
        <v>132</v>
      </c>
      <c r="I65" s="290">
        <f>'Приложени 17'!I98</f>
        <v>497.58</v>
      </c>
      <c r="J65" s="267"/>
    </row>
    <row r="66" spans="2:10" ht="69" customHeight="1" x14ac:dyDescent="0.25">
      <c r="B66" s="310" t="s">
        <v>432</v>
      </c>
      <c r="C66" s="279">
        <v>802</v>
      </c>
      <c r="D66" s="275" t="s">
        <v>114</v>
      </c>
      <c r="E66" s="275" t="s">
        <v>223</v>
      </c>
      <c r="F66" s="275" t="s">
        <v>511</v>
      </c>
      <c r="G66" s="275" t="s">
        <v>143</v>
      </c>
      <c r="H66" s="275" t="s">
        <v>117</v>
      </c>
      <c r="I66" s="253">
        <f>I67+I71</f>
        <v>148.1</v>
      </c>
      <c r="J66" s="267"/>
    </row>
    <row r="67" spans="2:10" ht="30" x14ac:dyDescent="0.25">
      <c r="B67" s="311" t="s">
        <v>443</v>
      </c>
      <c r="C67" s="281">
        <v>802</v>
      </c>
      <c r="D67" s="275" t="s">
        <v>114</v>
      </c>
      <c r="E67" s="275" t="s">
        <v>223</v>
      </c>
      <c r="F67" s="275" t="s">
        <v>511</v>
      </c>
      <c r="G67" s="275" t="s">
        <v>469</v>
      </c>
      <c r="H67" s="275" t="s">
        <v>117</v>
      </c>
      <c r="I67" s="290">
        <f>I68+I69+I70</f>
        <v>93.5</v>
      </c>
      <c r="J67" s="267"/>
    </row>
    <row r="68" spans="2:10" ht="15.75" x14ac:dyDescent="0.25">
      <c r="B68" s="311" t="s">
        <v>230</v>
      </c>
      <c r="C68" s="281">
        <v>802</v>
      </c>
      <c r="D68" s="275" t="s">
        <v>114</v>
      </c>
      <c r="E68" s="275" t="s">
        <v>223</v>
      </c>
      <c r="F68" s="275" t="s">
        <v>511</v>
      </c>
      <c r="G68" s="275" t="s">
        <v>151</v>
      </c>
      <c r="H68" s="275" t="s">
        <v>197</v>
      </c>
      <c r="I68" s="290">
        <f>'Приложени 17'!I103</f>
        <v>50</v>
      </c>
      <c r="J68" s="267"/>
    </row>
    <row r="69" spans="2:10" ht="15.75" x14ac:dyDescent="0.25">
      <c r="B69" s="311" t="s">
        <v>230</v>
      </c>
      <c r="C69" s="281">
        <v>802</v>
      </c>
      <c r="D69" s="275" t="s">
        <v>114</v>
      </c>
      <c r="E69" s="275" t="s">
        <v>223</v>
      </c>
      <c r="F69" s="275" t="s">
        <v>511</v>
      </c>
      <c r="G69" s="275" t="s">
        <v>232</v>
      </c>
      <c r="H69" s="275" t="s">
        <v>197</v>
      </c>
      <c r="I69" s="290">
        <f>'Приложени 17'!I101</f>
        <v>40</v>
      </c>
      <c r="J69" s="267"/>
    </row>
    <row r="70" spans="2:10" ht="15.75" x14ac:dyDescent="0.25">
      <c r="B70" s="309" t="s">
        <v>436</v>
      </c>
      <c r="C70" s="281">
        <v>802</v>
      </c>
      <c r="D70" s="275" t="s">
        <v>114</v>
      </c>
      <c r="E70" s="275" t="s">
        <v>223</v>
      </c>
      <c r="F70" s="275" t="s">
        <v>511</v>
      </c>
      <c r="G70" s="275" t="s">
        <v>151</v>
      </c>
      <c r="H70" s="275" t="s">
        <v>160</v>
      </c>
      <c r="I70" s="290">
        <f>'Приложени 17'!I107+'Приложени 17'!I102</f>
        <v>3.5</v>
      </c>
      <c r="J70" s="267"/>
    </row>
    <row r="71" spans="2:10" ht="30" x14ac:dyDescent="0.25">
      <c r="B71" s="317" t="s">
        <v>194</v>
      </c>
      <c r="C71" s="281">
        <v>802</v>
      </c>
      <c r="D71" s="275" t="s">
        <v>114</v>
      </c>
      <c r="E71" s="275" t="s">
        <v>223</v>
      </c>
      <c r="F71" s="275" t="s">
        <v>511</v>
      </c>
      <c r="G71" s="275" t="s">
        <v>151</v>
      </c>
      <c r="H71" s="275" t="s">
        <v>221</v>
      </c>
      <c r="I71" s="290">
        <f>'Приложени 17'!I114</f>
        <v>54.6</v>
      </c>
      <c r="J71" s="267"/>
    </row>
    <row r="72" spans="2:10" ht="30" x14ac:dyDescent="0.25">
      <c r="B72" s="311" t="s">
        <v>443</v>
      </c>
      <c r="C72" s="281">
        <v>802</v>
      </c>
      <c r="D72" s="275" t="s">
        <v>114</v>
      </c>
      <c r="E72" s="275" t="s">
        <v>223</v>
      </c>
      <c r="F72" s="275" t="s">
        <v>511</v>
      </c>
      <c r="G72" s="275" t="s">
        <v>470</v>
      </c>
      <c r="H72" s="275" t="s">
        <v>117</v>
      </c>
      <c r="I72" s="290">
        <v>0</v>
      </c>
      <c r="J72" s="267"/>
    </row>
    <row r="73" spans="2:10" ht="15.75" x14ac:dyDescent="0.25">
      <c r="B73" s="317" t="s">
        <v>448</v>
      </c>
      <c r="C73" s="281">
        <v>802</v>
      </c>
      <c r="D73" s="275" t="s">
        <v>114</v>
      </c>
      <c r="E73" s="275" t="s">
        <v>223</v>
      </c>
      <c r="F73" s="275" t="s">
        <v>511</v>
      </c>
      <c r="G73" s="275" t="s">
        <v>188</v>
      </c>
      <c r="H73" s="275" t="s">
        <v>245</v>
      </c>
      <c r="I73" s="290">
        <v>0</v>
      </c>
      <c r="J73" s="267"/>
    </row>
    <row r="74" spans="2:10" ht="15.75" x14ac:dyDescent="0.25">
      <c r="B74" s="322"/>
      <c r="C74" s="281"/>
      <c r="D74" s="275"/>
      <c r="E74" s="275"/>
      <c r="F74" s="275"/>
      <c r="G74" s="275"/>
      <c r="H74" s="275"/>
      <c r="I74" s="290"/>
      <c r="J74" s="267"/>
    </row>
    <row r="75" spans="2:10" ht="231.75" customHeight="1" x14ac:dyDescent="0.2">
      <c r="B75" s="307" t="s">
        <v>458</v>
      </c>
      <c r="C75" s="281">
        <v>802</v>
      </c>
      <c r="D75" s="274" t="s">
        <v>114</v>
      </c>
      <c r="E75" s="274" t="s">
        <v>223</v>
      </c>
      <c r="F75" s="274" t="s">
        <v>512</v>
      </c>
      <c r="G75" s="274"/>
      <c r="H75" s="274"/>
      <c r="I75" s="282">
        <f>I76</f>
        <v>1</v>
      </c>
      <c r="J75" s="267"/>
    </row>
    <row r="76" spans="2:10" ht="59.25" customHeight="1" x14ac:dyDescent="0.25">
      <c r="B76" s="310" t="s">
        <v>432</v>
      </c>
      <c r="C76" s="279">
        <v>802</v>
      </c>
      <c r="D76" s="275" t="s">
        <v>114</v>
      </c>
      <c r="E76" s="275" t="s">
        <v>223</v>
      </c>
      <c r="F76" s="275" t="s">
        <v>512</v>
      </c>
      <c r="G76" s="275" t="s">
        <v>143</v>
      </c>
      <c r="H76" s="275"/>
      <c r="I76" s="290">
        <f>I77</f>
        <v>1</v>
      </c>
      <c r="J76" s="267"/>
    </row>
    <row r="77" spans="2:10" ht="30" x14ac:dyDescent="0.25">
      <c r="B77" s="312" t="s">
        <v>437</v>
      </c>
      <c r="C77" s="281">
        <v>802</v>
      </c>
      <c r="D77" s="275" t="s">
        <v>114</v>
      </c>
      <c r="E77" s="275" t="s">
        <v>223</v>
      </c>
      <c r="F77" s="275" t="s">
        <v>512</v>
      </c>
      <c r="G77" s="291" t="s">
        <v>151</v>
      </c>
      <c r="H77" s="291" t="s">
        <v>199</v>
      </c>
      <c r="I77" s="290">
        <f>'Приложени 17'!I120</f>
        <v>1</v>
      </c>
      <c r="J77" s="267"/>
    </row>
    <row r="78" spans="2:10" ht="15.75" x14ac:dyDescent="0.25">
      <c r="B78" s="317"/>
      <c r="C78" s="281"/>
      <c r="D78" s="275"/>
      <c r="E78" s="275"/>
      <c r="F78" s="275"/>
      <c r="G78" s="275"/>
      <c r="H78" s="275"/>
      <c r="I78" s="290"/>
      <c r="J78" s="267"/>
    </row>
    <row r="79" spans="2:10" ht="180" customHeight="1" x14ac:dyDescent="0.2">
      <c r="B79" s="323" t="s">
        <v>460</v>
      </c>
      <c r="C79" s="279">
        <v>802</v>
      </c>
      <c r="D79" s="274" t="s">
        <v>114</v>
      </c>
      <c r="E79" s="274" t="s">
        <v>223</v>
      </c>
      <c r="F79" s="274" t="s">
        <v>513</v>
      </c>
      <c r="G79" s="274"/>
      <c r="H79" s="274" t="s">
        <v>117</v>
      </c>
      <c r="I79" s="282">
        <f>I80</f>
        <v>4</v>
      </c>
      <c r="J79" s="267"/>
    </row>
    <row r="80" spans="2:10" ht="60.75" customHeight="1" x14ac:dyDescent="0.25">
      <c r="B80" s="310" t="s">
        <v>432</v>
      </c>
      <c r="C80" s="281">
        <v>802</v>
      </c>
      <c r="D80" s="275" t="s">
        <v>114</v>
      </c>
      <c r="E80" s="275" t="s">
        <v>223</v>
      </c>
      <c r="F80" s="275" t="s">
        <v>513</v>
      </c>
      <c r="G80" s="275" t="s">
        <v>143</v>
      </c>
      <c r="H80" s="275" t="s">
        <v>117</v>
      </c>
      <c r="I80" s="290">
        <f>I81</f>
        <v>4</v>
      </c>
      <c r="J80" s="267"/>
    </row>
    <row r="81" spans="2:10" ht="30" x14ac:dyDescent="0.25">
      <c r="B81" s="312" t="s">
        <v>437</v>
      </c>
      <c r="C81" s="279">
        <v>802</v>
      </c>
      <c r="D81" s="275" t="s">
        <v>114</v>
      </c>
      <c r="E81" s="275" t="s">
        <v>223</v>
      </c>
      <c r="F81" s="275" t="s">
        <v>513</v>
      </c>
      <c r="G81" s="291" t="s">
        <v>151</v>
      </c>
      <c r="H81" s="291" t="s">
        <v>199</v>
      </c>
      <c r="I81" s="290">
        <f>'Приложени 17'!I122</f>
        <v>4</v>
      </c>
      <c r="J81" s="267"/>
    </row>
    <row r="82" spans="2:10" ht="135.75" customHeight="1" x14ac:dyDescent="0.2">
      <c r="B82" s="324" t="s">
        <v>461</v>
      </c>
      <c r="C82" s="281">
        <v>802</v>
      </c>
      <c r="D82" s="274" t="s">
        <v>114</v>
      </c>
      <c r="E82" s="274" t="s">
        <v>223</v>
      </c>
      <c r="F82" s="274" t="s">
        <v>514</v>
      </c>
      <c r="G82" s="274"/>
      <c r="H82" s="274" t="s">
        <v>117</v>
      </c>
      <c r="I82" s="282">
        <f>I83</f>
        <v>16</v>
      </c>
      <c r="J82" s="267"/>
    </row>
    <row r="83" spans="2:10" ht="45" x14ac:dyDescent="0.25">
      <c r="B83" s="310" t="s">
        <v>432</v>
      </c>
      <c r="C83" s="279">
        <v>802</v>
      </c>
      <c r="D83" s="275" t="s">
        <v>114</v>
      </c>
      <c r="E83" s="275" t="s">
        <v>223</v>
      </c>
      <c r="F83" s="275" t="s">
        <v>514</v>
      </c>
      <c r="G83" s="275" t="s">
        <v>143</v>
      </c>
      <c r="H83" s="275" t="s">
        <v>117</v>
      </c>
      <c r="I83" s="290">
        <f>I84+I85</f>
        <v>16</v>
      </c>
      <c r="J83" s="267"/>
    </row>
    <row r="84" spans="2:10" ht="30" x14ac:dyDescent="0.25">
      <c r="B84" s="325" t="s">
        <v>454</v>
      </c>
      <c r="C84" s="279">
        <v>802</v>
      </c>
      <c r="D84" s="275" t="s">
        <v>114</v>
      </c>
      <c r="E84" s="275" t="s">
        <v>223</v>
      </c>
      <c r="F84" s="275" t="s">
        <v>514</v>
      </c>
      <c r="G84" s="275" t="s">
        <v>151</v>
      </c>
      <c r="H84" s="275" t="s">
        <v>155</v>
      </c>
      <c r="I84" s="290">
        <f>'Приложени 17'!I126</f>
        <v>12</v>
      </c>
      <c r="J84" s="267"/>
    </row>
    <row r="85" spans="2:10" ht="30" x14ac:dyDescent="0.25">
      <c r="B85" s="312" t="s">
        <v>437</v>
      </c>
      <c r="C85" s="281">
        <v>802</v>
      </c>
      <c r="D85" s="275" t="s">
        <v>114</v>
      </c>
      <c r="E85" s="275" t="s">
        <v>223</v>
      </c>
      <c r="F85" s="275" t="s">
        <v>514</v>
      </c>
      <c r="G85" s="291" t="s">
        <v>151</v>
      </c>
      <c r="H85" s="291" t="s">
        <v>160</v>
      </c>
      <c r="I85" s="290">
        <f>'Приложени 17'!I127</f>
        <v>4</v>
      </c>
      <c r="J85" s="267"/>
    </row>
    <row r="86" spans="2:10" ht="15.75" x14ac:dyDescent="0.25">
      <c r="B86" s="312"/>
      <c r="C86" s="281"/>
      <c r="D86" s="275"/>
      <c r="E86" s="275"/>
      <c r="F86" s="275"/>
      <c r="G86" s="291"/>
      <c r="H86" s="291"/>
      <c r="I86" s="290"/>
      <c r="J86" s="267"/>
    </row>
    <row r="87" spans="2:10" ht="91.5" customHeight="1" x14ac:dyDescent="0.2">
      <c r="B87" s="324" t="s">
        <v>464</v>
      </c>
      <c r="C87" s="279">
        <v>802</v>
      </c>
      <c r="D87" s="274" t="s">
        <v>114</v>
      </c>
      <c r="E87" s="274" t="s">
        <v>223</v>
      </c>
      <c r="F87" s="274" t="s">
        <v>515</v>
      </c>
      <c r="G87" s="274"/>
      <c r="H87" s="274" t="s">
        <v>117</v>
      </c>
      <c r="I87" s="282">
        <f>I88</f>
        <v>2</v>
      </c>
      <c r="J87" s="267"/>
    </row>
    <row r="88" spans="2:10" ht="71.25" customHeight="1" x14ac:dyDescent="0.25">
      <c r="B88" s="310" t="s">
        <v>432</v>
      </c>
      <c r="C88" s="281">
        <v>802</v>
      </c>
      <c r="D88" s="275" t="s">
        <v>114</v>
      </c>
      <c r="E88" s="275" t="s">
        <v>223</v>
      </c>
      <c r="F88" s="275" t="s">
        <v>515</v>
      </c>
      <c r="G88" s="275" t="s">
        <v>143</v>
      </c>
      <c r="H88" s="275" t="s">
        <v>117</v>
      </c>
      <c r="I88" s="290">
        <f>I89</f>
        <v>2</v>
      </c>
      <c r="J88" s="267"/>
    </row>
    <row r="89" spans="2:10" ht="30" x14ac:dyDescent="0.25">
      <c r="B89" s="312" t="s">
        <v>437</v>
      </c>
      <c r="C89" s="279">
        <v>802</v>
      </c>
      <c r="D89" s="275" t="s">
        <v>114</v>
      </c>
      <c r="E89" s="275" t="s">
        <v>223</v>
      </c>
      <c r="F89" s="275" t="s">
        <v>515</v>
      </c>
      <c r="G89" s="291" t="s">
        <v>151</v>
      </c>
      <c r="H89" s="291" t="s">
        <v>199</v>
      </c>
      <c r="I89" s="290">
        <f>'Приложени 17'!I130</f>
        <v>2</v>
      </c>
      <c r="J89" s="267"/>
    </row>
    <row r="90" spans="2:10" ht="15.75" x14ac:dyDescent="0.2">
      <c r="B90" s="313" t="s">
        <v>449</v>
      </c>
      <c r="C90" s="281">
        <v>802</v>
      </c>
      <c r="D90" s="292" t="s">
        <v>119</v>
      </c>
      <c r="E90" s="292"/>
      <c r="F90" s="292"/>
      <c r="G90" s="292"/>
      <c r="H90" s="292" t="s">
        <v>117</v>
      </c>
      <c r="I90" s="282">
        <f>I91</f>
        <v>155.5</v>
      </c>
      <c r="J90" s="267"/>
    </row>
    <row r="91" spans="2:10" ht="30" x14ac:dyDescent="0.2">
      <c r="B91" s="315" t="s">
        <v>450</v>
      </c>
      <c r="C91" s="279">
        <v>802</v>
      </c>
      <c r="D91" s="293" t="s">
        <v>119</v>
      </c>
      <c r="E91" s="293" t="s">
        <v>265</v>
      </c>
      <c r="F91" s="293"/>
      <c r="G91" s="292"/>
      <c r="H91" s="292"/>
      <c r="I91" s="283">
        <f>I92</f>
        <v>155.5</v>
      </c>
      <c r="J91" s="267"/>
    </row>
    <row r="92" spans="2:10" ht="45" x14ac:dyDescent="0.2">
      <c r="B92" s="315" t="s">
        <v>451</v>
      </c>
      <c r="C92" s="279">
        <v>802</v>
      </c>
      <c r="D92" s="294" t="s">
        <v>119</v>
      </c>
      <c r="E92" s="294" t="s">
        <v>265</v>
      </c>
      <c r="F92" s="295" t="s">
        <v>516</v>
      </c>
      <c r="G92" s="296"/>
      <c r="H92" s="296"/>
      <c r="I92" s="283">
        <f>I93</f>
        <v>155.5</v>
      </c>
      <c r="J92" s="267"/>
    </row>
    <row r="93" spans="2:10" ht="105" x14ac:dyDescent="0.2">
      <c r="B93" s="315" t="s">
        <v>425</v>
      </c>
      <c r="C93" s="281">
        <v>802</v>
      </c>
      <c r="D93" s="294" t="s">
        <v>119</v>
      </c>
      <c r="E93" s="294" t="s">
        <v>265</v>
      </c>
      <c r="F93" s="295" t="s">
        <v>516</v>
      </c>
      <c r="G93" s="275" t="s">
        <v>466</v>
      </c>
      <c r="H93" s="275" t="s">
        <v>117</v>
      </c>
      <c r="I93" s="283">
        <f>I94</f>
        <v>155.5</v>
      </c>
      <c r="J93" s="267"/>
    </row>
    <row r="94" spans="2:10" ht="45" x14ac:dyDescent="0.2">
      <c r="B94" s="315" t="s">
        <v>431</v>
      </c>
      <c r="C94" s="279">
        <v>802</v>
      </c>
      <c r="D94" s="294" t="s">
        <v>119</v>
      </c>
      <c r="E94" s="294" t="s">
        <v>265</v>
      </c>
      <c r="F94" s="295" t="s">
        <v>516</v>
      </c>
      <c r="G94" s="275" t="s">
        <v>467</v>
      </c>
      <c r="H94" s="275" t="s">
        <v>117</v>
      </c>
      <c r="I94" s="283">
        <f>I95+I96</f>
        <v>155.5</v>
      </c>
      <c r="J94" s="267"/>
    </row>
    <row r="95" spans="2:10" ht="30" x14ac:dyDescent="0.2">
      <c r="B95" s="311" t="s">
        <v>426</v>
      </c>
      <c r="C95" s="281">
        <v>802</v>
      </c>
      <c r="D95" s="294" t="s">
        <v>119</v>
      </c>
      <c r="E95" s="294" t="s">
        <v>265</v>
      </c>
      <c r="F95" s="295" t="s">
        <v>516</v>
      </c>
      <c r="G95" s="275" t="s">
        <v>125</v>
      </c>
      <c r="H95" s="275" t="s">
        <v>126</v>
      </c>
      <c r="I95" s="283">
        <f>'Приложени 17'!I135</f>
        <v>135.30000000000001</v>
      </c>
      <c r="J95" s="267"/>
    </row>
    <row r="96" spans="2:10" ht="45" x14ac:dyDescent="0.2">
      <c r="B96" s="312" t="s">
        <v>428</v>
      </c>
      <c r="C96" s="281">
        <v>802</v>
      </c>
      <c r="D96" s="294" t="s">
        <v>119</v>
      </c>
      <c r="E96" s="294" t="s">
        <v>265</v>
      </c>
      <c r="F96" s="295" t="s">
        <v>516</v>
      </c>
      <c r="G96" s="275" t="s">
        <v>131</v>
      </c>
      <c r="H96" s="275" t="s">
        <v>132</v>
      </c>
      <c r="I96" s="283">
        <f>'Приложени 17'!I137</f>
        <v>20.2</v>
      </c>
      <c r="J96" s="267"/>
    </row>
    <row r="97" spans="2:10" ht="45" x14ac:dyDescent="0.25">
      <c r="B97" s="310" t="s">
        <v>432</v>
      </c>
      <c r="C97" s="279">
        <v>802</v>
      </c>
      <c r="D97" s="294" t="s">
        <v>119</v>
      </c>
      <c r="E97" s="294" t="s">
        <v>265</v>
      </c>
      <c r="F97" s="295" t="s">
        <v>516</v>
      </c>
      <c r="G97" s="275" t="s">
        <v>143</v>
      </c>
      <c r="H97" s="275" t="s">
        <v>117</v>
      </c>
      <c r="I97" s="283">
        <v>0</v>
      </c>
      <c r="J97" s="267"/>
    </row>
    <row r="98" spans="2:10" ht="45" x14ac:dyDescent="0.2">
      <c r="B98" s="315" t="s">
        <v>433</v>
      </c>
      <c r="C98" s="281">
        <v>802</v>
      </c>
      <c r="D98" s="294" t="s">
        <v>119</v>
      </c>
      <c r="E98" s="294" t="s">
        <v>265</v>
      </c>
      <c r="F98" s="295" t="s">
        <v>516</v>
      </c>
      <c r="G98" s="275" t="s">
        <v>469</v>
      </c>
      <c r="H98" s="275" t="s">
        <v>117</v>
      </c>
      <c r="I98" s="283">
        <v>0</v>
      </c>
      <c r="J98" s="267"/>
    </row>
    <row r="99" spans="2:10" ht="15.75" x14ac:dyDescent="0.2">
      <c r="B99" s="311" t="s">
        <v>435</v>
      </c>
      <c r="C99" s="279">
        <v>802</v>
      </c>
      <c r="D99" s="294" t="s">
        <v>119</v>
      </c>
      <c r="E99" s="294" t="s">
        <v>265</v>
      </c>
      <c r="F99" s="295" t="s">
        <v>517</v>
      </c>
      <c r="G99" s="275" t="s">
        <v>151</v>
      </c>
      <c r="H99" s="275" t="s">
        <v>134</v>
      </c>
      <c r="I99" s="283">
        <v>0</v>
      </c>
      <c r="J99" s="267"/>
    </row>
    <row r="100" spans="2:10" ht="30" x14ac:dyDescent="0.25">
      <c r="B100" s="317" t="s">
        <v>194</v>
      </c>
      <c r="C100" s="279">
        <v>802</v>
      </c>
      <c r="D100" s="294" t="s">
        <v>119</v>
      </c>
      <c r="E100" s="294" t="s">
        <v>265</v>
      </c>
      <c r="F100" s="295" t="s">
        <v>517</v>
      </c>
      <c r="G100" s="275" t="s">
        <v>151</v>
      </c>
      <c r="H100" s="275" t="s">
        <v>199</v>
      </c>
      <c r="I100" s="283">
        <v>0</v>
      </c>
      <c r="J100" s="267"/>
    </row>
    <row r="101" spans="2:10" ht="15.75" x14ac:dyDescent="0.25">
      <c r="B101" s="317"/>
      <c r="C101" s="279"/>
      <c r="D101" s="294"/>
      <c r="E101" s="294"/>
      <c r="F101" s="295"/>
      <c r="G101" s="275"/>
      <c r="H101" s="275"/>
      <c r="I101" s="283"/>
      <c r="J101" s="267"/>
    </row>
    <row r="102" spans="2:10" ht="42.75" x14ac:dyDescent="0.2">
      <c r="B102" s="308" t="s">
        <v>452</v>
      </c>
      <c r="C102" s="279">
        <v>802</v>
      </c>
      <c r="D102" s="274" t="s">
        <v>265</v>
      </c>
      <c r="E102" s="274"/>
      <c r="F102" s="274"/>
      <c r="G102" s="274"/>
      <c r="H102" s="274"/>
      <c r="I102" s="282">
        <f>I103</f>
        <v>10</v>
      </c>
      <c r="J102" s="267"/>
    </row>
    <row r="103" spans="2:10" ht="117.75" customHeight="1" x14ac:dyDescent="0.2">
      <c r="B103" s="323" t="s">
        <v>459</v>
      </c>
      <c r="C103" s="279">
        <v>802</v>
      </c>
      <c r="D103" s="274" t="s">
        <v>265</v>
      </c>
      <c r="E103" s="274" t="s">
        <v>272</v>
      </c>
      <c r="F103" s="274" t="s">
        <v>518</v>
      </c>
      <c r="G103" s="274"/>
      <c r="H103" s="274"/>
      <c r="I103" s="282">
        <f>I104</f>
        <v>10</v>
      </c>
      <c r="J103" s="267"/>
    </row>
    <row r="104" spans="2:10" ht="65.25" customHeight="1" x14ac:dyDescent="0.25">
      <c r="B104" s="310" t="s">
        <v>432</v>
      </c>
      <c r="C104" s="281">
        <v>802</v>
      </c>
      <c r="D104" s="275" t="s">
        <v>265</v>
      </c>
      <c r="E104" s="275" t="s">
        <v>272</v>
      </c>
      <c r="F104" s="275" t="s">
        <v>518</v>
      </c>
      <c r="G104" s="275" t="s">
        <v>143</v>
      </c>
      <c r="H104" s="275"/>
      <c r="I104" s="283">
        <f>I105</f>
        <v>10</v>
      </c>
      <c r="J104" s="267"/>
    </row>
    <row r="105" spans="2:10" ht="30" x14ac:dyDescent="0.2">
      <c r="B105" s="312" t="s">
        <v>437</v>
      </c>
      <c r="C105" s="279">
        <v>802</v>
      </c>
      <c r="D105" s="275" t="s">
        <v>265</v>
      </c>
      <c r="E105" s="275" t="s">
        <v>272</v>
      </c>
      <c r="F105" s="275" t="s">
        <v>518</v>
      </c>
      <c r="G105" s="291" t="s">
        <v>151</v>
      </c>
      <c r="H105" s="291" t="s">
        <v>202</v>
      </c>
      <c r="I105" s="283">
        <f>'Приложени 17'!I147</f>
        <v>10</v>
      </c>
      <c r="J105" s="267"/>
    </row>
    <row r="106" spans="2:10" ht="15.75" x14ac:dyDescent="0.2">
      <c r="B106" s="308"/>
      <c r="C106" s="279"/>
      <c r="D106" s="274"/>
      <c r="E106" s="274"/>
      <c r="F106" s="274"/>
      <c r="G106" s="274"/>
      <c r="H106" s="274"/>
      <c r="I106" s="282"/>
      <c r="J106" s="267"/>
    </row>
    <row r="107" spans="2:10" ht="91.5" customHeight="1" x14ac:dyDescent="0.2">
      <c r="B107" s="308" t="s">
        <v>453</v>
      </c>
      <c r="C107" s="279">
        <v>802</v>
      </c>
      <c r="D107" s="274" t="s">
        <v>265</v>
      </c>
      <c r="E107" s="274" t="s">
        <v>276</v>
      </c>
      <c r="F107" s="274" t="s">
        <v>519</v>
      </c>
      <c r="G107" s="274" t="s">
        <v>117</v>
      </c>
      <c r="H107" s="274" t="s">
        <v>117</v>
      </c>
      <c r="I107" s="282">
        <f>I108</f>
        <v>80.900000000000006</v>
      </c>
      <c r="J107" s="267"/>
    </row>
    <row r="108" spans="2:10" ht="81" customHeight="1" x14ac:dyDescent="0.2">
      <c r="B108" s="311" t="s">
        <v>453</v>
      </c>
      <c r="C108" s="281">
        <v>802</v>
      </c>
      <c r="D108" s="275" t="s">
        <v>265</v>
      </c>
      <c r="E108" s="275" t="s">
        <v>276</v>
      </c>
      <c r="F108" s="275" t="s">
        <v>519</v>
      </c>
      <c r="G108" s="275"/>
      <c r="H108" s="275"/>
      <c r="I108" s="283">
        <f>I109</f>
        <v>80.900000000000006</v>
      </c>
      <c r="J108" s="267"/>
    </row>
    <row r="109" spans="2:10" ht="73.5" customHeight="1" x14ac:dyDescent="0.25">
      <c r="B109" s="310" t="s">
        <v>432</v>
      </c>
      <c r="C109" s="281">
        <v>802</v>
      </c>
      <c r="D109" s="275" t="s">
        <v>265</v>
      </c>
      <c r="E109" s="275" t="s">
        <v>276</v>
      </c>
      <c r="F109" s="275" t="s">
        <v>519</v>
      </c>
      <c r="G109" s="275" t="s">
        <v>143</v>
      </c>
      <c r="H109" s="275" t="s">
        <v>117</v>
      </c>
      <c r="I109" s="283">
        <f>I110</f>
        <v>80.900000000000006</v>
      </c>
      <c r="J109" s="267"/>
    </row>
    <row r="110" spans="2:10" ht="30" x14ac:dyDescent="0.2">
      <c r="B110" s="311" t="s">
        <v>443</v>
      </c>
      <c r="C110" s="279">
        <v>802</v>
      </c>
      <c r="D110" s="275" t="s">
        <v>265</v>
      </c>
      <c r="E110" s="275" t="s">
        <v>276</v>
      </c>
      <c r="F110" s="275" t="s">
        <v>519</v>
      </c>
      <c r="G110" s="275" t="s">
        <v>469</v>
      </c>
      <c r="H110" s="275" t="s">
        <v>117</v>
      </c>
      <c r="I110" s="283">
        <f>I111</f>
        <v>80.900000000000006</v>
      </c>
      <c r="J110" s="267"/>
    </row>
    <row r="111" spans="2:10" ht="30" x14ac:dyDescent="0.2">
      <c r="B111" s="311" t="s">
        <v>437</v>
      </c>
      <c r="C111" s="281">
        <v>802</v>
      </c>
      <c r="D111" s="275" t="s">
        <v>265</v>
      </c>
      <c r="E111" s="275" t="s">
        <v>276</v>
      </c>
      <c r="F111" s="275" t="s">
        <v>519</v>
      </c>
      <c r="G111" s="275" t="s">
        <v>151</v>
      </c>
      <c r="H111" s="275" t="s">
        <v>160</v>
      </c>
      <c r="I111" s="283">
        <f>'Приложени 17'!I150</f>
        <v>80.900000000000006</v>
      </c>
      <c r="J111" s="267"/>
    </row>
    <row r="112" spans="2:10" ht="30" x14ac:dyDescent="0.2">
      <c r="B112" s="311" t="s">
        <v>437</v>
      </c>
      <c r="C112" s="281">
        <v>802</v>
      </c>
      <c r="D112" s="275" t="s">
        <v>265</v>
      </c>
      <c r="E112" s="275" t="s">
        <v>276</v>
      </c>
      <c r="F112" s="275" t="s">
        <v>519</v>
      </c>
      <c r="G112" s="275" t="s">
        <v>151</v>
      </c>
      <c r="H112" s="275" t="s">
        <v>520</v>
      </c>
      <c r="I112" s="283">
        <v>0</v>
      </c>
      <c r="J112" s="267"/>
    </row>
    <row r="113" spans="2:10" ht="30" x14ac:dyDescent="0.2">
      <c r="B113" s="311" t="s">
        <v>437</v>
      </c>
      <c r="C113" s="281">
        <v>802</v>
      </c>
      <c r="D113" s="275" t="s">
        <v>265</v>
      </c>
      <c r="E113" s="275" t="s">
        <v>276</v>
      </c>
      <c r="F113" s="275" t="s">
        <v>519</v>
      </c>
      <c r="G113" s="275" t="s">
        <v>151</v>
      </c>
      <c r="H113" s="275" t="s">
        <v>190</v>
      </c>
      <c r="I113" s="283">
        <v>0</v>
      </c>
      <c r="J113" s="267"/>
    </row>
    <row r="114" spans="2:10" ht="30" x14ac:dyDescent="0.2">
      <c r="B114" s="311" t="s">
        <v>437</v>
      </c>
      <c r="C114" s="281">
        <v>802</v>
      </c>
      <c r="D114" s="275" t="s">
        <v>265</v>
      </c>
      <c r="E114" s="275" t="s">
        <v>276</v>
      </c>
      <c r="F114" s="275" t="s">
        <v>519</v>
      </c>
      <c r="G114" s="275" t="s">
        <v>151</v>
      </c>
      <c r="H114" s="275" t="s">
        <v>202</v>
      </c>
      <c r="I114" s="283">
        <v>0</v>
      </c>
      <c r="J114" s="267"/>
    </row>
    <row r="115" spans="2:10" ht="30" x14ac:dyDescent="0.25">
      <c r="B115" s="254" t="s">
        <v>290</v>
      </c>
      <c r="C115" s="281">
        <v>802</v>
      </c>
      <c r="D115" s="275" t="s">
        <v>286</v>
      </c>
      <c r="E115" s="275" t="s">
        <v>119</v>
      </c>
      <c r="F115" s="275" t="s">
        <v>530</v>
      </c>
      <c r="G115" s="275" t="s">
        <v>117</v>
      </c>
      <c r="H115" s="275" t="s">
        <v>117</v>
      </c>
      <c r="I115" s="282">
        <f>I116+I117</f>
        <v>339</v>
      </c>
      <c r="J115" s="267"/>
    </row>
    <row r="116" spans="2:10" ht="45" x14ac:dyDescent="0.25">
      <c r="B116" s="250" t="s">
        <v>432</v>
      </c>
      <c r="C116" s="281">
        <v>802</v>
      </c>
      <c r="D116" s="275" t="s">
        <v>286</v>
      </c>
      <c r="E116" s="275" t="s">
        <v>119</v>
      </c>
      <c r="F116" s="275" t="s">
        <v>530</v>
      </c>
      <c r="G116" s="275" t="s">
        <v>151</v>
      </c>
      <c r="H116" s="275" t="s">
        <v>160</v>
      </c>
      <c r="I116" s="283">
        <f>'Приложени 17'!I163+'Приложени 17'!I164++'Приложени 17'!I165+'Приложени 17'!I166</f>
        <v>332</v>
      </c>
      <c r="J116" s="267"/>
    </row>
    <row r="117" spans="2:10" ht="15.75" x14ac:dyDescent="0.25">
      <c r="B117" s="252" t="s">
        <v>230</v>
      </c>
      <c r="C117" s="281">
        <v>802</v>
      </c>
      <c r="D117" s="275" t="s">
        <v>286</v>
      </c>
      <c r="E117" s="275" t="s">
        <v>119</v>
      </c>
      <c r="F117" s="275" t="s">
        <v>530</v>
      </c>
      <c r="G117" s="275" t="s">
        <v>232</v>
      </c>
      <c r="H117" s="275" t="s">
        <v>197</v>
      </c>
      <c r="I117" s="283">
        <f>'Приложени 17'!I167</f>
        <v>7</v>
      </c>
      <c r="J117" s="267"/>
    </row>
    <row r="118" spans="2:10" ht="30" x14ac:dyDescent="0.25">
      <c r="B118" s="250" t="s">
        <v>457</v>
      </c>
      <c r="C118" s="297" t="s">
        <v>135</v>
      </c>
      <c r="D118" s="298" t="s">
        <v>286</v>
      </c>
      <c r="E118" s="298" t="s">
        <v>265</v>
      </c>
      <c r="F118" s="298" t="s">
        <v>338</v>
      </c>
      <c r="G118" s="298" t="s">
        <v>117</v>
      </c>
      <c r="H118" s="298" t="s">
        <v>117</v>
      </c>
      <c r="I118" s="282">
        <f>I119</f>
        <v>31.3</v>
      </c>
      <c r="J118" s="267"/>
    </row>
    <row r="119" spans="2:10" ht="30" x14ac:dyDescent="0.25">
      <c r="B119" s="304" t="s">
        <v>521</v>
      </c>
      <c r="C119" s="299" t="s">
        <v>135</v>
      </c>
      <c r="D119" s="300" t="s">
        <v>286</v>
      </c>
      <c r="E119" s="300" t="s">
        <v>265</v>
      </c>
      <c r="F119" s="300" t="s">
        <v>338</v>
      </c>
      <c r="G119" s="301" t="s">
        <v>151</v>
      </c>
      <c r="H119" s="301" t="s">
        <v>160</v>
      </c>
      <c r="I119" s="283">
        <f>'Приложени 17'!I169</f>
        <v>31.3</v>
      </c>
      <c r="J119" s="267"/>
    </row>
    <row r="120" spans="2:10" ht="15.75" x14ac:dyDescent="0.25">
      <c r="B120" s="305" t="s">
        <v>201</v>
      </c>
      <c r="C120" s="299" t="s">
        <v>135</v>
      </c>
      <c r="D120" s="300" t="s">
        <v>286</v>
      </c>
      <c r="E120" s="300" t="s">
        <v>265</v>
      </c>
      <c r="F120" s="300" t="s">
        <v>338</v>
      </c>
      <c r="G120" s="301" t="s">
        <v>151</v>
      </c>
      <c r="H120" s="301" t="s">
        <v>202</v>
      </c>
      <c r="I120" s="283">
        <v>0</v>
      </c>
      <c r="J120" s="267"/>
    </row>
    <row r="121" spans="2:10" ht="15.75" x14ac:dyDescent="0.25">
      <c r="B121" s="306"/>
      <c r="C121" s="279"/>
      <c r="D121" s="275"/>
      <c r="E121" s="275"/>
      <c r="F121" s="275"/>
      <c r="G121" s="275"/>
      <c r="H121" s="275"/>
      <c r="I121" s="283"/>
      <c r="J121" s="267"/>
    </row>
    <row r="122" spans="2:10" ht="57" x14ac:dyDescent="0.2">
      <c r="B122" s="327" t="s">
        <v>463</v>
      </c>
      <c r="C122" s="281">
        <v>802</v>
      </c>
      <c r="D122" s="274" t="s">
        <v>286</v>
      </c>
      <c r="E122" s="274" t="s">
        <v>265</v>
      </c>
      <c r="F122" s="274" t="s">
        <v>522</v>
      </c>
      <c r="G122" s="274"/>
      <c r="H122" s="274" t="s">
        <v>117</v>
      </c>
      <c r="I122" s="282">
        <f>I123</f>
        <v>15</v>
      </c>
      <c r="J122" s="267"/>
    </row>
    <row r="123" spans="2:10" ht="45" x14ac:dyDescent="0.25">
      <c r="B123" s="310" t="s">
        <v>432</v>
      </c>
      <c r="C123" s="279">
        <v>802</v>
      </c>
      <c r="D123" s="275" t="s">
        <v>286</v>
      </c>
      <c r="E123" s="275" t="s">
        <v>265</v>
      </c>
      <c r="F123" s="275" t="s">
        <v>522</v>
      </c>
      <c r="G123" s="275" t="s">
        <v>143</v>
      </c>
      <c r="H123" s="275" t="s">
        <v>117</v>
      </c>
      <c r="I123" s="283">
        <f>I124</f>
        <v>15</v>
      </c>
      <c r="J123" s="267"/>
    </row>
    <row r="124" spans="2:10" ht="30" x14ac:dyDescent="0.2">
      <c r="B124" s="312" t="s">
        <v>437</v>
      </c>
      <c r="C124" s="281">
        <v>802</v>
      </c>
      <c r="D124" s="275" t="s">
        <v>286</v>
      </c>
      <c r="E124" s="275" t="s">
        <v>265</v>
      </c>
      <c r="F124" s="275" t="s">
        <v>522</v>
      </c>
      <c r="G124" s="291" t="s">
        <v>151</v>
      </c>
      <c r="H124" s="291" t="s">
        <v>160</v>
      </c>
      <c r="I124" s="283">
        <f>'Приложени 17'!I174</f>
        <v>15</v>
      </c>
      <c r="J124" s="267"/>
    </row>
    <row r="125" spans="2:10" s="265" customFormat="1" ht="57" x14ac:dyDescent="0.2">
      <c r="B125" s="345" t="s">
        <v>464</v>
      </c>
      <c r="C125" s="281">
        <v>802</v>
      </c>
      <c r="D125" s="275" t="s">
        <v>114</v>
      </c>
      <c r="E125" s="275" t="s">
        <v>223</v>
      </c>
      <c r="F125" s="275" t="s">
        <v>515</v>
      </c>
      <c r="G125" s="291" t="s">
        <v>143</v>
      </c>
      <c r="H125" s="291" t="s">
        <v>117</v>
      </c>
      <c r="I125" s="283">
        <f>I126</f>
        <v>2</v>
      </c>
      <c r="J125" s="267"/>
    </row>
    <row r="126" spans="2:10" s="265" customFormat="1" ht="30" x14ac:dyDescent="0.2">
      <c r="B126" s="344" t="s">
        <v>437</v>
      </c>
      <c r="C126" s="281">
        <v>802</v>
      </c>
      <c r="D126" s="275" t="s">
        <v>114</v>
      </c>
      <c r="E126" s="275" t="s">
        <v>223</v>
      </c>
      <c r="F126" s="275" t="s">
        <v>515</v>
      </c>
      <c r="G126" s="291" t="s">
        <v>151</v>
      </c>
      <c r="H126" s="291"/>
      <c r="I126" s="283">
        <f>'Приложени 17'!I130</f>
        <v>2</v>
      </c>
      <c r="J126" s="267"/>
    </row>
    <row r="127" spans="2:10" ht="15.75" x14ac:dyDescent="0.2">
      <c r="B127" s="308" t="s">
        <v>455</v>
      </c>
      <c r="C127" s="279">
        <v>802</v>
      </c>
      <c r="D127" s="274" t="s">
        <v>276</v>
      </c>
      <c r="E127" s="274"/>
      <c r="F127" s="275"/>
      <c r="G127" s="274"/>
      <c r="H127" s="274"/>
      <c r="I127" s="282">
        <f>I128</f>
        <v>123</v>
      </c>
      <c r="J127" s="267"/>
    </row>
    <row r="128" spans="2:10" ht="15.75" x14ac:dyDescent="0.2">
      <c r="B128" s="308" t="s">
        <v>303</v>
      </c>
      <c r="C128" s="281">
        <v>802</v>
      </c>
      <c r="D128" s="274" t="s">
        <v>276</v>
      </c>
      <c r="E128" s="274" t="s">
        <v>114</v>
      </c>
      <c r="F128" s="274"/>
      <c r="G128" s="274"/>
      <c r="H128" s="274" t="s">
        <v>117</v>
      </c>
      <c r="I128" s="283">
        <f>I129</f>
        <v>123</v>
      </c>
      <c r="J128" s="267"/>
    </row>
    <row r="129" spans="2:10" ht="30" x14ac:dyDescent="0.2">
      <c r="B129" s="311" t="s">
        <v>456</v>
      </c>
      <c r="C129" s="281">
        <v>802</v>
      </c>
      <c r="D129" s="275" t="s">
        <v>276</v>
      </c>
      <c r="E129" s="275" t="s">
        <v>114</v>
      </c>
      <c r="F129" s="275" t="s">
        <v>523</v>
      </c>
      <c r="G129" s="275" t="s">
        <v>305</v>
      </c>
      <c r="H129" s="275" t="s">
        <v>306</v>
      </c>
      <c r="I129" s="283">
        <f>'Приложени 17'!I178</f>
        <v>123</v>
      </c>
      <c r="J129" s="267"/>
    </row>
    <row r="130" spans="2:10" ht="15.75" x14ac:dyDescent="0.2">
      <c r="B130" s="326" t="s">
        <v>524</v>
      </c>
      <c r="C130" s="279">
        <v>802</v>
      </c>
      <c r="D130" s="274"/>
      <c r="E130" s="274"/>
      <c r="F130" s="274"/>
      <c r="G130" s="274"/>
      <c r="H130" s="274" t="s">
        <v>117</v>
      </c>
      <c r="I130" s="282">
        <f>I131</f>
        <v>1.1000000000000001</v>
      </c>
      <c r="J130" s="267"/>
    </row>
    <row r="131" spans="2:10" ht="15.75" x14ac:dyDescent="0.2">
      <c r="B131" s="328" t="s">
        <v>525</v>
      </c>
      <c r="C131" s="281">
        <v>802</v>
      </c>
      <c r="D131" s="275" t="s">
        <v>315</v>
      </c>
      <c r="E131" s="275" t="s">
        <v>265</v>
      </c>
      <c r="F131" s="275" t="s">
        <v>526</v>
      </c>
      <c r="G131" s="275" t="s">
        <v>317</v>
      </c>
      <c r="H131" s="275" t="s">
        <v>318</v>
      </c>
      <c r="I131" s="282">
        <f>'Приложени 17'!I182</f>
        <v>1.1000000000000001</v>
      </c>
      <c r="J131" s="267"/>
    </row>
    <row r="132" spans="2:10" ht="15.75" x14ac:dyDescent="0.2">
      <c r="B132" s="308" t="s">
        <v>320</v>
      </c>
      <c r="C132" s="279">
        <v>802</v>
      </c>
      <c r="D132" s="275"/>
      <c r="E132" s="275"/>
      <c r="F132" s="275"/>
      <c r="G132" s="275"/>
      <c r="H132" s="275"/>
      <c r="I132" s="282">
        <f>I16</f>
        <v>4883.6979999999994</v>
      </c>
      <c r="J132" s="267"/>
    </row>
  </sheetData>
  <mergeCells count="12">
    <mergeCell ref="H1:I1"/>
    <mergeCell ref="F2:I2"/>
    <mergeCell ref="F3:I3"/>
    <mergeCell ref="F4:I4"/>
    <mergeCell ref="F5:I5"/>
    <mergeCell ref="F6:I6"/>
    <mergeCell ref="B9:H9"/>
    <mergeCell ref="B10:D10"/>
    <mergeCell ref="I13:J13"/>
    <mergeCell ref="B13:B14"/>
    <mergeCell ref="C13:C14"/>
    <mergeCell ref="D13:G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8"/>
  <sheetViews>
    <sheetView workbookViewId="0">
      <selection activeCell="J66" sqref="J66"/>
    </sheetView>
  </sheetViews>
  <sheetFormatPr defaultColWidth="9.140625" defaultRowHeight="15.75" x14ac:dyDescent="0.25"/>
  <cols>
    <col min="1" max="1" width="9" style="1" customWidth="1"/>
    <col min="2" max="2" width="37.28515625" style="1" customWidth="1"/>
    <col min="3" max="3" width="11.7109375" style="1" customWidth="1"/>
    <col min="4" max="4" width="14.28515625" style="1" customWidth="1"/>
    <col min="5" max="5" width="10.5703125" style="1" customWidth="1"/>
    <col min="6" max="6" width="18.7109375" style="1" customWidth="1"/>
    <col min="7" max="7" width="10.140625" style="1" customWidth="1"/>
    <col min="8" max="8" width="15.5703125" style="266" customWidth="1"/>
    <col min="9" max="9" width="12.7109375" style="266" customWidth="1"/>
    <col min="10" max="10" width="13" style="266" customWidth="1"/>
    <col min="11" max="11" width="17.5703125" style="266" customWidth="1"/>
    <col min="12" max="16384" width="9.140625" style="1"/>
  </cols>
  <sheetData>
    <row r="1" spans="1:11" ht="18.75" x14ac:dyDescent="0.25">
      <c r="D1" s="7"/>
      <c r="E1" s="7"/>
      <c r="F1" s="9"/>
      <c r="H1" s="330"/>
      <c r="I1" s="330"/>
      <c r="K1" s="331" t="s">
        <v>40</v>
      </c>
    </row>
    <row r="2" spans="1:11" s="2" customFormat="1" x14ac:dyDescent="0.25">
      <c r="A2" s="8"/>
      <c r="B2" s="8"/>
      <c r="C2" s="8"/>
      <c r="D2" s="8"/>
      <c r="E2" s="8"/>
      <c r="H2" s="332"/>
      <c r="I2" s="332"/>
      <c r="J2" s="354" t="s">
        <v>331</v>
      </c>
      <c r="K2" s="354"/>
    </row>
    <row r="3" spans="1:11" s="2" customFormat="1" x14ac:dyDescent="0.25">
      <c r="A3" s="8"/>
      <c r="B3" s="8"/>
      <c r="C3" s="8"/>
      <c r="D3" s="8"/>
      <c r="E3" s="8"/>
      <c r="H3" s="332"/>
      <c r="I3" s="332"/>
      <c r="J3" s="355" t="s">
        <v>332</v>
      </c>
      <c r="K3" s="355"/>
    </row>
    <row r="4" spans="1:11" s="2" customFormat="1" ht="29.25" customHeight="1" x14ac:dyDescent="0.25">
      <c r="A4" s="8"/>
      <c r="B4" s="8"/>
      <c r="C4" s="8"/>
      <c r="D4" s="8"/>
      <c r="E4" s="8"/>
      <c r="F4" s="10"/>
      <c r="H4" s="333"/>
      <c r="I4" s="333"/>
      <c r="J4" s="354" t="s">
        <v>333</v>
      </c>
      <c r="K4" s="354"/>
    </row>
    <row r="5" spans="1:11" s="2" customFormat="1" x14ac:dyDescent="0.25">
      <c r="A5" s="8"/>
      <c r="B5" s="8"/>
      <c r="C5" s="8"/>
      <c r="D5" s="8"/>
      <c r="E5" s="8"/>
      <c r="H5" s="332"/>
      <c r="I5" s="332"/>
      <c r="J5" s="354" t="s">
        <v>334</v>
      </c>
      <c r="K5" s="354"/>
    </row>
    <row r="6" spans="1:11" s="2" customFormat="1" x14ac:dyDescent="0.25">
      <c r="A6" s="8"/>
      <c r="B6" s="8"/>
      <c r="C6" s="8"/>
      <c r="D6" s="8"/>
      <c r="E6" s="8"/>
      <c r="H6" s="332"/>
      <c r="I6" s="332"/>
      <c r="J6" s="354" t="s">
        <v>335</v>
      </c>
      <c r="K6" s="354"/>
    </row>
    <row r="7" spans="1:11" s="2" customFormat="1" x14ac:dyDescent="0.25">
      <c r="A7" s="8"/>
      <c r="B7" s="8"/>
      <c r="C7" s="8"/>
      <c r="D7" s="8"/>
      <c r="E7" s="8"/>
      <c r="H7" s="332"/>
      <c r="I7" s="332"/>
      <c r="J7" s="332"/>
      <c r="K7" s="332"/>
    </row>
    <row r="8" spans="1:11" s="2" customFormat="1" x14ac:dyDescent="0.25">
      <c r="A8" s="3"/>
      <c r="B8" s="3"/>
      <c r="C8" s="3"/>
      <c r="D8" s="3"/>
      <c r="E8" s="3"/>
      <c r="H8" s="332"/>
      <c r="I8" s="332"/>
      <c r="J8" s="332"/>
      <c r="K8" s="332"/>
    </row>
    <row r="9" spans="1:11" ht="57" customHeight="1" x14ac:dyDescent="0.25">
      <c r="B9" s="347" t="s">
        <v>539</v>
      </c>
      <c r="C9" s="347"/>
      <c r="D9" s="347"/>
      <c r="E9" s="347"/>
      <c r="F9" s="347"/>
      <c r="G9" s="347"/>
      <c r="H9" s="347"/>
      <c r="I9" s="347"/>
      <c r="J9" s="347"/>
      <c r="K9" s="347"/>
    </row>
    <row r="10" spans="1:11" x14ac:dyDescent="0.25">
      <c r="B10" s="348"/>
      <c r="C10" s="348"/>
      <c r="D10" s="348"/>
      <c r="E10" s="11"/>
    </row>
    <row r="11" spans="1:11" x14ac:dyDescent="0.25">
      <c r="B11" s="4"/>
      <c r="C11" s="4"/>
      <c r="D11" s="4"/>
      <c r="E11" s="4"/>
      <c r="K11" s="266" t="s">
        <v>20</v>
      </c>
    </row>
    <row r="12" spans="1:11" ht="15" customHeight="1" x14ac:dyDescent="0.2">
      <c r="B12" s="362" t="s">
        <v>540</v>
      </c>
      <c r="C12" s="362" t="s">
        <v>41</v>
      </c>
      <c r="D12" s="357" t="s">
        <v>42</v>
      </c>
      <c r="E12" s="357"/>
      <c r="F12" s="357"/>
      <c r="G12" s="357"/>
      <c r="H12" s="357" t="s">
        <v>45</v>
      </c>
      <c r="I12" s="357"/>
      <c r="J12" s="357"/>
      <c r="K12" s="268"/>
    </row>
    <row r="13" spans="1:11" ht="228.75" customHeight="1" x14ac:dyDescent="0.2">
      <c r="B13" s="362"/>
      <c r="C13" s="362"/>
      <c r="D13" s="15" t="s">
        <v>35</v>
      </c>
      <c r="E13" s="15" t="s">
        <v>36</v>
      </c>
      <c r="F13" s="23" t="s">
        <v>43</v>
      </c>
      <c r="G13" s="15" t="s">
        <v>44</v>
      </c>
      <c r="H13" s="268" t="s">
        <v>532</v>
      </c>
      <c r="I13" s="268" t="s">
        <v>533</v>
      </c>
      <c r="J13" s="268" t="s">
        <v>532</v>
      </c>
      <c r="K13" s="268" t="s">
        <v>534</v>
      </c>
    </row>
    <row r="14" spans="1:11" ht="15" customHeight="1" x14ac:dyDescent="0.25">
      <c r="B14" s="18">
        <v>1</v>
      </c>
      <c r="C14" s="19">
        <v>2</v>
      </c>
      <c r="D14" s="19">
        <v>3</v>
      </c>
      <c r="E14" s="19">
        <v>4</v>
      </c>
      <c r="F14" s="19">
        <v>5</v>
      </c>
      <c r="G14" s="19">
        <v>6</v>
      </c>
      <c r="H14" s="270">
        <v>7</v>
      </c>
      <c r="I14" s="270"/>
      <c r="J14" s="270">
        <v>8</v>
      </c>
      <c r="K14" s="270">
        <v>10</v>
      </c>
    </row>
    <row r="15" spans="1:11" ht="15" customHeight="1" x14ac:dyDescent="0.2">
      <c r="B15" s="302" t="s">
        <v>112</v>
      </c>
      <c r="C15" s="279">
        <v>802</v>
      </c>
      <c r="D15" s="280"/>
      <c r="E15" s="280"/>
      <c r="F15" s="280"/>
      <c r="G15" s="280"/>
      <c r="H15" s="337">
        <f>H16+H89+H101+H106+H111+H114+H118+H123+H126</f>
        <v>4902.8</v>
      </c>
      <c r="I15" s="337"/>
      <c r="J15" s="337">
        <f>J16+J89+J101+J106+J111+J114+J118+J123+J126</f>
        <v>4903.8</v>
      </c>
      <c r="K15" s="329"/>
    </row>
    <row r="16" spans="1:11" x14ac:dyDescent="0.25">
      <c r="B16" s="308" t="s">
        <v>422</v>
      </c>
      <c r="C16" s="281">
        <v>802</v>
      </c>
      <c r="D16" s="274" t="s">
        <v>114</v>
      </c>
      <c r="E16" s="274"/>
      <c r="F16" s="274"/>
      <c r="G16" s="274"/>
      <c r="H16" s="336">
        <f>H17+H24+H49+H56+H59</f>
        <v>4131.1000000000004</v>
      </c>
      <c r="I16" s="336"/>
      <c r="J16" s="336">
        <f>J17+J24+J49+J56+J59</f>
        <v>4132.1000000000004</v>
      </c>
      <c r="K16" s="334"/>
    </row>
    <row r="17" spans="2:11" ht="63" customHeight="1" x14ac:dyDescent="0.25">
      <c r="B17" s="308" t="s">
        <v>423</v>
      </c>
      <c r="C17" s="279">
        <v>802</v>
      </c>
      <c r="D17" s="274" t="s">
        <v>114</v>
      </c>
      <c r="E17" s="274" t="s">
        <v>119</v>
      </c>
      <c r="F17" s="275"/>
      <c r="G17" s="275"/>
      <c r="H17" s="336">
        <f>H18</f>
        <v>963.26</v>
      </c>
      <c r="I17" s="336"/>
      <c r="J17" s="336">
        <f>J18</f>
        <v>899.27</v>
      </c>
      <c r="K17" s="334"/>
    </row>
    <row r="18" spans="2:11" ht="37.5" customHeight="1" x14ac:dyDescent="0.25">
      <c r="B18" s="325" t="s">
        <v>424</v>
      </c>
      <c r="C18" s="279">
        <v>802</v>
      </c>
      <c r="D18" s="275" t="s">
        <v>114</v>
      </c>
      <c r="E18" s="275" t="s">
        <v>119</v>
      </c>
      <c r="F18" s="275" t="s">
        <v>504</v>
      </c>
      <c r="G18" s="275"/>
      <c r="H18" s="336">
        <f>H19</f>
        <v>963.26</v>
      </c>
      <c r="I18" s="336"/>
      <c r="J18" s="336">
        <f>J19</f>
        <v>899.27</v>
      </c>
      <c r="K18" s="334"/>
    </row>
    <row r="19" spans="2:11" ht="87.75" customHeight="1" x14ac:dyDescent="0.25">
      <c r="B19" s="310" t="s">
        <v>425</v>
      </c>
      <c r="C19" s="281">
        <v>802</v>
      </c>
      <c r="D19" s="275" t="s">
        <v>114</v>
      </c>
      <c r="E19" s="275" t="s">
        <v>119</v>
      </c>
      <c r="F19" s="275" t="s">
        <v>504</v>
      </c>
      <c r="G19" s="275" t="s">
        <v>466</v>
      </c>
      <c r="H19" s="336">
        <f>H20</f>
        <v>963.26</v>
      </c>
      <c r="I19" s="336"/>
      <c r="J19" s="336">
        <f>J20</f>
        <v>899.27</v>
      </c>
      <c r="K19" s="334"/>
    </row>
    <row r="20" spans="2:11" ht="44.25" customHeight="1" x14ac:dyDescent="0.25">
      <c r="B20" s="311" t="s">
        <v>505</v>
      </c>
      <c r="C20" s="279">
        <v>802</v>
      </c>
      <c r="D20" s="275" t="s">
        <v>114</v>
      </c>
      <c r="E20" s="275" t="s">
        <v>119</v>
      </c>
      <c r="F20" s="275" t="s">
        <v>504</v>
      </c>
      <c r="G20" s="275" t="s">
        <v>467</v>
      </c>
      <c r="H20" s="335">
        <f>H21+H23</f>
        <v>963.26</v>
      </c>
      <c r="I20" s="335"/>
      <c r="J20" s="335">
        <f>J21+J23</f>
        <v>899.27</v>
      </c>
      <c r="K20" s="334"/>
    </row>
    <row r="21" spans="2:11" ht="39.75" customHeight="1" x14ac:dyDescent="0.25">
      <c r="B21" s="311" t="s">
        <v>426</v>
      </c>
      <c r="C21" s="281">
        <v>802</v>
      </c>
      <c r="D21" s="275" t="s">
        <v>114</v>
      </c>
      <c r="E21" s="275" t="s">
        <v>119</v>
      </c>
      <c r="F21" s="275" t="s">
        <v>504</v>
      </c>
      <c r="G21" s="275" t="s">
        <v>125</v>
      </c>
      <c r="H21" s="335">
        <f>'Приложени 17'!J18</f>
        <v>730</v>
      </c>
      <c r="I21" s="335"/>
      <c r="J21" s="335">
        <f>'Приложени 17'!K18</f>
        <v>735</v>
      </c>
      <c r="K21" s="334"/>
    </row>
    <row r="22" spans="2:11" ht="45.75" customHeight="1" x14ac:dyDescent="0.25">
      <c r="B22" s="312" t="s">
        <v>427</v>
      </c>
      <c r="C22" s="279">
        <v>802</v>
      </c>
      <c r="D22" s="275" t="s">
        <v>114</v>
      </c>
      <c r="E22" s="275" t="s">
        <v>119</v>
      </c>
      <c r="F22" s="275" t="s">
        <v>504</v>
      </c>
      <c r="G22" s="275" t="s">
        <v>128</v>
      </c>
      <c r="H22" s="335">
        <f>'Приложени 17'!J19</f>
        <v>0</v>
      </c>
      <c r="I22" s="335"/>
      <c r="J22" s="335">
        <f>'Приложени 17'!K19</f>
        <v>0</v>
      </c>
      <c r="K22" s="334"/>
    </row>
    <row r="23" spans="2:11" ht="51.75" customHeight="1" x14ac:dyDescent="0.25">
      <c r="B23" s="312" t="s">
        <v>428</v>
      </c>
      <c r="C23" s="281">
        <v>802</v>
      </c>
      <c r="D23" s="275" t="s">
        <v>114</v>
      </c>
      <c r="E23" s="275" t="s">
        <v>119</v>
      </c>
      <c r="F23" s="275" t="s">
        <v>504</v>
      </c>
      <c r="G23" s="275" t="s">
        <v>131</v>
      </c>
      <c r="H23" s="335">
        <f>'Приложени 17'!J20</f>
        <v>233.26</v>
      </c>
      <c r="I23" s="335"/>
      <c r="J23" s="335">
        <f>'Приложени 17'!K20</f>
        <v>164.26999999999998</v>
      </c>
      <c r="K23" s="334"/>
    </row>
    <row r="24" spans="2:11" ht="87" customHeight="1" x14ac:dyDescent="0.25">
      <c r="B24" s="313" t="s">
        <v>429</v>
      </c>
      <c r="C24" s="279">
        <v>802</v>
      </c>
      <c r="D24" s="274" t="s">
        <v>114</v>
      </c>
      <c r="E24" s="274" t="s">
        <v>139</v>
      </c>
      <c r="F24" s="274"/>
      <c r="G24" s="274"/>
      <c r="H24" s="336">
        <f>H25</f>
        <v>712.58999999999992</v>
      </c>
      <c r="I24" s="336"/>
      <c r="J24" s="336">
        <f>J25</f>
        <v>725.09999999999991</v>
      </c>
      <c r="K24" s="334"/>
    </row>
    <row r="25" spans="2:11" ht="46.5" customHeight="1" x14ac:dyDescent="0.25">
      <c r="B25" s="314" t="s">
        <v>430</v>
      </c>
      <c r="C25" s="279">
        <v>802</v>
      </c>
      <c r="D25" s="275" t="s">
        <v>114</v>
      </c>
      <c r="E25" s="275" t="s">
        <v>139</v>
      </c>
      <c r="F25" s="275" t="s">
        <v>506</v>
      </c>
      <c r="G25" s="275"/>
      <c r="H25" s="336">
        <f>H26+H31</f>
        <v>712.58999999999992</v>
      </c>
      <c r="I25" s="336"/>
      <c r="J25" s="336">
        <f>J26+J31</f>
        <v>725.09999999999991</v>
      </c>
      <c r="K25" s="334"/>
    </row>
    <row r="26" spans="2:11" ht="126.75" customHeight="1" x14ac:dyDescent="0.25">
      <c r="B26" s="315" t="s">
        <v>425</v>
      </c>
      <c r="C26" s="281">
        <v>802</v>
      </c>
      <c r="D26" s="275" t="s">
        <v>114</v>
      </c>
      <c r="E26" s="275" t="s">
        <v>139</v>
      </c>
      <c r="F26" s="275" t="s">
        <v>506</v>
      </c>
      <c r="G26" s="275" t="s">
        <v>466</v>
      </c>
      <c r="H26" s="336">
        <f>H27</f>
        <v>579.39</v>
      </c>
      <c r="I26" s="336"/>
      <c r="J26" s="336">
        <f>J27</f>
        <v>585.9</v>
      </c>
      <c r="K26" s="334"/>
    </row>
    <row r="27" spans="2:11" ht="60.75" customHeight="1" x14ac:dyDescent="0.25">
      <c r="B27" s="315" t="s">
        <v>431</v>
      </c>
      <c r="C27" s="279">
        <v>802</v>
      </c>
      <c r="D27" s="275" t="s">
        <v>114</v>
      </c>
      <c r="E27" s="275" t="s">
        <v>139</v>
      </c>
      <c r="F27" s="275" t="s">
        <v>506</v>
      </c>
      <c r="G27" s="275" t="s">
        <v>467</v>
      </c>
      <c r="H27" s="335">
        <f>H28+H30</f>
        <v>579.39</v>
      </c>
      <c r="I27" s="335"/>
      <c r="J27" s="335">
        <f>J28+J30</f>
        <v>585.9</v>
      </c>
      <c r="K27" s="334"/>
    </row>
    <row r="28" spans="2:11" ht="34.5" customHeight="1" x14ac:dyDescent="0.25">
      <c r="B28" s="311" t="s">
        <v>426</v>
      </c>
      <c r="C28" s="281">
        <v>802</v>
      </c>
      <c r="D28" s="275" t="s">
        <v>114</v>
      </c>
      <c r="E28" s="275" t="s">
        <v>139</v>
      </c>
      <c r="F28" s="275" t="s">
        <v>506</v>
      </c>
      <c r="G28" s="275" t="s">
        <v>125</v>
      </c>
      <c r="H28" s="335">
        <f>'Приложени 17'!J27</f>
        <v>445</v>
      </c>
      <c r="I28" s="335"/>
      <c r="J28" s="335">
        <f>'Приложени 17'!K27</f>
        <v>450</v>
      </c>
      <c r="K28" s="334"/>
    </row>
    <row r="29" spans="2:11" ht="45.75" customHeight="1" x14ac:dyDescent="0.25">
      <c r="B29" s="312" t="s">
        <v>427</v>
      </c>
      <c r="C29" s="279">
        <v>802</v>
      </c>
      <c r="D29" s="275" t="s">
        <v>114</v>
      </c>
      <c r="E29" s="275" t="s">
        <v>139</v>
      </c>
      <c r="F29" s="275" t="s">
        <v>506</v>
      </c>
      <c r="G29" s="275" t="s">
        <v>128</v>
      </c>
      <c r="H29" s="334">
        <v>0</v>
      </c>
      <c r="I29" s="334"/>
      <c r="J29" s="334">
        <v>1</v>
      </c>
      <c r="K29" s="334"/>
    </row>
    <row r="30" spans="2:11" ht="51" customHeight="1" x14ac:dyDescent="0.25">
      <c r="B30" s="312" t="s">
        <v>428</v>
      </c>
      <c r="C30" s="281">
        <v>802</v>
      </c>
      <c r="D30" s="275" t="s">
        <v>114</v>
      </c>
      <c r="E30" s="275" t="s">
        <v>139</v>
      </c>
      <c r="F30" s="275" t="s">
        <v>506</v>
      </c>
      <c r="G30" s="275" t="s">
        <v>131</v>
      </c>
      <c r="H30" s="335">
        <f>'Приложени 17'!J29</f>
        <v>134.38999999999999</v>
      </c>
      <c r="I30" s="335"/>
      <c r="J30" s="335">
        <f>'Приложени 17'!K29</f>
        <v>135.9</v>
      </c>
      <c r="K30" s="334"/>
    </row>
    <row r="31" spans="2:11" ht="54.75" customHeight="1" x14ac:dyDescent="0.25">
      <c r="B31" s="310" t="s">
        <v>432</v>
      </c>
      <c r="C31" s="279">
        <v>802</v>
      </c>
      <c r="D31" s="275" t="s">
        <v>114</v>
      </c>
      <c r="E31" s="275" t="s">
        <v>139</v>
      </c>
      <c r="F31" s="275" t="s">
        <v>506</v>
      </c>
      <c r="G31" s="275" t="s">
        <v>143</v>
      </c>
      <c r="H31" s="336">
        <f>H32+H44</f>
        <v>133.19999999999999</v>
      </c>
      <c r="I31" s="336"/>
      <c r="J31" s="336">
        <f>J32+J44</f>
        <v>139.19999999999999</v>
      </c>
      <c r="K31" s="334"/>
    </row>
    <row r="32" spans="2:11" ht="58.5" customHeight="1" x14ac:dyDescent="0.25">
      <c r="B32" s="315" t="s">
        <v>433</v>
      </c>
      <c r="C32" s="281">
        <v>802</v>
      </c>
      <c r="D32" s="275" t="s">
        <v>114</v>
      </c>
      <c r="E32" s="275" t="s">
        <v>139</v>
      </c>
      <c r="F32" s="275" t="s">
        <v>506</v>
      </c>
      <c r="G32" s="275" t="s">
        <v>469</v>
      </c>
      <c r="H32" s="335">
        <f>+H41+H33+H34</f>
        <v>130</v>
      </c>
      <c r="I32" s="335"/>
      <c r="J32" s="335">
        <f>+J41+J33+J34</f>
        <v>136</v>
      </c>
      <c r="K32" s="334"/>
    </row>
    <row r="33" spans="2:11" ht="51.75" customHeight="1" x14ac:dyDescent="0.25">
      <c r="B33" s="312" t="s">
        <v>434</v>
      </c>
      <c r="C33" s="279">
        <v>802</v>
      </c>
      <c r="D33" s="275" t="s">
        <v>114</v>
      </c>
      <c r="E33" s="275" t="s">
        <v>139</v>
      </c>
      <c r="F33" s="275" t="s">
        <v>506</v>
      </c>
      <c r="G33" s="275" t="s">
        <v>146</v>
      </c>
      <c r="H33" s="335">
        <f>'Приложени 17'!J30</f>
        <v>115</v>
      </c>
      <c r="I33" s="335"/>
      <c r="J33" s="335">
        <f>'Приложени 17'!K30</f>
        <v>115</v>
      </c>
      <c r="K33" s="334"/>
    </row>
    <row r="34" spans="2:11" x14ac:dyDescent="0.25">
      <c r="B34" s="309" t="s">
        <v>436</v>
      </c>
      <c r="C34" s="279">
        <v>802</v>
      </c>
      <c r="D34" s="275" t="s">
        <v>114</v>
      </c>
      <c r="E34" s="275" t="s">
        <v>139</v>
      </c>
      <c r="F34" s="275" t="s">
        <v>506</v>
      </c>
      <c r="G34" s="275" t="s">
        <v>151</v>
      </c>
      <c r="H34" s="335">
        <f>'Приложени 17'!J49</f>
        <v>15</v>
      </c>
      <c r="I34" s="335"/>
      <c r="J34" s="335">
        <f>'Приложени 17'!K49</f>
        <v>21</v>
      </c>
      <c r="K34" s="334"/>
    </row>
    <row r="35" spans="2:11" x14ac:dyDescent="0.25">
      <c r="B35" s="312" t="s">
        <v>435</v>
      </c>
      <c r="C35" s="279">
        <v>802</v>
      </c>
      <c r="D35" s="275" t="s">
        <v>114</v>
      </c>
      <c r="E35" s="275" t="s">
        <v>139</v>
      </c>
      <c r="F35" s="275" t="s">
        <v>506</v>
      </c>
      <c r="G35" s="275" t="s">
        <v>128</v>
      </c>
      <c r="H35" s="334">
        <v>0</v>
      </c>
      <c r="I35" s="334"/>
      <c r="J35" s="334">
        <v>0</v>
      </c>
      <c r="K35" s="334"/>
    </row>
    <row r="36" spans="2:11" x14ac:dyDescent="0.25">
      <c r="B36" s="312" t="s">
        <v>230</v>
      </c>
      <c r="C36" s="279">
        <v>802</v>
      </c>
      <c r="D36" s="275" t="s">
        <v>114</v>
      </c>
      <c r="E36" s="275" t="s">
        <v>139</v>
      </c>
      <c r="F36" s="275" t="s">
        <v>506</v>
      </c>
      <c r="G36" s="275" t="s">
        <v>151</v>
      </c>
      <c r="H36" s="334">
        <v>0</v>
      </c>
      <c r="I36" s="334"/>
      <c r="J36" s="334">
        <v>0</v>
      </c>
      <c r="K36" s="334"/>
    </row>
    <row r="37" spans="2:11" ht="57.75" customHeight="1" x14ac:dyDescent="0.25">
      <c r="B37" s="312" t="s">
        <v>434</v>
      </c>
      <c r="C37" s="281">
        <v>802</v>
      </c>
      <c r="D37" s="275" t="s">
        <v>114</v>
      </c>
      <c r="E37" s="275" t="s">
        <v>139</v>
      </c>
      <c r="F37" s="275" t="s">
        <v>506</v>
      </c>
      <c r="G37" s="275" t="s">
        <v>146</v>
      </c>
      <c r="H37" s="334">
        <v>0</v>
      </c>
      <c r="I37" s="334"/>
      <c r="J37" s="334">
        <v>0</v>
      </c>
      <c r="K37" s="334"/>
    </row>
    <row r="38" spans="2:11" x14ac:dyDescent="0.25">
      <c r="B38" s="309" t="s">
        <v>436</v>
      </c>
      <c r="C38" s="281">
        <v>802</v>
      </c>
      <c r="D38" s="284" t="s">
        <v>114</v>
      </c>
      <c r="E38" s="284" t="s">
        <v>139</v>
      </c>
      <c r="F38" s="275" t="s">
        <v>506</v>
      </c>
      <c r="G38" s="285">
        <v>242</v>
      </c>
      <c r="H38" s="334">
        <v>0</v>
      </c>
      <c r="I38" s="334"/>
      <c r="J38" s="334">
        <v>0</v>
      </c>
      <c r="K38" s="334"/>
    </row>
    <row r="39" spans="2:11" ht="34.5" customHeight="1" x14ac:dyDescent="0.25">
      <c r="B39" s="303" t="s">
        <v>189</v>
      </c>
      <c r="C39" s="281">
        <v>802</v>
      </c>
      <c r="D39" s="284" t="s">
        <v>114</v>
      </c>
      <c r="E39" s="284" t="s">
        <v>139</v>
      </c>
      <c r="F39" s="275" t="s">
        <v>506</v>
      </c>
      <c r="G39" s="285">
        <v>242</v>
      </c>
      <c r="H39" s="334">
        <v>0</v>
      </c>
      <c r="I39" s="334"/>
      <c r="J39" s="334">
        <v>0</v>
      </c>
      <c r="K39" s="334"/>
    </row>
    <row r="40" spans="2:11" ht="41.25" customHeight="1" x14ac:dyDescent="0.25">
      <c r="B40" s="311" t="s">
        <v>437</v>
      </c>
      <c r="C40" s="281">
        <v>802</v>
      </c>
      <c r="D40" s="284" t="s">
        <v>114</v>
      </c>
      <c r="E40" s="284" t="s">
        <v>139</v>
      </c>
      <c r="F40" s="275" t="s">
        <v>506</v>
      </c>
      <c r="G40" s="285">
        <v>244</v>
      </c>
      <c r="H40" s="334">
        <v>0</v>
      </c>
      <c r="I40" s="334"/>
      <c r="J40" s="334">
        <v>0</v>
      </c>
      <c r="K40" s="334"/>
    </row>
    <row r="41" spans="2:11" x14ac:dyDescent="0.25">
      <c r="B41" s="309" t="s">
        <v>436</v>
      </c>
      <c r="C41" s="279">
        <v>802</v>
      </c>
      <c r="D41" s="284" t="s">
        <v>114</v>
      </c>
      <c r="E41" s="284" t="s">
        <v>139</v>
      </c>
      <c r="F41" s="275" t="s">
        <v>506</v>
      </c>
      <c r="G41" s="285">
        <v>244</v>
      </c>
      <c r="H41" s="335">
        <f>'Приложени 17'!J73</f>
        <v>0</v>
      </c>
      <c r="I41" s="335"/>
      <c r="J41" s="335">
        <f>'Приложени 17'!K73</f>
        <v>0</v>
      </c>
      <c r="K41" s="334"/>
    </row>
    <row r="42" spans="2:11" x14ac:dyDescent="0.25">
      <c r="B42" s="316" t="s">
        <v>438</v>
      </c>
      <c r="C42" s="279">
        <v>803</v>
      </c>
      <c r="D42" s="288" t="s">
        <v>114</v>
      </c>
      <c r="E42" s="288" t="s">
        <v>139</v>
      </c>
      <c r="F42" s="275" t="s">
        <v>506</v>
      </c>
      <c r="G42" s="286">
        <v>244</v>
      </c>
      <c r="H42" s="334">
        <v>0</v>
      </c>
      <c r="I42" s="334"/>
      <c r="J42" s="334">
        <v>0</v>
      </c>
      <c r="K42" s="334"/>
    </row>
    <row r="43" spans="2:11" ht="39" customHeight="1" x14ac:dyDescent="0.25">
      <c r="B43" s="317" t="s">
        <v>194</v>
      </c>
      <c r="C43" s="286">
        <v>802</v>
      </c>
      <c r="D43" s="288" t="s">
        <v>114</v>
      </c>
      <c r="E43" s="288" t="s">
        <v>139</v>
      </c>
      <c r="F43" s="275" t="s">
        <v>506</v>
      </c>
      <c r="G43" s="286">
        <v>244</v>
      </c>
      <c r="H43" s="334">
        <v>0</v>
      </c>
      <c r="I43" s="334"/>
      <c r="J43" s="334">
        <v>0</v>
      </c>
      <c r="K43" s="334"/>
    </row>
    <row r="44" spans="2:11" x14ac:dyDescent="0.25">
      <c r="B44" s="318" t="s">
        <v>180</v>
      </c>
      <c r="C44" s="279">
        <v>802</v>
      </c>
      <c r="D44" s="275" t="s">
        <v>114</v>
      </c>
      <c r="E44" s="275" t="s">
        <v>139</v>
      </c>
      <c r="F44" s="275" t="s">
        <v>506</v>
      </c>
      <c r="G44" s="275" t="s">
        <v>470</v>
      </c>
      <c r="H44" s="335">
        <f>H46+H47</f>
        <v>3.2</v>
      </c>
      <c r="I44" s="335"/>
      <c r="J44" s="335">
        <f>J46+J47</f>
        <v>3.2</v>
      </c>
      <c r="K44" s="334"/>
    </row>
    <row r="45" spans="2:11" ht="30" x14ac:dyDescent="0.25">
      <c r="B45" s="312" t="s">
        <v>439</v>
      </c>
      <c r="C45" s="281">
        <v>802</v>
      </c>
      <c r="D45" s="275" t="s">
        <v>114</v>
      </c>
      <c r="E45" s="275" t="s">
        <v>139</v>
      </c>
      <c r="F45" s="275" t="s">
        <v>506</v>
      </c>
      <c r="G45" s="275" t="s">
        <v>183</v>
      </c>
      <c r="H45" s="334">
        <v>0</v>
      </c>
      <c r="I45" s="334"/>
      <c r="J45" s="334">
        <v>1</v>
      </c>
      <c r="K45" s="334"/>
    </row>
    <row r="46" spans="2:11" ht="42" customHeight="1" x14ac:dyDescent="0.25">
      <c r="B46" s="312" t="s">
        <v>440</v>
      </c>
      <c r="C46" s="281">
        <v>802</v>
      </c>
      <c r="D46" s="275" t="s">
        <v>114</v>
      </c>
      <c r="E46" s="275" t="s">
        <v>139</v>
      </c>
      <c r="F46" s="275" t="s">
        <v>506</v>
      </c>
      <c r="G46" s="275" t="s">
        <v>136</v>
      </c>
      <c r="H46" s="335">
        <f>'Приложени 17'!J64</f>
        <v>1.2</v>
      </c>
      <c r="I46" s="335"/>
      <c r="J46" s="335">
        <f>'Приложени 17'!K64</f>
        <v>1.2</v>
      </c>
      <c r="K46" s="334"/>
    </row>
    <row r="47" spans="2:11" ht="38.25" customHeight="1" x14ac:dyDescent="0.25">
      <c r="B47" s="312" t="s">
        <v>440</v>
      </c>
      <c r="C47" s="281">
        <v>802</v>
      </c>
      <c r="D47" s="275" t="s">
        <v>114</v>
      </c>
      <c r="E47" s="275" t="s">
        <v>139</v>
      </c>
      <c r="F47" s="275" t="s">
        <v>506</v>
      </c>
      <c r="G47" s="275" t="s">
        <v>188</v>
      </c>
      <c r="H47" s="335">
        <f>'Приложени 17'!J68</f>
        <v>2</v>
      </c>
      <c r="I47" s="335"/>
      <c r="J47" s="335">
        <f>'Приложени 17'!K68</f>
        <v>2</v>
      </c>
      <c r="K47" s="334"/>
    </row>
    <row r="48" spans="2:11" ht="34.5" customHeight="1" x14ac:dyDescent="0.25">
      <c r="B48" s="308" t="s">
        <v>441</v>
      </c>
      <c r="C48" s="279">
        <v>802</v>
      </c>
      <c r="D48" s="274" t="s">
        <v>114</v>
      </c>
      <c r="E48" s="274" t="s">
        <v>208</v>
      </c>
      <c r="F48" s="274"/>
      <c r="G48" s="274"/>
      <c r="H48" s="334"/>
      <c r="I48" s="334"/>
      <c r="J48" s="334"/>
      <c r="K48" s="334"/>
    </row>
    <row r="49" spans="2:11" x14ac:dyDescent="0.25">
      <c r="B49" s="319" t="s">
        <v>442</v>
      </c>
      <c r="C49" s="281">
        <v>802</v>
      </c>
      <c r="D49" s="275" t="s">
        <v>114</v>
      </c>
      <c r="E49" s="275" t="s">
        <v>208</v>
      </c>
      <c r="F49" s="275" t="s">
        <v>507</v>
      </c>
      <c r="G49" s="275"/>
      <c r="H49" s="336">
        <f>H50</f>
        <v>0</v>
      </c>
      <c r="I49" s="336"/>
      <c r="J49" s="336">
        <f>J50</f>
        <v>0</v>
      </c>
      <c r="K49" s="334"/>
    </row>
    <row r="50" spans="2:11" ht="57" customHeight="1" x14ac:dyDescent="0.25">
      <c r="B50" s="311" t="s">
        <v>209</v>
      </c>
      <c r="C50" s="279">
        <v>802</v>
      </c>
      <c r="D50" s="275" t="s">
        <v>114</v>
      </c>
      <c r="E50" s="275" t="s">
        <v>208</v>
      </c>
      <c r="F50" s="275" t="s">
        <v>508</v>
      </c>
      <c r="G50" s="275"/>
      <c r="H50" s="335">
        <f>H51</f>
        <v>0</v>
      </c>
      <c r="I50" s="335"/>
      <c r="J50" s="335">
        <f>J51</f>
        <v>0</v>
      </c>
      <c r="K50" s="334"/>
    </row>
    <row r="51" spans="2:11" ht="45" customHeight="1" x14ac:dyDescent="0.25">
      <c r="B51" s="320" t="s">
        <v>432</v>
      </c>
      <c r="C51" s="281">
        <v>802</v>
      </c>
      <c r="D51" s="275" t="s">
        <v>114</v>
      </c>
      <c r="E51" s="275" t="s">
        <v>208</v>
      </c>
      <c r="F51" s="275" t="s">
        <v>508</v>
      </c>
      <c r="G51" s="275" t="s">
        <v>470</v>
      </c>
      <c r="H51" s="335">
        <f>H52</f>
        <v>0</v>
      </c>
      <c r="I51" s="335"/>
      <c r="J51" s="335">
        <f>J52</f>
        <v>0</v>
      </c>
      <c r="K51" s="334"/>
    </row>
    <row r="52" spans="2:11" ht="46.5" customHeight="1" x14ac:dyDescent="0.25">
      <c r="B52" s="311" t="s">
        <v>443</v>
      </c>
      <c r="C52" s="279">
        <v>802</v>
      </c>
      <c r="D52" s="275" t="s">
        <v>114</v>
      </c>
      <c r="E52" s="275" t="s">
        <v>208</v>
      </c>
      <c r="F52" s="275" t="s">
        <v>508</v>
      </c>
      <c r="G52" s="275" t="s">
        <v>509</v>
      </c>
      <c r="H52" s="335">
        <f>'Приложени 17'!J83</f>
        <v>0</v>
      </c>
      <c r="I52" s="335"/>
      <c r="J52" s="335">
        <f>'Приложени 17'!K83</f>
        <v>0</v>
      </c>
      <c r="K52" s="334"/>
    </row>
    <row r="53" spans="2:11" x14ac:dyDescent="0.25">
      <c r="B53" s="311"/>
      <c r="C53" s="281"/>
      <c r="D53" s="275"/>
      <c r="E53" s="275"/>
      <c r="F53" s="275"/>
      <c r="G53" s="275"/>
      <c r="H53" s="334"/>
      <c r="I53" s="334"/>
      <c r="J53" s="334"/>
      <c r="K53" s="334"/>
    </row>
    <row r="54" spans="2:11" x14ac:dyDescent="0.25">
      <c r="B54" s="308" t="s">
        <v>216</v>
      </c>
      <c r="C54" s="279">
        <v>802</v>
      </c>
      <c r="D54" s="274" t="s">
        <v>114</v>
      </c>
      <c r="E54" s="274" t="s">
        <v>217</v>
      </c>
      <c r="F54" s="274"/>
      <c r="G54" s="274"/>
      <c r="H54" s="334"/>
      <c r="I54" s="334"/>
      <c r="J54" s="334"/>
      <c r="K54" s="334"/>
    </row>
    <row r="55" spans="2:11" ht="47.25" customHeight="1" x14ac:dyDescent="0.25">
      <c r="B55" s="311" t="s">
        <v>444</v>
      </c>
      <c r="C55" s="279">
        <v>802</v>
      </c>
      <c r="D55" s="275" t="s">
        <v>114</v>
      </c>
      <c r="E55" s="275" t="s">
        <v>217</v>
      </c>
      <c r="F55" s="275" t="s">
        <v>510</v>
      </c>
      <c r="G55" s="275"/>
      <c r="H55" s="334"/>
      <c r="I55" s="334"/>
      <c r="J55" s="334"/>
      <c r="K55" s="334"/>
    </row>
    <row r="56" spans="2:11" ht="56.25" customHeight="1" x14ac:dyDescent="0.25">
      <c r="B56" s="310" t="s">
        <v>432</v>
      </c>
      <c r="C56" s="281">
        <v>802</v>
      </c>
      <c r="D56" s="275" t="s">
        <v>114</v>
      </c>
      <c r="E56" s="275" t="s">
        <v>217</v>
      </c>
      <c r="F56" s="275" t="s">
        <v>510</v>
      </c>
      <c r="G56" s="275" t="s">
        <v>143</v>
      </c>
      <c r="H56" s="336">
        <f>H57</f>
        <v>4</v>
      </c>
      <c r="I56" s="336"/>
      <c r="J56" s="336">
        <f>J57</f>
        <v>5</v>
      </c>
      <c r="K56" s="334"/>
    </row>
    <row r="57" spans="2:11" ht="51" customHeight="1" x14ac:dyDescent="0.25">
      <c r="B57" s="311" t="s">
        <v>443</v>
      </c>
      <c r="C57" s="279">
        <v>802</v>
      </c>
      <c r="D57" s="275" t="s">
        <v>114</v>
      </c>
      <c r="E57" s="275" t="s">
        <v>217</v>
      </c>
      <c r="F57" s="275" t="s">
        <v>510</v>
      </c>
      <c r="G57" s="275" t="s">
        <v>220</v>
      </c>
      <c r="H57" s="335">
        <f>H58</f>
        <v>4</v>
      </c>
      <c r="I57" s="335"/>
      <c r="J57" s="335">
        <f>J58</f>
        <v>5</v>
      </c>
      <c r="K57" s="334"/>
    </row>
    <row r="58" spans="2:11" ht="47.25" customHeight="1" x14ac:dyDescent="0.25">
      <c r="B58" s="311" t="s">
        <v>437</v>
      </c>
      <c r="C58" s="281">
        <v>802</v>
      </c>
      <c r="D58" s="275" t="s">
        <v>114</v>
      </c>
      <c r="E58" s="275" t="s">
        <v>217</v>
      </c>
      <c r="F58" s="275" t="s">
        <v>510</v>
      </c>
      <c r="G58" s="275" t="s">
        <v>220</v>
      </c>
      <c r="H58" s="335">
        <f>'Приложени 17'!J94</f>
        <v>4</v>
      </c>
      <c r="I58" s="335"/>
      <c r="J58" s="335">
        <f>'Приложени 17'!K94</f>
        <v>5</v>
      </c>
      <c r="K58" s="334"/>
    </row>
    <row r="59" spans="2:11" ht="31.5" customHeight="1" x14ac:dyDescent="0.25">
      <c r="B59" s="308" t="s">
        <v>222</v>
      </c>
      <c r="C59" s="279">
        <v>802</v>
      </c>
      <c r="D59" s="274" t="s">
        <v>114</v>
      </c>
      <c r="E59" s="274" t="s">
        <v>223</v>
      </c>
      <c r="F59" s="274"/>
      <c r="G59" s="274"/>
      <c r="H59" s="336">
        <f>H60+H65+H74+H78+H81+H86</f>
        <v>2451.25</v>
      </c>
      <c r="I59" s="336"/>
      <c r="J59" s="336">
        <f>J60+J65+J74+J78+J81+J86</f>
        <v>2502.73</v>
      </c>
      <c r="K59" s="334"/>
    </row>
    <row r="60" spans="2:11" ht="99.75" customHeight="1" x14ac:dyDescent="0.25">
      <c r="B60" s="321" t="s">
        <v>425</v>
      </c>
      <c r="C60" s="281">
        <v>802</v>
      </c>
      <c r="D60" s="275" t="s">
        <v>114</v>
      </c>
      <c r="E60" s="275" t="s">
        <v>223</v>
      </c>
      <c r="F60" s="275" t="s">
        <v>511</v>
      </c>
      <c r="G60" s="275" t="s">
        <v>466</v>
      </c>
      <c r="H60" s="336">
        <f>H61</f>
        <v>2274.65</v>
      </c>
      <c r="I60" s="336"/>
      <c r="J60" s="336">
        <f>J61</f>
        <v>2376.13</v>
      </c>
      <c r="K60" s="334"/>
    </row>
    <row r="61" spans="2:11" ht="39.75" customHeight="1" x14ac:dyDescent="0.25">
      <c r="B61" s="321" t="s">
        <v>445</v>
      </c>
      <c r="C61" s="279">
        <v>802</v>
      </c>
      <c r="D61" s="275" t="s">
        <v>114</v>
      </c>
      <c r="E61" s="275" t="s">
        <v>223</v>
      </c>
      <c r="F61" s="275" t="s">
        <v>511</v>
      </c>
      <c r="G61" s="275" t="s">
        <v>473</v>
      </c>
      <c r="H61" s="335">
        <f>H62+H64</f>
        <v>2274.65</v>
      </c>
      <c r="I61" s="335"/>
      <c r="J61" s="335">
        <f>J62+J64</f>
        <v>2376.13</v>
      </c>
      <c r="K61" s="334"/>
    </row>
    <row r="62" spans="2:11" ht="25.5" customHeight="1" x14ac:dyDescent="0.25">
      <c r="B62" s="321" t="s">
        <v>446</v>
      </c>
      <c r="C62" s="281">
        <v>802</v>
      </c>
      <c r="D62" s="275" t="s">
        <v>114</v>
      </c>
      <c r="E62" s="275" t="s">
        <v>223</v>
      </c>
      <c r="F62" s="275" t="s">
        <v>511</v>
      </c>
      <c r="G62" s="275" t="s">
        <v>227</v>
      </c>
      <c r="H62" s="335">
        <f>'Приложени 17'!J97</f>
        <v>1866.75</v>
      </c>
      <c r="I62" s="335"/>
      <c r="J62" s="335">
        <f>'Приложени 17'!K97</f>
        <v>1855.08</v>
      </c>
      <c r="K62" s="334"/>
    </row>
    <row r="63" spans="2:11" ht="42.75" customHeight="1" x14ac:dyDescent="0.25">
      <c r="B63" s="321" t="s">
        <v>447</v>
      </c>
      <c r="C63" s="279">
        <v>802</v>
      </c>
      <c r="D63" s="275" t="s">
        <v>114</v>
      </c>
      <c r="E63" s="275" t="s">
        <v>223</v>
      </c>
      <c r="F63" s="275" t="s">
        <v>511</v>
      </c>
      <c r="G63" s="275" t="s">
        <v>229</v>
      </c>
      <c r="H63" s="334">
        <v>0</v>
      </c>
      <c r="I63" s="334"/>
      <c r="J63" s="334">
        <v>1</v>
      </c>
      <c r="K63" s="334"/>
    </row>
    <row r="64" spans="2:11" ht="43.5" customHeight="1" x14ac:dyDescent="0.25">
      <c r="B64" s="321" t="s">
        <v>428</v>
      </c>
      <c r="C64" s="281">
        <v>802</v>
      </c>
      <c r="D64" s="275" t="s">
        <v>114</v>
      </c>
      <c r="E64" s="275" t="s">
        <v>223</v>
      </c>
      <c r="F64" s="275" t="s">
        <v>511</v>
      </c>
      <c r="G64" s="275" t="s">
        <v>228</v>
      </c>
      <c r="H64" s="335">
        <f>'Приложени 17'!J98</f>
        <v>407.9</v>
      </c>
      <c r="I64" s="335"/>
      <c r="J64" s="335">
        <f>'Приложени 17'!K98</f>
        <v>521.04999999999995</v>
      </c>
      <c r="K64" s="334"/>
    </row>
    <row r="65" spans="2:11" ht="60" customHeight="1" x14ac:dyDescent="0.25">
      <c r="B65" s="310" t="s">
        <v>432</v>
      </c>
      <c r="C65" s="279">
        <v>802</v>
      </c>
      <c r="D65" s="275" t="s">
        <v>114</v>
      </c>
      <c r="E65" s="275" t="s">
        <v>223</v>
      </c>
      <c r="F65" s="275" t="s">
        <v>511</v>
      </c>
      <c r="G65" s="275" t="s">
        <v>143</v>
      </c>
      <c r="H65" s="336">
        <f>H66+H70</f>
        <v>156.6</v>
      </c>
      <c r="I65" s="336"/>
      <c r="J65" s="336">
        <f>J66+J70</f>
        <v>106.6</v>
      </c>
      <c r="K65" s="334"/>
    </row>
    <row r="66" spans="2:11" ht="45.75" customHeight="1" x14ac:dyDescent="0.25">
      <c r="B66" s="311" t="s">
        <v>443</v>
      </c>
      <c r="C66" s="281">
        <v>802</v>
      </c>
      <c r="D66" s="275" t="s">
        <v>114</v>
      </c>
      <c r="E66" s="275" t="s">
        <v>223</v>
      </c>
      <c r="F66" s="275" t="s">
        <v>511</v>
      </c>
      <c r="G66" s="275" t="s">
        <v>469</v>
      </c>
      <c r="H66" s="335">
        <f>H67+H68+H69</f>
        <v>98.1</v>
      </c>
      <c r="I66" s="335"/>
      <c r="J66" s="335">
        <f>J67+J68+J69</f>
        <v>48.1</v>
      </c>
      <c r="K66" s="334"/>
    </row>
    <row r="67" spans="2:11" x14ac:dyDescent="0.25">
      <c r="B67" s="311" t="s">
        <v>230</v>
      </c>
      <c r="C67" s="281">
        <v>802</v>
      </c>
      <c r="D67" s="275" t="s">
        <v>114</v>
      </c>
      <c r="E67" s="275" t="s">
        <v>223</v>
      </c>
      <c r="F67" s="275" t="s">
        <v>511</v>
      </c>
      <c r="G67" s="275" t="s">
        <v>151</v>
      </c>
      <c r="H67" s="335">
        <f>'Приложени 17'!J102</f>
        <v>3.1</v>
      </c>
      <c r="I67" s="335"/>
      <c r="J67" s="335">
        <f>'Приложени 17'!K102</f>
        <v>3.1</v>
      </c>
      <c r="K67" s="334"/>
    </row>
    <row r="68" spans="2:11" x14ac:dyDescent="0.25">
      <c r="B68" s="311" t="s">
        <v>230</v>
      </c>
      <c r="C68" s="281">
        <v>802</v>
      </c>
      <c r="D68" s="275" t="s">
        <v>114</v>
      </c>
      <c r="E68" s="275" t="s">
        <v>223</v>
      </c>
      <c r="F68" s="275" t="s">
        <v>511</v>
      </c>
      <c r="G68" s="275" t="s">
        <v>232</v>
      </c>
      <c r="H68" s="335">
        <f>'Приложени 17'!J101</f>
        <v>45</v>
      </c>
      <c r="I68" s="335"/>
      <c r="J68" s="335">
        <f>'Приложени 17'!K101</f>
        <v>45</v>
      </c>
      <c r="K68" s="334"/>
    </row>
    <row r="69" spans="2:11" x14ac:dyDescent="0.25">
      <c r="B69" s="309" t="s">
        <v>436</v>
      </c>
      <c r="C69" s="281">
        <v>802</v>
      </c>
      <c r="D69" s="275" t="s">
        <v>114</v>
      </c>
      <c r="E69" s="275" t="s">
        <v>223</v>
      </c>
      <c r="F69" s="275" t="s">
        <v>511</v>
      </c>
      <c r="G69" s="275" t="s">
        <v>151</v>
      </c>
      <c r="H69" s="335">
        <f>'Приложени 17'!J113+'Приложени 17'!J103</f>
        <v>50</v>
      </c>
      <c r="I69" s="335"/>
      <c r="J69" s="335">
        <f>'Приложени 17'!K113</f>
        <v>0</v>
      </c>
      <c r="K69" s="334"/>
    </row>
    <row r="70" spans="2:11" ht="35.25" customHeight="1" x14ac:dyDescent="0.25">
      <c r="B70" s="317" t="s">
        <v>194</v>
      </c>
      <c r="C70" s="281">
        <v>802</v>
      </c>
      <c r="D70" s="275" t="s">
        <v>114</v>
      </c>
      <c r="E70" s="275" t="s">
        <v>223</v>
      </c>
      <c r="F70" s="275" t="s">
        <v>511</v>
      </c>
      <c r="G70" s="275" t="s">
        <v>151</v>
      </c>
      <c r="H70" s="335">
        <f>'Приложени 17'!J114</f>
        <v>58.5</v>
      </c>
      <c r="I70" s="334"/>
      <c r="J70" s="335">
        <f>'Приложени 17'!K114</f>
        <v>58.5</v>
      </c>
      <c r="K70" s="334"/>
    </row>
    <row r="71" spans="2:11" ht="48.75" customHeight="1" x14ac:dyDescent="0.25">
      <c r="B71" s="311" t="s">
        <v>443</v>
      </c>
      <c r="C71" s="281">
        <v>802</v>
      </c>
      <c r="D71" s="275" t="s">
        <v>114</v>
      </c>
      <c r="E71" s="275" t="s">
        <v>223</v>
      </c>
      <c r="F71" s="275" t="s">
        <v>511</v>
      </c>
      <c r="G71" s="275" t="s">
        <v>470</v>
      </c>
      <c r="H71" s="334">
        <v>0</v>
      </c>
      <c r="I71" s="334"/>
      <c r="J71" s="334">
        <v>0</v>
      </c>
      <c r="K71" s="334"/>
    </row>
    <row r="72" spans="2:11" x14ac:dyDescent="0.25">
      <c r="B72" s="317" t="s">
        <v>448</v>
      </c>
      <c r="C72" s="281">
        <v>802</v>
      </c>
      <c r="D72" s="275" t="s">
        <v>114</v>
      </c>
      <c r="E72" s="275" t="s">
        <v>223</v>
      </c>
      <c r="F72" s="275" t="s">
        <v>511</v>
      </c>
      <c r="G72" s="275" t="s">
        <v>188</v>
      </c>
      <c r="H72" s="334">
        <v>0</v>
      </c>
      <c r="I72" s="334"/>
      <c r="J72" s="334">
        <v>0</v>
      </c>
      <c r="K72" s="334"/>
    </row>
    <row r="73" spans="2:11" x14ac:dyDescent="0.25">
      <c r="B73" s="322"/>
      <c r="C73" s="281"/>
      <c r="D73" s="275"/>
      <c r="E73" s="275"/>
      <c r="F73" s="275"/>
      <c r="G73" s="275"/>
      <c r="H73" s="334"/>
      <c r="I73" s="334"/>
      <c r="J73" s="334"/>
      <c r="K73" s="334"/>
    </row>
    <row r="74" spans="2:11" ht="154.5" customHeight="1" x14ac:dyDescent="0.25">
      <c r="B74" s="307" t="s">
        <v>458</v>
      </c>
      <c r="C74" s="281">
        <v>802</v>
      </c>
      <c r="D74" s="274" t="s">
        <v>114</v>
      </c>
      <c r="E74" s="274" t="s">
        <v>223</v>
      </c>
      <c r="F74" s="274" t="s">
        <v>512</v>
      </c>
      <c r="G74" s="274"/>
      <c r="H74" s="336">
        <f>H75</f>
        <v>1</v>
      </c>
      <c r="I74" s="336"/>
      <c r="J74" s="336">
        <f>J75</f>
        <v>1</v>
      </c>
      <c r="K74" s="334"/>
    </row>
    <row r="75" spans="2:11" ht="55.5" customHeight="1" x14ac:dyDescent="0.25">
      <c r="B75" s="310" t="s">
        <v>432</v>
      </c>
      <c r="C75" s="279">
        <v>802</v>
      </c>
      <c r="D75" s="275" t="s">
        <v>114</v>
      </c>
      <c r="E75" s="275" t="s">
        <v>223</v>
      </c>
      <c r="F75" s="275" t="s">
        <v>512</v>
      </c>
      <c r="G75" s="275" t="s">
        <v>143</v>
      </c>
      <c r="H75" s="335">
        <f>H76</f>
        <v>1</v>
      </c>
      <c r="I75" s="335"/>
      <c r="J75" s="335">
        <f>J76</f>
        <v>1</v>
      </c>
      <c r="K75" s="334"/>
    </row>
    <row r="76" spans="2:11" ht="46.5" customHeight="1" x14ac:dyDescent="0.25">
      <c r="B76" s="312" t="s">
        <v>437</v>
      </c>
      <c r="C76" s="281">
        <v>802</v>
      </c>
      <c r="D76" s="275" t="s">
        <v>114</v>
      </c>
      <c r="E76" s="275" t="s">
        <v>223</v>
      </c>
      <c r="F76" s="275" t="s">
        <v>512</v>
      </c>
      <c r="G76" s="291" t="s">
        <v>151</v>
      </c>
      <c r="H76" s="335">
        <f>'Приложени 17'!J120</f>
        <v>1</v>
      </c>
      <c r="I76" s="335"/>
      <c r="J76" s="335">
        <f>'Приложени 17'!K120</f>
        <v>1</v>
      </c>
      <c r="K76" s="334"/>
    </row>
    <row r="77" spans="2:11" x14ac:dyDescent="0.25">
      <c r="B77" s="317"/>
      <c r="C77" s="281"/>
      <c r="D77" s="275"/>
      <c r="E77" s="275"/>
      <c r="F77" s="275"/>
      <c r="G77" s="275"/>
      <c r="H77" s="334"/>
      <c r="I77" s="334"/>
      <c r="J77" s="334"/>
      <c r="K77" s="334"/>
    </row>
    <row r="78" spans="2:11" ht="176.25" customHeight="1" x14ac:dyDescent="0.25">
      <c r="B78" s="323" t="s">
        <v>460</v>
      </c>
      <c r="C78" s="279">
        <v>802</v>
      </c>
      <c r="D78" s="274" t="s">
        <v>114</v>
      </c>
      <c r="E78" s="274" t="s">
        <v>223</v>
      </c>
      <c r="F78" s="274" t="s">
        <v>513</v>
      </c>
      <c r="G78" s="274"/>
      <c r="H78" s="336">
        <f>H79</f>
        <v>4</v>
      </c>
      <c r="I78" s="336"/>
      <c r="J78" s="336">
        <f>J79</f>
        <v>4</v>
      </c>
      <c r="K78" s="334"/>
    </row>
    <row r="79" spans="2:11" ht="54" customHeight="1" x14ac:dyDescent="0.25">
      <c r="B79" s="310" t="s">
        <v>432</v>
      </c>
      <c r="C79" s="281">
        <v>802</v>
      </c>
      <c r="D79" s="275" t="s">
        <v>114</v>
      </c>
      <c r="E79" s="275" t="s">
        <v>223</v>
      </c>
      <c r="F79" s="275" t="s">
        <v>513</v>
      </c>
      <c r="G79" s="275" t="s">
        <v>143</v>
      </c>
      <c r="H79" s="335">
        <f>H80</f>
        <v>4</v>
      </c>
      <c r="I79" s="335"/>
      <c r="J79" s="335">
        <f>J80</f>
        <v>4</v>
      </c>
      <c r="K79" s="334"/>
    </row>
    <row r="80" spans="2:11" ht="45" customHeight="1" x14ac:dyDescent="0.25">
      <c r="B80" s="312" t="s">
        <v>437</v>
      </c>
      <c r="C80" s="279">
        <v>802</v>
      </c>
      <c r="D80" s="275" t="s">
        <v>114</v>
      </c>
      <c r="E80" s="275" t="s">
        <v>223</v>
      </c>
      <c r="F80" s="275" t="s">
        <v>513</v>
      </c>
      <c r="G80" s="291" t="s">
        <v>151</v>
      </c>
      <c r="H80" s="335">
        <f>'Приложени 17'!J122</f>
        <v>4</v>
      </c>
      <c r="I80" s="335"/>
      <c r="J80" s="335">
        <f>'Приложени 17'!K122</f>
        <v>4</v>
      </c>
      <c r="K80" s="334"/>
    </row>
    <row r="81" spans="2:11" ht="128.25" customHeight="1" x14ac:dyDescent="0.25">
      <c r="B81" s="324" t="s">
        <v>461</v>
      </c>
      <c r="C81" s="281">
        <v>802</v>
      </c>
      <c r="D81" s="274" t="s">
        <v>114</v>
      </c>
      <c r="E81" s="274" t="s">
        <v>223</v>
      </c>
      <c r="F81" s="274" t="s">
        <v>514</v>
      </c>
      <c r="G81" s="274"/>
      <c r="H81" s="336">
        <f>H82</f>
        <v>13</v>
      </c>
      <c r="I81" s="336"/>
      <c r="J81" s="336">
        <f>J82</f>
        <v>13</v>
      </c>
      <c r="K81" s="334"/>
    </row>
    <row r="82" spans="2:11" ht="48" customHeight="1" x14ac:dyDescent="0.25">
      <c r="B82" s="310" t="s">
        <v>432</v>
      </c>
      <c r="C82" s="279">
        <v>802</v>
      </c>
      <c r="D82" s="275" t="s">
        <v>114</v>
      </c>
      <c r="E82" s="275" t="s">
        <v>223</v>
      </c>
      <c r="F82" s="275" t="s">
        <v>514</v>
      </c>
      <c r="G82" s="275" t="s">
        <v>143</v>
      </c>
      <c r="H82" s="335">
        <f>H83+H84</f>
        <v>13</v>
      </c>
      <c r="I82" s="335"/>
      <c r="J82" s="335">
        <f>J83+J84</f>
        <v>13</v>
      </c>
      <c r="K82" s="334"/>
    </row>
    <row r="83" spans="2:11" ht="33.75" customHeight="1" x14ac:dyDescent="0.25">
      <c r="B83" s="325" t="s">
        <v>454</v>
      </c>
      <c r="C83" s="279">
        <v>802</v>
      </c>
      <c r="D83" s="275" t="s">
        <v>114</v>
      </c>
      <c r="E83" s="275" t="s">
        <v>223</v>
      </c>
      <c r="F83" s="275" t="s">
        <v>514</v>
      </c>
      <c r="G83" s="275" t="s">
        <v>151</v>
      </c>
      <c r="H83" s="335">
        <f>'Приложени 17'!J126</f>
        <v>10</v>
      </c>
      <c r="I83" s="335"/>
      <c r="J83" s="335">
        <f>'Приложени 17'!K126</f>
        <v>10</v>
      </c>
      <c r="K83" s="334"/>
    </row>
    <row r="84" spans="2:11" ht="42.75" customHeight="1" x14ac:dyDescent="0.25">
      <c r="B84" s="312" t="s">
        <v>437</v>
      </c>
      <c r="C84" s="281">
        <v>802</v>
      </c>
      <c r="D84" s="275" t="s">
        <v>114</v>
      </c>
      <c r="E84" s="275" t="s">
        <v>223</v>
      </c>
      <c r="F84" s="275" t="s">
        <v>514</v>
      </c>
      <c r="G84" s="291" t="s">
        <v>151</v>
      </c>
      <c r="H84" s="335">
        <f>'Приложени 17'!J127</f>
        <v>3</v>
      </c>
      <c r="I84" s="335"/>
      <c r="J84" s="335">
        <f>'Приложени 17'!K127</f>
        <v>3</v>
      </c>
      <c r="K84" s="334"/>
    </row>
    <row r="85" spans="2:11" x14ac:dyDescent="0.25">
      <c r="B85" s="312"/>
      <c r="C85" s="281"/>
      <c r="D85" s="275"/>
      <c r="E85" s="275"/>
      <c r="F85" s="275"/>
      <c r="G85" s="291"/>
      <c r="H85" s="334"/>
      <c r="I85" s="334"/>
      <c r="J85" s="334"/>
      <c r="K85" s="334"/>
    </row>
    <row r="86" spans="2:11" ht="60.75" customHeight="1" x14ac:dyDescent="0.25">
      <c r="B86" s="324" t="s">
        <v>464</v>
      </c>
      <c r="C86" s="279">
        <v>802</v>
      </c>
      <c r="D86" s="274" t="s">
        <v>114</v>
      </c>
      <c r="E86" s="274" t="s">
        <v>223</v>
      </c>
      <c r="F86" s="274" t="s">
        <v>515</v>
      </c>
      <c r="G86" s="274"/>
      <c r="H86" s="336">
        <f>H87</f>
        <v>2</v>
      </c>
      <c r="I86" s="336"/>
      <c r="J86" s="336">
        <f>J87</f>
        <v>2</v>
      </c>
      <c r="K86" s="334"/>
    </row>
    <row r="87" spans="2:11" ht="45.75" customHeight="1" x14ac:dyDescent="0.25">
      <c r="B87" s="310" t="s">
        <v>432</v>
      </c>
      <c r="C87" s="281">
        <v>802</v>
      </c>
      <c r="D87" s="275" t="s">
        <v>114</v>
      </c>
      <c r="E87" s="275" t="s">
        <v>223</v>
      </c>
      <c r="F87" s="275" t="s">
        <v>515</v>
      </c>
      <c r="G87" s="275" t="s">
        <v>143</v>
      </c>
      <c r="H87" s="335">
        <f>H88</f>
        <v>2</v>
      </c>
      <c r="I87" s="335"/>
      <c r="J87" s="335">
        <f>J88</f>
        <v>2</v>
      </c>
      <c r="K87" s="334"/>
    </row>
    <row r="88" spans="2:11" ht="53.25" customHeight="1" x14ac:dyDescent="0.25">
      <c r="B88" s="312" t="s">
        <v>437</v>
      </c>
      <c r="C88" s="279">
        <v>802</v>
      </c>
      <c r="D88" s="275" t="s">
        <v>114</v>
      </c>
      <c r="E88" s="275" t="s">
        <v>223</v>
      </c>
      <c r="F88" s="275" t="s">
        <v>515</v>
      </c>
      <c r="G88" s="291" t="s">
        <v>151</v>
      </c>
      <c r="H88" s="335">
        <f>'Приложени 17'!J130</f>
        <v>2</v>
      </c>
      <c r="I88" s="335"/>
      <c r="J88" s="335">
        <f>'Приложени 17'!K130</f>
        <v>2</v>
      </c>
      <c r="K88" s="334"/>
    </row>
    <row r="89" spans="2:11" x14ac:dyDescent="0.25">
      <c r="B89" s="313" t="s">
        <v>449</v>
      </c>
      <c r="C89" s="281">
        <v>802</v>
      </c>
      <c r="D89" s="292" t="s">
        <v>119</v>
      </c>
      <c r="E89" s="292"/>
      <c r="F89" s="292"/>
      <c r="G89" s="292"/>
      <c r="H89" s="336">
        <f>H90</f>
        <v>171.4</v>
      </c>
      <c r="I89" s="336"/>
      <c r="J89" s="336">
        <f>J90</f>
        <v>171.4</v>
      </c>
      <c r="K89" s="334"/>
    </row>
    <row r="90" spans="2:11" ht="30" x14ac:dyDescent="0.25">
      <c r="B90" s="315" t="s">
        <v>450</v>
      </c>
      <c r="C90" s="279">
        <v>802</v>
      </c>
      <c r="D90" s="293" t="s">
        <v>119</v>
      </c>
      <c r="E90" s="293" t="s">
        <v>265</v>
      </c>
      <c r="F90" s="293"/>
      <c r="G90" s="292"/>
      <c r="H90" s="335">
        <f>H91</f>
        <v>171.4</v>
      </c>
      <c r="I90" s="335"/>
      <c r="J90" s="335">
        <f>J91</f>
        <v>171.4</v>
      </c>
      <c r="K90" s="334"/>
    </row>
    <row r="91" spans="2:11" ht="54.75" customHeight="1" x14ac:dyDescent="0.25">
      <c r="B91" s="315" t="s">
        <v>451</v>
      </c>
      <c r="C91" s="279">
        <v>802</v>
      </c>
      <c r="D91" s="294" t="s">
        <v>119</v>
      </c>
      <c r="E91" s="294" t="s">
        <v>265</v>
      </c>
      <c r="F91" s="295" t="s">
        <v>516</v>
      </c>
      <c r="G91" s="296"/>
      <c r="H91" s="335">
        <f>H92</f>
        <v>171.4</v>
      </c>
      <c r="I91" s="335"/>
      <c r="J91" s="335">
        <f>J92</f>
        <v>171.4</v>
      </c>
      <c r="K91" s="334"/>
    </row>
    <row r="92" spans="2:11" ht="108.75" customHeight="1" x14ac:dyDescent="0.25">
      <c r="B92" s="315" t="s">
        <v>425</v>
      </c>
      <c r="C92" s="281">
        <v>802</v>
      </c>
      <c r="D92" s="294" t="s">
        <v>119</v>
      </c>
      <c r="E92" s="294" t="s">
        <v>265</v>
      </c>
      <c r="F92" s="295" t="s">
        <v>516</v>
      </c>
      <c r="G92" s="275" t="s">
        <v>466</v>
      </c>
      <c r="H92" s="335">
        <f>H93</f>
        <v>171.4</v>
      </c>
      <c r="I92" s="335"/>
      <c r="J92" s="335">
        <f>J93</f>
        <v>171.4</v>
      </c>
      <c r="K92" s="334"/>
    </row>
    <row r="93" spans="2:11" ht="60" customHeight="1" x14ac:dyDescent="0.25">
      <c r="B93" s="315" t="s">
        <v>431</v>
      </c>
      <c r="C93" s="279">
        <v>802</v>
      </c>
      <c r="D93" s="294" t="s">
        <v>119</v>
      </c>
      <c r="E93" s="294" t="s">
        <v>265</v>
      </c>
      <c r="F93" s="295" t="s">
        <v>516</v>
      </c>
      <c r="G93" s="275" t="s">
        <v>467</v>
      </c>
      <c r="H93" s="335">
        <f>H94+H95</f>
        <v>171.4</v>
      </c>
      <c r="I93" s="335"/>
      <c r="J93" s="335">
        <f>J94+J95</f>
        <v>171.4</v>
      </c>
      <c r="K93" s="334"/>
    </row>
    <row r="94" spans="2:11" ht="27" customHeight="1" x14ac:dyDescent="0.25">
      <c r="B94" s="311" t="s">
        <v>426</v>
      </c>
      <c r="C94" s="281">
        <v>802</v>
      </c>
      <c r="D94" s="294" t="s">
        <v>119</v>
      </c>
      <c r="E94" s="294" t="s">
        <v>265</v>
      </c>
      <c r="F94" s="295" t="s">
        <v>516</v>
      </c>
      <c r="G94" s="275" t="s">
        <v>125</v>
      </c>
      <c r="H94" s="335">
        <f>'Приложени 17'!J135</f>
        <v>149.1</v>
      </c>
      <c r="I94" s="335"/>
      <c r="J94" s="335">
        <f>'Приложени 17'!K135</f>
        <v>149.1</v>
      </c>
      <c r="K94" s="334"/>
    </row>
    <row r="95" spans="2:11" ht="59.25" customHeight="1" x14ac:dyDescent="0.25">
      <c r="B95" s="312" t="s">
        <v>428</v>
      </c>
      <c r="C95" s="281">
        <v>802</v>
      </c>
      <c r="D95" s="294" t="s">
        <v>119</v>
      </c>
      <c r="E95" s="294" t="s">
        <v>265</v>
      </c>
      <c r="F95" s="295" t="s">
        <v>516</v>
      </c>
      <c r="G95" s="275" t="s">
        <v>131</v>
      </c>
      <c r="H95" s="335">
        <f>'Приложени 17'!J137</f>
        <v>22.3</v>
      </c>
      <c r="I95" s="335"/>
      <c r="J95" s="335">
        <f>'Приложени 17'!K137</f>
        <v>22.3</v>
      </c>
      <c r="K95" s="334"/>
    </row>
    <row r="96" spans="2:11" ht="57.75" customHeight="1" x14ac:dyDescent="0.25">
      <c r="B96" s="310" t="s">
        <v>432</v>
      </c>
      <c r="C96" s="279">
        <v>802</v>
      </c>
      <c r="D96" s="294" t="s">
        <v>119</v>
      </c>
      <c r="E96" s="294" t="s">
        <v>265</v>
      </c>
      <c r="F96" s="295" t="s">
        <v>516</v>
      </c>
      <c r="G96" s="275" t="s">
        <v>143</v>
      </c>
      <c r="H96" s="334">
        <v>0</v>
      </c>
      <c r="I96" s="334"/>
      <c r="J96" s="334">
        <v>0</v>
      </c>
      <c r="K96" s="334"/>
    </row>
    <row r="97" spans="2:11" ht="61.5" customHeight="1" x14ac:dyDescent="0.25">
      <c r="B97" s="315" t="s">
        <v>433</v>
      </c>
      <c r="C97" s="281">
        <v>802</v>
      </c>
      <c r="D97" s="294" t="s">
        <v>119</v>
      </c>
      <c r="E97" s="294" t="s">
        <v>265</v>
      </c>
      <c r="F97" s="295" t="s">
        <v>516</v>
      </c>
      <c r="G97" s="275" t="s">
        <v>469</v>
      </c>
      <c r="H97" s="334">
        <v>0</v>
      </c>
      <c r="I97" s="334"/>
      <c r="J97" s="334">
        <v>0</v>
      </c>
      <c r="K97" s="334"/>
    </row>
    <row r="98" spans="2:11" x14ac:dyDescent="0.25">
      <c r="B98" s="311" t="s">
        <v>435</v>
      </c>
      <c r="C98" s="279">
        <v>802</v>
      </c>
      <c r="D98" s="294" t="s">
        <v>119</v>
      </c>
      <c r="E98" s="294" t="s">
        <v>265</v>
      </c>
      <c r="F98" s="295" t="s">
        <v>517</v>
      </c>
      <c r="G98" s="275" t="s">
        <v>151</v>
      </c>
      <c r="H98" s="334">
        <v>0</v>
      </c>
      <c r="I98" s="334"/>
      <c r="J98" s="334">
        <v>0</v>
      </c>
      <c r="K98" s="334"/>
    </row>
    <row r="99" spans="2:11" ht="33" customHeight="1" x14ac:dyDescent="0.25">
      <c r="B99" s="317" t="s">
        <v>194</v>
      </c>
      <c r="C99" s="279">
        <v>802</v>
      </c>
      <c r="D99" s="294" t="s">
        <v>119</v>
      </c>
      <c r="E99" s="294" t="s">
        <v>265</v>
      </c>
      <c r="F99" s="295" t="s">
        <v>517</v>
      </c>
      <c r="G99" s="275" t="s">
        <v>151</v>
      </c>
      <c r="H99" s="334">
        <v>0</v>
      </c>
      <c r="I99" s="334"/>
      <c r="J99" s="334">
        <v>0</v>
      </c>
      <c r="K99" s="334"/>
    </row>
    <row r="100" spans="2:11" x14ac:dyDescent="0.25">
      <c r="B100" s="317"/>
      <c r="C100" s="279"/>
      <c r="D100" s="294"/>
      <c r="E100" s="294"/>
      <c r="F100" s="295"/>
      <c r="G100" s="275"/>
      <c r="H100" s="334"/>
      <c r="I100" s="334"/>
      <c r="J100" s="334"/>
      <c r="K100" s="334"/>
    </row>
    <row r="101" spans="2:11" ht="42.75" customHeight="1" x14ac:dyDescent="0.25">
      <c r="B101" s="308" t="s">
        <v>452</v>
      </c>
      <c r="C101" s="279">
        <v>802</v>
      </c>
      <c r="D101" s="274" t="s">
        <v>265</v>
      </c>
      <c r="E101" s="274"/>
      <c r="F101" s="274"/>
      <c r="G101" s="274"/>
      <c r="H101" s="335">
        <f>H102</f>
        <v>10</v>
      </c>
      <c r="I101" s="335"/>
      <c r="J101" s="335">
        <f>J102</f>
        <v>10</v>
      </c>
      <c r="K101" s="334"/>
    </row>
    <row r="102" spans="2:11" ht="81.75" customHeight="1" x14ac:dyDescent="0.25">
      <c r="B102" s="323" t="s">
        <v>459</v>
      </c>
      <c r="C102" s="279">
        <v>802</v>
      </c>
      <c r="D102" s="274" t="s">
        <v>265</v>
      </c>
      <c r="E102" s="274" t="s">
        <v>272</v>
      </c>
      <c r="F102" s="274" t="s">
        <v>518</v>
      </c>
      <c r="G102" s="274"/>
      <c r="H102" s="335">
        <f>H103</f>
        <v>10</v>
      </c>
      <c r="I102" s="335"/>
      <c r="J102" s="335">
        <f>J103</f>
        <v>10</v>
      </c>
      <c r="K102" s="334"/>
    </row>
    <row r="103" spans="2:11" ht="59.25" customHeight="1" x14ac:dyDescent="0.25">
      <c r="B103" s="310" t="s">
        <v>432</v>
      </c>
      <c r="C103" s="281">
        <v>802</v>
      </c>
      <c r="D103" s="275" t="s">
        <v>265</v>
      </c>
      <c r="E103" s="275" t="s">
        <v>272</v>
      </c>
      <c r="F103" s="275" t="s">
        <v>518</v>
      </c>
      <c r="G103" s="275" t="s">
        <v>143</v>
      </c>
      <c r="H103" s="335">
        <f>H104</f>
        <v>10</v>
      </c>
      <c r="I103" s="335"/>
      <c r="J103" s="335">
        <f>J104</f>
        <v>10</v>
      </c>
      <c r="K103" s="334"/>
    </row>
    <row r="104" spans="2:11" ht="41.25" customHeight="1" x14ac:dyDescent="0.25">
      <c r="B104" s="312" t="s">
        <v>437</v>
      </c>
      <c r="C104" s="279">
        <v>802</v>
      </c>
      <c r="D104" s="275" t="s">
        <v>265</v>
      </c>
      <c r="E104" s="275" t="s">
        <v>272</v>
      </c>
      <c r="F104" s="275" t="s">
        <v>518</v>
      </c>
      <c r="G104" s="291" t="s">
        <v>151</v>
      </c>
      <c r="H104" s="335">
        <f>'Приложени 17'!J147</f>
        <v>10</v>
      </c>
      <c r="I104" s="335"/>
      <c r="J104" s="335">
        <f>'Приложени 17'!K147</f>
        <v>10</v>
      </c>
      <c r="K104" s="334"/>
    </row>
    <row r="105" spans="2:11" x14ac:dyDescent="0.25">
      <c r="B105" s="308"/>
      <c r="C105" s="279"/>
      <c r="D105" s="274"/>
      <c r="E105" s="274"/>
      <c r="F105" s="274"/>
      <c r="G105" s="274"/>
      <c r="H105" s="334"/>
      <c r="I105" s="334"/>
      <c r="J105" s="334"/>
      <c r="K105" s="334"/>
    </row>
    <row r="106" spans="2:11" ht="73.5" customHeight="1" x14ac:dyDescent="0.25">
      <c r="B106" s="308" t="s">
        <v>453</v>
      </c>
      <c r="C106" s="279">
        <v>802</v>
      </c>
      <c r="D106" s="274" t="s">
        <v>265</v>
      </c>
      <c r="E106" s="274" t="s">
        <v>276</v>
      </c>
      <c r="F106" s="274" t="s">
        <v>519</v>
      </c>
      <c r="G106" s="274" t="s">
        <v>117</v>
      </c>
      <c r="H106" s="336">
        <f>H107</f>
        <v>80.900000000000006</v>
      </c>
      <c r="I106" s="336"/>
      <c r="J106" s="336">
        <f>J107</f>
        <v>80.900000000000006</v>
      </c>
      <c r="K106" s="334"/>
    </row>
    <row r="107" spans="2:11" ht="73.5" customHeight="1" x14ac:dyDescent="0.25">
      <c r="B107" s="311" t="s">
        <v>453</v>
      </c>
      <c r="C107" s="281">
        <v>802</v>
      </c>
      <c r="D107" s="275" t="s">
        <v>265</v>
      </c>
      <c r="E107" s="275" t="s">
        <v>276</v>
      </c>
      <c r="F107" s="275" t="s">
        <v>519</v>
      </c>
      <c r="G107" s="275"/>
      <c r="H107" s="335">
        <f>H108</f>
        <v>80.900000000000006</v>
      </c>
      <c r="I107" s="335"/>
      <c r="J107" s="335">
        <f>J108</f>
        <v>80.900000000000006</v>
      </c>
      <c r="K107" s="334"/>
    </row>
    <row r="108" spans="2:11" ht="56.25" customHeight="1" x14ac:dyDescent="0.25">
      <c r="B108" s="310" t="s">
        <v>432</v>
      </c>
      <c r="C108" s="281">
        <v>802</v>
      </c>
      <c r="D108" s="275" t="s">
        <v>265</v>
      </c>
      <c r="E108" s="275" t="s">
        <v>276</v>
      </c>
      <c r="F108" s="275" t="s">
        <v>519</v>
      </c>
      <c r="G108" s="275" t="s">
        <v>143</v>
      </c>
      <c r="H108" s="335">
        <f>H109</f>
        <v>80.900000000000006</v>
      </c>
      <c r="I108" s="335"/>
      <c r="J108" s="335">
        <f>J109</f>
        <v>80.900000000000006</v>
      </c>
      <c r="K108" s="334"/>
    </row>
    <row r="109" spans="2:11" ht="44.25" customHeight="1" x14ac:dyDescent="0.25">
      <c r="B109" s="311" t="s">
        <v>443</v>
      </c>
      <c r="C109" s="279">
        <v>802</v>
      </c>
      <c r="D109" s="275" t="s">
        <v>265</v>
      </c>
      <c r="E109" s="275" t="s">
        <v>276</v>
      </c>
      <c r="F109" s="275" t="s">
        <v>519</v>
      </c>
      <c r="G109" s="275" t="s">
        <v>469</v>
      </c>
      <c r="H109" s="335">
        <f>H110</f>
        <v>80.900000000000006</v>
      </c>
      <c r="I109" s="335"/>
      <c r="J109" s="335">
        <f>J110</f>
        <v>80.900000000000006</v>
      </c>
      <c r="K109" s="334"/>
    </row>
    <row r="110" spans="2:11" ht="45" customHeight="1" x14ac:dyDescent="0.25">
      <c r="B110" s="311" t="s">
        <v>437</v>
      </c>
      <c r="C110" s="281">
        <v>802</v>
      </c>
      <c r="D110" s="275" t="s">
        <v>265</v>
      </c>
      <c r="E110" s="275" t="s">
        <v>276</v>
      </c>
      <c r="F110" s="275" t="s">
        <v>519</v>
      </c>
      <c r="G110" s="275" t="s">
        <v>151</v>
      </c>
      <c r="H110" s="335">
        <f>'Приложени 17'!J150</f>
        <v>80.900000000000006</v>
      </c>
      <c r="I110" s="335"/>
      <c r="J110" s="335">
        <f>'Приложени 17'!K150</f>
        <v>80.900000000000006</v>
      </c>
      <c r="K110" s="334"/>
    </row>
    <row r="111" spans="2:11" ht="44.25" customHeight="1" x14ac:dyDescent="0.25">
      <c r="B111" s="254" t="s">
        <v>290</v>
      </c>
      <c r="C111" s="281">
        <v>802</v>
      </c>
      <c r="D111" s="275" t="s">
        <v>286</v>
      </c>
      <c r="E111" s="275" t="s">
        <v>119</v>
      </c>
      <c r="F111" s="275" t="s">
        <v>530</v>
      </c>
      <c r="G111" s="275" t="s">
        <v>117</v>
      </c>
      <c r="H111" s="336">
        <f>H112+H113</f>
        <v>339</v>
      </c>
      <c r="I111" s="336"/>
      <c r="J111" s="336">
        <f>J112+J113</f>
        <v>339</v>
      </c>
      <c r="K111" s="334"/>
    </row>
    <row r="112" spans="2:11" ht="62.25" customHeight="1" x14ac:dyDescent="0.25">
      <c r="B112" s="250" t="s">
        <v>432</v>
      </c>
      <c r="C112" s="281">
        <v>802</v>
      </c>
      <c r="D112" s="275" t="s">
        <v>286</v>
      </c>
      <c r="E112" s="275" t="s">
        <v>119</v>
      </c>
      <c r="F112" s="275" t="s">
        <v>530</v>
      </c>
      <c r="G112" s="275" t="s">
        <v>151</v>
      </c>
      <c r="H112" s="335">
        <f>'Приложени 17'!J163+'Приложени 17'!J164+'Приложени 17'!J165+'Приложени 17'!J166</f>
        <v>332</v>
      </c>
      <c r="I112" s="335"/>
      <c r="J112" s="335">
        <f>'Приложени 17'!K163+'Приложени 17'!K164+'Приложени 17'!K165+'Приложени 17'!K166</f>
        <v>332</v>
      </c>
      <c r="K112" s="334"/>
    </row>
    <row r="113" spans="2:11" x14ac:dyDescent="0.25">
      <c r="B113" s="252" t="s">
        <v>230</v>
      </c>
      <c r="C113" s="281">
        <v>802</v>
      </c>
      <c r="D113" s="275" t="s">
        <v>286</v>
      </c>
      <c r="E113" s="275" t="s">
        <v>119</v>
      </c>
      <c r="F113" s="275" t="s">
        <v>530</v>
      </c>
      <c r="G113" s="275" t="s">
        <v>232</v>
      </c>
      <c r="H113" s="335">
        <f>'Приложени 17'!J167</f>
        <v>7</v>
      </c>
      <c r="I113" s="335"/>
      <c r="J113" s="335">
        <f>'Приложени 17'!K167</f>
        <v>7</v>
      </c>
      <c r="K113" s="334"/>
    </row>
    <row r="114" spans="2:11" ht="31.5" customHeight="1" x14ac:dyDescent="0.25">
      <c r="B114" s="250" t="s">
        <v>457</v>
      </c>
      <c r="C114" s="297" t="s">
        <v>135</v>
      </c>
      <c r="D114" s="298" t="s">
        <v>286</v>
      </c>
      <c r="E114" s="298" t="s">
        <v>265</v>
      </c>
      <c r="F114" s="298" t="s">
        <v>338</v>
      </c>
      <c r="G114" s="298" t="s">
        <v>117</v>
      </c>
      <c r="H114" s="336">
        <f>H115</f>
        <v>31.3</v>
      </c>
      <c r="I114" s="336"/>
      <c r="J114" s="336">
        <f>J115</f>
        <v>31.3</v>
      </c>
      <c r="K114" s="334"/>
    </row>
    <row r="115" spans="2:11" ht="30.75" customHeight="1" x14ac:dyDescent="0.25">
      <c r="B115" s="304" t="s">
        <v>521</v>
      </c>
      <c r="C115" s="299" t="s">
        <v>135</v>
      </c>
      <c r="D115" s="300" t="s">
        <v>286</v>
      </c>
      <c r="E115" s="300" t="s">
        <v>265</v>
      </c>
      <c r="F115" s="300" t="s">
        <v>338</v>
      </c>
      <c r="G115" s="301" t="s">
        <v>151</v>
      </c>
      <c r="H115" s="335">
        <f>'Приложени 17'!J169</f>
        <v>31.3</v>
      </c>
      <c r="I115" s="335"/>
      <c r="J115" s="335">
        <f>'Приложени 17'!K169</f>
        <v>31.3</v>
      </c>
      <c r="K115" s="334"/>
    </row>
    <row r="116" spans="2:11" x14ac:dyDescent="0.25">
      <c r="B116" s="305" t="s">
        <v>201</v>
      </c>
      <c r="C116" s="299" t="s">
        <v>135</v>
      </c>
      <c r="D116" s="300" t="s">
        <v>286</v>
      </c>
      <c r="E116" s="300" t="s">
        <v>265</v>
      </c>
      <c r="F116" s="300" t="s">
        <v>338</v>
      </c>
      <c r="G116" s="301" t="s">
        <v>151</v>
      </c>
      <c r="H116" s="334"/>
      <c r="I116" s="334"/>
      <c r="J116" s="334"/>
      <c r="K116" s="334"/>
    </row>
    <row r="117" spans="2:11" x14ac:dyDescent="0.25">
      <c r="B117" s="306"/>
      <c r="C117" s="279"/>
      <c r="D117" s="275"/>
      <c r="E117" s="275"/>
      <c r="F117" s="275"/>
      <c r="G117" s="275"/>
      <c r="H117" s="334"/>
      <c r="I117" s="334"/>
      <c r="J117" s="334"/>
      <c r="K117" s="334"/>
    </row>
    <row r="118" spans="2:11" ht="69" customHeight="1" x14ac:dyDescent="0.25">
      <c r="B118" s="327" t="s">
        <v>463</v>
      </c>
      <c r="C118" s="281">
        <v>802</v>
      </c>
      <c r="D118" s="274" t="s">
        <v>286</v>
      </c>
      <c r="E118" s="274" t="s">
        <v>265</v>
      </c>
      <c r="F118" s="274" t="s">
        <v>522</v>
      </c>
      <c r="G118" s="274"/>
      <c r="H118" s="336">
        <f>H119</f>
        <v>15</v>
      </c>
      <c r="I118" s="336"/>
      <c r="J118" s="336">
        <f>J119</f>
        <v>15</v>
      </c>
      <c r="K118" s="334"/>
    </row>
    <row r="119" spans="2:11" ht="54" customHeight="1" x14ac:dyDescent="0.25">
      <c r="B119" s="310" t="s">
        <v>432</v>
      </c>
      <c r="C119" s="279">
        <v>802</v>
      </c>
      <c r="D119" s="275" t="s">
        <v>286</v>
      </c>
      <c r="E119" s="275" t="s">
        <v>265</v>
      </c>
      <c r="F119" s="275" t="s">
        <v>522</v>
      </c>
      <c r="G119" s="275" t="s">
        <v>143</v>
      </c>
      <c r="H119" s="335">
        <f>H120</f>
        <v>15</v>
      </c>
      <c r="I119" s="335"/>
      <c r="J119" s="335">
        <f>J120</f>
        <v>15</v>
      </c>
      <c r="K119" s="334"/>
    </row>
    <row r="120" spans="2:11" ht="48.75" customHeight="1" x14ac:dyDescent="0.25">
      <c r="B120" s="312" t="s">
        <v>437</v>
      </c>
      <c r="C120" s="281">
        <v>802</v>
      </c>
      <c r="D120" s="275" t="s">
        <v>286</v>
      </c>
      <c r="E120" s="275" t="s">
        <v>265</v>
      </c>
      <c r="F120" s="275" t="s">
        <v>522</v>
      </c>
      <c r="G120" s="291" t="s">
        <v>151</v>
      </c>
      <c r="H120" s="335">
        <f>'Приложени 17'!J172</f>
        <v>15</v>
      </c>
      <c r="I120" s="335"/>
      <c r="J120" s="335">
        <f>'Приложени 17'!K172</f>
        <v>15</v>
      </c>
      <c r="K120" s="334"/>
    </row>
    <row r="121" spans="2:11" s="265" customFormat="1" ht="48.75" customHeight="1" x14ac:dyDescent="0.25">
      <c r="B121" s="345" t="s">
        <v>464</v>
      </c>
      <c r="C121" s="281">
        <v>802</v>
      </c>
      <c r="D121" s="275" t="s">
        <v>114</v>
      </c>
      <c r="E121" s="275" t="s">
        <v>223</v>
      </c>
      <c r="F121" s="275" t="s">
        <v>515</v>
      </c>
      <c r="G121" s="275" t="s">
        <v>143</v>
      </c>
      <c r="H121" s="335">
        <f>H122</f>
        <v>2</v>
      </c>
      <c r="I121" s="335"/>
      <c r="J121" s="335">
        <f>J122</f>
        <v>2</v>
      </c>
      <c r="K121" s="334"/>
    </row>
    <row r="122" spans="2:11" s="265" customFormat="1" ht="48.75" customHeight="1" x14ac:dyDescent="0.25">
      <c r="B122" s="344" t="s">
        <v>437</v>
      </c>
      <c r="C122" s="281">
        <v>802</v>
      </c>
      <c r="D122" s="275" t="s">
        <v>114</v>
      </c>
      <c r="E122" s="275" t="s">
        <v>223</v>
      </c>
      <c r="F122" s="275" t="s">
        <v>515</v>
      </c>
      <c r="G122" s="291" t="s">
        <v>151</v>
      </c>
      <c r="H122" s="335">
        <f>'Приложени 17'!I130</f>
        <v>2</v>
      </c>
      <c r="I122" s="335"/>
      <c r="J122" s="335">
        <f>'Приложени 17'!K130</f>
        <v>2</v>
      </c>
      <c r="K122" s="334"/>
    </row>
    <row r="123" spans="2:11" x14ac:dyDescent="0.25">
      <c r="B123" s="308" t="s">
        <v>455</v>
      </c>
      <c r="C123" s="279">
        <v>802</v>
      </c>
      <c r="D123" s="274" t="s">
        <v>276</v>
      </c>
      <c r="E123" s="274"/>
      <c r="F123" s="274"/>
      <c r="G123" s="274"/>
      <c r="H123" s="336">
        <f>H124</f>
        <v>123</v>
      </c>
      <c r="I123" s="336"/>
      <c r="J123" s="336">
        <f>J124</f>
        <v>123</v>
      </c>
      <c r="K123" s="334"/>
    </row>
    <row r="124" spans="2:11" x14ac:dyDescent="0.25">
      <c r="B124" s="308" t="s">
        <v>303</v>
      </c>
      <c r="C124" s="281">
        <v>802</v>
      </c>
      <c r="D124" s="274" t="s">
        <v>276</v>
      </c>
      <c r="E124" s="274" t="s">
        <v>114</v>
      </c>
      <c r="F124" s="274"/>
      <c r="G124" s="274"/>
      <c r="H124" s="335">
        <f>H125</f>
        <v>123</v>
      </c>
      <c r="I124" s="335"/>
      <c r="J124" s="335">
        <f>J125</f>
        <v>123</v>
      </c>
      <c r="K124" s="334"/>
    </row>
    <row r="125" spans="2:11" ht="39" customHeight="1" x14ac:dyDescent="0.25">
      <c r="B125" s="311" t="s">
        <v>456</v>
      </c>
      <c r="C125" s="281">
        <v>802</v>
      </c>
      <c r="D125" s="275" t="s">
        <v>276</v>
      </c>
      <c r="E125" s="275" t="s">
        <v>114</v>
      </c>
      <c r="F125" s="275" t="s">
        <v>523</v>
      </c>
      <c r="G125" s="275" t="s">
        <v>305</v>
      </c>
      <c r="H125" s="335">
        <f>'Приложени 17'!J178</f>
        <v>123</v>
      </c>
      <c r="I125" s="335"/>
      <c r="J125" s="335">
        <f>'Приложени 17'!K178</f>
        <v>123</v>
      </c>
      <c r="K125" s="334"/>
    </row>
    <row r="126" spans="2:11" x14ac:dyDescent="0.25">
      <c r="B126" s="326" t="s">
        <v>524</v>
      </c>
      <c r="C126" s="279">
        <v>802</v>
      </c>
      <c r="D126" s="274"/>
      <c r="E126" s="274"/>
      <c r="F126" s="274"/>
      <c r="G126" s="274"/>
      <c r="H126" s="336">
        <f>H127</f>
        <v>1.1000000000000001</v>
      </c>
      <c r="I126" s="336"/>
      <c r="J126" s="336">
        <f>J127</f>
        <v>1.1000000000000001</v>
      </c>
      <c r="K126" s="334"/>
    </row>
    <row r="127" spans="2:11" x14ac:dyDescent="0.25">
      <c r="B127" s="328" t="s">
        <v>525</v>
      </c>
      <c r="C127" s="281">
        <v>802</v>
      </c>
      <c r="D127" s="275" t="s">
        <v>315</v>
      </c>
      <c r="E127" s="275" t="s">
        <v>265</v>
      </c>
      <c r="F127" s="275" t="s">
        <v>526</v>
      </c>
      <c r="G127" s="275" t="s">
        <v>317</v>
      </c>
      <c r="H127" s="335">
        <f>'Приложени 17'!J182</f>
        <v>1.1000000000000001</v>
      </c>
      <c r="I127" s="335"/>
      <c r="J127" s="335">
        <f>'Приложени 17'!K182</f>
        <v>1.1000000000000001</v>
      </c>
      <c r="K127" s="334"/>
    </row>
    <row r="128" spans="2:11" x14ac:dyDescent="0.25">
      <c r="B128" s="308" t="s">
        <v>320</v>
      </c>
      <c r="C128" s="279">
        <v>802</v>
      </c>
      <c r="D128" s="275"/>
      <c r="E128" s="275"/>
      <c r="F128" s="275"/>
      <c r="G128" s="275"/>
      <c r="H128" s="336">
        <f>H15</f>
        <v>4902.8</v>
      </c>
      <c r="I128" s="336"/>
      <c r="J128" s="336">
        <f>J15</f>
        <v>4903.8</v>
      </c>
      <c r="K128" s="334"/>
    </row>
  </sheetData>
  <mergeCells count="11">
    <mergeCell ref="J6:K6"/>
    <mergeCell ref="J2:K2"/>
    <mergeCell ref="J3:K3"/>
    <mergeCell ref="J4:K4"/>
    <mergeCell ref="J5:K5"/>
    <mergeCell ref="B9:K9"/>
    <mergeCell ref="B10:D10"/>
    <mergeCell ref="B12:B13"/>
    <mergeCell ref="C12:C13"/>
    <mergeCell ref="D12:G12"/>
    <mergeCell ref="H12:J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H13" sqref="H13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11.7109375" style="1" customWidth="1"/>
    <col min="4" max="4" width="49" style="1" customWidth="1"/>
    <col min="5" max="5" width="47.8554687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10" ht="18.75" x14ac:dyDescent="0.25">
      <c r="D1" s="7"/>
      <c r="E1" s="7"/>
      <c r="G1" s="356" t="s">
        <v>53</v>
      </c>
      <c r="H1" s="356"/>
      <c r="I1" s="356"/>
    </row>
    <row r="2" spans="1:10" s="2" customFormat="1" ht="15.75" x14ac:dyDescent="0.25">
      <c r="A2" s="8"/>
      <c r="B2" s="8"/>
      <c r="C2" s="8"/>
      <c r="D2" s="8"/>
      <c r="E2" s="8"/>
      <c r="G2" s="354" t="s">
        <v>331</v>
      </c>
      <c r="H2" s="354"/>
      <c r="I2" s="354"/>
      <c r="J2" s="354"/>
    </row>
    <row r="3" spans="1:10" s="2" customFormat="1" ht="15.75" x14ac:dyDescent="0.25">
      <c r="A3" s="8"/>
      <c r="B3" s="8"/>
      <c r="C3" s="8"/>
      <c r="D3" s="8"/>
      <c r="E3" s="8"/>
      <c r="G3" s="355" t="s">
        <v>332</v>
      </c>
      <c r="H3" s="355"/>
      <c r="I3" s="355"/>
      <c r="J3" s="355"/>
    </row>
    <row r="4" spans="1:10" s="2" customFormat="1" ht="29.25" customHeight="1" x14ac:dyDescent="0.25">
      <c r="A4" s="8"/>
      <c r="B4" s="8"/>
      <c r="C4" s="8"/>
      <c r="D4" s="8"/>
      <c r="E4" s="8"/>
      <c r="G4" s="354" t="s">
        <v>333</v>
      </c>
      <c r="H4" s="354"/>
      <c r="I4" s="354"/>
      <c r="J4" s="354"/>
    </row>
    <row r="5" spans="1:10" s="2" customFormat="1" ht="15.75" x14ac:dyDescent="0.25">
      <c r="A5" s="8"/>
      <c r="B5" s="8"/>
      <c r="C5" s="8"/>
      <c r="D5" s="8"/>
      <c r="E5" s="8"/>
      <c r="G5" s="354" t="s">
        <v>334</v>
      </c>
      <c r="H5" s="354"/>
      <c r="I5" s="354"/>
      <c r="J5" s="354"/>
    </row>
    <row r="6" spans="1:10" s="2" customFormat="1" ht="15.75" x14ac:dyDescent="0.25">
      <c r="A6" s="8"/>
      <c r="B6" s="8"/>
      <c r="C6" s="8"/>
      <c r="D6" s="8"/>
      <c r="E6" s="8"/>
      <c r="G6" s="354" t="s">
        <v>335</v>
      </c>
      <c r="H6" s="354"/>
      <c r="I6" s="354"/>
      <c r="J6" s="354"/>
    </row>
    <row r="7" spans="1:10" s="2" customFormat="1" ht="15.75" x14ac:dyDescent="0.25">
      <c r="A7" s="8"/>
      <c r="B7" s="8"/>
      <c r="C7" s="8"/>
      <c r="D7" s="8"/>
      <c r="E7" s="8"/>
    </row>
    <row r="8" spans="1:10" s="2" customFormat="1" ht="15.75" x14ac:dyDescent="0.25">
      <c r="A8" s="3"/>
      <c r="B8" s="3"/>
      <c r="C8" s="3"/>
      <c r="D8" s="3"/>
      <c r="E8" s="3"/>
    </row>
    <row r="9" spans="1:10" ht="96" customHeight="1" x14ac:dyDescent="0.25">
      <c r="B9" s="347" t="s">
        <v>50</v>
      </c>
      <c r="C9" s="347"/>
      <c r="D9" s="347"/>
      <c r="E9" s="347"/>
      <c r="F9" s="12"/>
      <c r="G9" s="12"/>
    </row>
    <row r="10" spans="1:10" ht="15.75" x14ac:dyDescent="0.25">
      <c r="B10" s="348"/>
      <c r="C10" s="348"/>
      <c r="D10" s="348"/>
      <c r="E10" s="11"/>
    </row>
    <row r="11" spans="1:10" ht="15.75" x14ac:dyDescent="0.25">
      <c r="B11" s="4"/>
      <c r="C11" s="4"/>
      <c r="D11" s="4"/>
      <c r="E11" s="4" t="s">
        <v>52</v>
      </c>
      <c r="F11" s="1" t="s">
        <v>20</v>
      </c>
    </row>
    <row r="12" spans="1:10" ht="15" customHeight="1" x14ac:dyDescent="0.2">
      <c r="B12" s="357" t="s">
        <v>47</v>
      </c>
      <c r="C12" s="357" t="s">
        <v>48</v>
      </c>
      <c r="D12" s="357" t="s">
        <v>17</v>
      </c>
      <c r="E12" s="357"/>
    </row>
    <row r="13" spans="1:10" ht="141" customHeight="1" x14ac:dyDescent="0.2">
      <c r="B13" s="357"/>
      <c r="C13" s="357"/>
      <c r="D13" s="15" t="s">
        <v>13</v>
      </c>
      <c r="E13" s="15" t="s">
        <v>49</v>
      </c>
    </row>
    <row r="14" spans="1:10" ht="15" customHeight="1" x14ac:dyDescent="0.2">
      <c r="B14" s="21">
        <v>1</v>
      </c>
      <c r="C14" s="21">
        <v>2</v>
      </c>
      <c r="D14" s="21">
        <v>3</v>
      </c>
      <c r="E14" s="21">
        <v>4</v>
      </c>
    </row>
    <row r="15" spans="1:10" ht="15" customHeight="1" x14ac:dyDescent="0.2">
      <c r="B15" s="17"/>
      <c r="C15" s="17"/>
      <c r="D15" s="17"/>
      <c r="E15" s="17"/>
    </row>
    <row r="16" spans="1:10" ht="15" x14ac:dyDescent="0.25">
      <c r="C16"/>
      <c r="D16"/>
      <c r="E16"/>
    </row>
    <row r="17" spans="2:5" ht="15.75" x14ac:dyDescent="0.25">
      <c r="B17"/>
      <c r="C17" s="4"/>
      <c r="D17" s="4"/>
      <c r="E17" s="4"/>
    </row>
    <row r="18" spans="2:5" ht="15.75" x14ac:dyDescent="0.25">
      <c r="B18" s="4"/>
    </row>
    <row r="47" spans="3:3" x14ac:dyDescent="0.2">
      <c r="C47" s="5"/>
    </row>
  </sheetData>
  <mergeCells count="11">
    <mergeCell ref="G1:I1"/>
    <mergeCell ref="G2:J2"/>
    <mergeCell ref="G3:J3"/>
    <mergeCell ref="G4:J4"/>
    <mergeCell ref="G5:J5"/>
    <mergeCell ref="G6:J6"/>
    <mergeCell ref="B12:B13"/>
    <mergeCell ref="C12:C13"/>
    <mergeCell ref="D12:E12"/>
    <mergeCell ref="B9:E9"/>
    <mergeCell ref="B10:D1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2" sqref="G2:J6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14.28515625" style="1" customWidth="1"/>
    <col min="4" max="4" width="49" style="1" customWidth="1"/>
    <col min="5" max="5" width="47.8554687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10" ht="18.75" x14ac:dyDescent="0.25">
      <c r="D1" s="7"/>
      <c r="E1" s="7"/>
      <c r="G1" s="356" t="s">
        <v>54</v>
      </c>
      <c r="H1" s="356"/>
    </row>
    <row r="2" spans="1:10" s="2" customFormat="1" ht="15.75" x14ac:dyDescent="0.25">
      <c r="A2" s="8"/>
      <c r="B2" s="8"/>
      <c r="C2" s="8"/>
      <c r="D2" s="8"/>
      <c r="E2" s="8"/>
      <c r="G2" s="354" t="s">
        <v>331</v>
      </c>
      <c r="H2" s="354"/>
      <c r="I2" s="354"/>
      <c r="J2" s="354"/>
    </row>
    <row r="3" spans="1:10" s="2" customFormat="1" ht="15.75" x14ac:dyDescent="0.25">
      <c r="A3" s="8"/>
      <c r="B3" s="8"/>
      <c r="C3" s="8"/>
      <c r="D3" s="8"/>
      <c r="E3" s="8"/>
      <c r="G3" s="355" t="s">
        <v>332</v>
      </c>
      <c r="H3" s="355"/>
      <c r="I3" s="355"/>
      <c r="J3" s="355"/>
    </row>
    <row r="4" spans="1:10" s="2" customFormat="1" ht="27.75" customHeight="1" x14ac:dyDescent="0.25">
      <c r="A4" s="8"/>
      <c r="B4" s="8"/>
      <c r="C4" s="8"/>
      <c r="D4" s="8"/>
      <c r="E4" s="8"/>
      <c r="G4" s="354" t="s">
        <v>333</v>
      </c>
      <c r="H4" s="354"/>
      <c r="I4" s="354"/>
      <c r="J4" s="354"/>
    </row>
    <row r="5" spans="1:10" s="2" customFormat="1" ht="15.75" x14ac:dyDescent="0.25">
      <c r="A5" s="8"/>
      <c r="B5" s="8"/>
      <c r="C5" s="8"/>
      <c r="D5" s="8"/>
      <c r="E5" s="8"/>
      <c r="G5" s="354" t="s">
        <v>334</v>
      </c>
      <c r="H5" s="354"/>
      <c r="I5" s="354"/>
      <c r="J5" s="354"/>
    </row>
    <row r="6" spans="1:10" s="2" customFormat="1" ht="15.75" x14ac:dyDescent="0.25">
      <c r="A6" s="8"/>
      <c r="B6" s="8"/>
      <c r="C6" s="8"/>
      <c r="D6" s="8"/>
      <c r="E6" s="8"/>
      <c r="G6" s="354" t="s">
        <v>335</v>
      </c>
      <c r="H6" s="354"/>
      <c r="I6" s="354"/>
      <c r="J6" s="354"/>
    </row>
    <row r="7" spans="1:10" s="2" customFormat="1" ht="15.75" x14ac:dyDescent="0.25">
      <c r="A7" s="8"/>
      <c r="B7" s="8"/>
      <c r="C7" s="8"/>
      <c r="D7" s="8"/>
      <c r="E7" s="8"/>
    </row>
    <row r="8" spans="1:10" s="2" customFormat="1" ht="15.75" x14ac:dyDescent="0.25">
      <c r="A8" s="3"/>
      <c r="B8" s="3"/>
      <c r="C8" s="3"/>
      <c r="D8" s="3"/>
      <c r="E8" s="3"/>
    </row>
    <row r="9" spans="1:10" ht="87" customHeight="1" x14ac:dyDescent="0.25">
      <c r="B9" s="347" t="s">
        <v>55</v>
      </c>
      <c r="C9" s="347"/>
      <c r="D9" s="347"/>
      <c r="E9" s="347"/>
      <c r="F9" s="12"/>
      <c r="G9" s="12"/>
    </row>
    <row r="10" spans="1:10" ht="15.75" x14ac:dyDescent="0.25">
      <c r="B10" s="348"/>
      <c r="C10" s="348"/>
      <c r="D10" s="348"/>
      <c r="E10" s="11"/>
    </row>
    <row r="11" spans="1:10" ht="15.75" x14ac:dyDescent="0.25">
      <c r="B11" s="4"/>
      <c r="C11" s="4"/>
      <c r="D11" s="4"/>
      <c r="E11" s="25" t="s">
        <v>51</v>
      </c>
      <c r="F11" s="1" t="s">
        <v>20</v>
      </c>
    </row>
    <row r="12" spans="1:10" ht="15.75" x14ac:dyDescent="0.2">
      <c r="B12" s="357" t="s">
        <v>47</v>
      </c>
      <c r="C12" s="357" t="s">
        <v>48</v>
      </c>
      <c r="D12" s="357" t="s">
        <v>17</v>
      </c>
      <c r="E12" s="357"/>
    </row>
    <row r="13" spans="1:10" ht="63" customHeight="1" x14ac:dyDescent="0.2">
      <c r="B13" s="357"/>
      <c r="C13" s="357"/>
      <c r="D13" s="15" t="s">
        <v>13</v>
      </c>
      <c r="E13" s="15" t="s">
        <v>49</v>
      </c>
    </row>
    <row r="14" spans="1:10" ht="15.75" x14ac:dyDescent="0.25">
      <c r="B14" s="18">
        <v>1</v>
      </c>
      <c r="C14" s="18">
        <v>2</v>
      </c>
      <c r="D14" s="18">
        <v>3</v>
      </c>
      <c r="E14" s="18">
        <v>4</v>
      </c>
    </row>
    <row r="15" spans="1:10" ht="15.75" x14ac:dyDescent="0.2">
      <c r="B15" s="17"/>
      <c r="C15" s="17"/>
      <c r="D15" s="17"/>
      <c r="E15" s="17"/>
    </row>
    <row r="16" spans="1:10" ht="15" x14ac:dyDescent="0.25">
      <c r="C16"/>
      <c r="D16"/>
      <c r="E16"/>
    </row>
    <row r="17" spans="2:5" ht="15.75" x14ac:dyDescent="0.25">
      <c r="B17"/>
      <c r="C17" s="4"/>
      <c r="D17" s="4"/>
      <c r="E17" s="4"/>
    </row>
    <row r="18" spans="2:5" ht="15.75" x14ac:dyDescent="0.25">
      <c r="B18" s="4"/>
    </row>
    <row r="47" spans="3:3" x14ac:dyDescent="0.2">
      <c r="C47" s="5"/>
    </row>
  </sheetData>
  <mergeCells count="11">
    <mergeCell ref="G1:H1"/>
    <mergeCell ref="G2:J2"/>
    <mergeCell ref="G3:J3"/>
    <mergeCell ref="G4:J4"/>
    <mergeCell ref="G5:J5"/>
    <mergeCell ref="G6:J6"/>
    <mergeCell ref="B9:E9"/>
    <mergeCell ref="B10:D10"/>
    <mergeCell ref="B12:B13"/>
    <mergeCell ref="C12:C13"/>
    <mergeCell ref="D12:E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2" sqref="G2:J6"/>
    </sheetView>
  </sheetViews>
  <sheetFormatPr defaultColWidth="27" defaultRowHeight="12.75" x14ac:dyDescent="0.2"/>
  <cols>
    <col min="1" max="1" width="11.5703125" style="1" customWidth="1"/>
    <col min="2" max="5" width="27" style="1"/>
    <col min="6" max="6" width="2" style="1" customWidth="1"/>
    <col min="7" max="7" width="4.140625" style="1" customWidth="1"/>
    <col min="8" max="8" width="0.5703125" style="1" customWidth="1"/>
    <col min="9" max="9" width="3.42578125" style="1" customWidth="1"/>
    <col min="10" max="10" width="36.85546875" style="1" customWidth="1"/>
    <col min="11" max="16384" width="27" style="1"/>
  </cols>
  <sheetData>
    <row r="1" spans="1:10" ht="15.75" customHeight="1" x14ac:dyDescent="0.3">
      <c r="D1" s="7"/>
      <c r="E1" s="346" t="s">
        <v>56</v>
      </c>
      <c r="F1" s="346"/>
      <c r="G1" s="346"/>
      <c r="H1" s="346"/>
      <c r="I1" s="346"/>
      <c r="J1" s="346"/>
    </row>
    <row r="2" spans="1:10" s="2" customFormat="1" ht="15.75" x14ac:dyDescent="0.25">
      <c r="A2" s="8"/>
      <c r="B2" s="8"/>
      <c r="C2" s="8"/>
      <c r="D2" s="8"/>
      <c r="E2" s="8"/>
      <c r="G2" s="354" t="s">
        <v>331</v>
      </c>
      <c r="H2" s="354"/>
      <c r="I2" s="354"/>
      <c r="J2" s="354"/>
    </row>
    <row r="3" spans="1:10" s="2" customFormat="1" ht="15.75" x14ac:dyDescent="0.25">
      <c r="A3" s="8"/>
      <c r="B3" s="8"/>
      <c r="C3" s="8"/>
      <c r="D3" s="8"/>
      <c r="E3" s="8"/>
      <c r="G3" s="355" t="s">
        <v>332</v>
      </c>
      <c r="H3" s="355"/>
      <c r="I3" s="355"/>
      <c r="J3" s="355"/>
    </row>
    <row r="4" spans="1:10" s="2" customFormat="1" ht="15.75" x14ac:dyDescent="0.25">
      <c r="A4" s="8"/>
      <c r="B4" s="8"/>
      <c r="C4" s="8"/>
      <c r="D4" s="8"/>
      <c r="E4" s="8"/>
      <c r="G4" s="354" t="s">
        <v>333</v>
      </c>
      <c r="H4" s="354"/>
      <c r="I4" s="354"/>
      <c r="J4" s="354"/>
    </row>
    <row r="5" spans="1:10" s="2" customFormat="1" ht="15.75" x14ac:dyDescent="0.25">
      <c r="A5" s="8"/>
      <c r="B5" s="8"/>
      <c r="C5" s="8"/>
      <c r="D5" s="8"/>
      <c r="E5" s="8"/>
      <c r="G5" s="354" t="s">
        <v>334</v>
      </c>
      <c r="H5" s="354"/>
      <c r="I5" s="354"/>
      <c r="J5" s="354"/>
    </row>
    <row r="6" spans="1:10" s="2" customFormat="1" ht="15.75" x14ac:dyDescent="0.25">
      <c r="A6" s="8"/>
      <c r="B6" s="8"/>
      <c r="C6" s="8"/>
      <c r="D6" s="8"/>
      <c r="E6" s="8"/>
      <c r="G6" s="354" t="s">
        <v>335</v>
      </c>
      <c r="H6" s="354"/>
      <c r="I6" s="354"/>
      <c r="J6" s="354"/>
    </row>
    <row r="7" spans="1:10" s="2" customFormat="1" ht="15.75" x14ac:dyDescent="0.25">
      <c r="A7" s="8"/>
      <c r="B7" s="8"/>
      <c r="C7" s="8"/>
      <c r="D7" s="8"/>
      <c r="E7" s="8"/>
    </row>
    <row r="8" spans="1:10" s="2" customFormat="1" ht="15.75" x14ac:dyDescent="0.25">
      <c r="A8" s="3"/>
      <c r="B8" s="3"/>
      <c r="C8" s="3"/>
      <c r="D8" s="3"/>
      <c r="E8" s="3"/>
    </row>
    <row r="9" spans="1:10" ht="74.25" customHeight="1" x14ac:dyDescent="0.25">
      <c r="B9" s="347" t="s">
        <v>57</v>
      </c>
      <c r="C9" s="347"/>
      <c r="D9" s="347"/>
      <c r="E9" s="347"/>
      <c r="F9" s="12"/>
      <c r="G9" s="12"/>
    </row>
    <row r="10" spans="1:10" ht="15.75" x14ac:dyDescent="0.25">
      <c r="B10" s="348"/>
      <c r="C10" s="348"/>
      <c r="D10" s="348"/>
      <c r="E10" s="11"/>
    </row>
    <row r="11" spans="1:10" ht="15.75" x14ac:dyDescent="0.25">
      <c r="B11" s="4"/>
      <c r="C11" s="4"/>
      <c r="D11" s="4"/>
      <c r="E11" s="25" t="s">
        <v>75</v>
      </c>
    </row>
    <row r="12" spans="1:10" ht="15.75" x14ac:dyDescent="0.2">
      <c r="B12" s="357" t="s">
        <v>47</v>
      </c>
      <c r="C12" s="357" t="s">
        <v>48</v>
      </c>
      <c r="D12" s="357" t="s">
        <v>17</v>
      </c>
      <c r="E12" s="357"/>
    </row>
    <row r="13" spans="1:10" ht="77.25" customHeight="1" x14ac:dyDescent="0.2">
      <c r="B13" s="357"/>
      <c r="C13" s="357"/>
      <c r="D13" s="15" t="s">
        <v>13</v>
      </c>
      <c r="E13" s="15" t="s">
        <v>49</v>
      </c>
    </row>
    <row r="14" spans="1:10" ht="15.75" x14ac:dyDescent="0.25">
      <c r="B14" s="18">
        <v>1</v>
      </c>
      <c r="C14" s="18">
        <v>2</v>
      </c>
      <c r="D14" s="18">
        <v>3</v>
      </c>
      <c r="E14" s="18">
        <v>4</v>
      </c>
    </row>
    <row r="15" spans="1:10" ht="15.75" x14ac:dyDescent="0.2">
      <c r="B15" s="17"/>
      <c r="C15" s="17"/>
      <c r="D15" s="17"/>
      <c r="E15" s="17"/>
    </row>
    <row r="16" spans="1:10" ht="15" x14ac:dyDescent="0.25">
      <c r="C16"/>
      <c r="D16"/>
      <c r="E16"/>
    </row>
    <row r="17" spans="2:5" ht="15.75" x14ac:dyDescent="0.25">
      <c r="B17"/>
      <c r="C17" s="4"/>
      <c r="D17" s="4"/>
      <c r="E17" s="4"/>
    </row>
    <row r="18" spans="2:5" ht="15.75" x14ac:dyDescent="0.25">
      <c r="B18" s="4"/>
    </row>
    <row r="47" spans="3:3" x14ac:dyDescent="0.2">
      <c r="C47" s="5"/>
    </row>
  </sheetData>
  <mergeCells count="11">
    <mergeCell ref="G6:J6"/>
    <mergeCell ref="B9:E9"/>
    <mergeCell ref="B10:D10"/>
    <mergeCell ref="B12:B13"/>
    <mergeCell ref="C12:C13"/>
    <mergeCell ref="D12:E12"/>
    <mergeCell ref="E1:J1"/>
    <mergeCell ref="G2:J2"/>
    <mergeCell ref="G3:J3"/>
    <mergeCell ref="G4:J4"/>
    <mergeCell ref="G5:J5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2" sqref="G2:J6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14.28515625" style="1" customWidth="1"/>
    <col min="4" max="4" width="49" style="1" customWidth="1"/>
    <col min="5" max="5" width="39.14062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10" ht="18.75" x14ac:dyDescent="0.3">
      <c r="D1" s="7"/>
      <c r="E1" s="7"/>
      <c r="G1" s="346" t="s">
        <v>58</v>
      </c>
      <c r="H1" s="346"/>
      <c r="I1" s="346"/>
    </row>
    <row r="2" spans="1:10" s="2" customFormat="1" ht="15.75" x14ac:dyDescent="0.25">
      <c r="A2" s="8"/>
      <c r="B2" s="8"/>
      <c r="C2" s="8"/>
      <c r="D2" s="8"/>
      <c r="E2" s="8"/>
      <c r="G2" s="354" t="s">
        <v>331</v>
      </c>
      <c r="H2" s="354"/>
      <c r="I2" s="354"/>
      <c r="J2" s="354"/>
    </row>
    <row r="3" spans="1:10" s="2" customFormat="1" ht="15.75" x14ac:dyDescent="0.25">
      <c r="A3" s="8"/>
      <c r="B3" s="8"/>
      <c r="C3" s="8"/>
      <c r="D3" s="8"/>
      <c r="E3" s="8"/>
      <c r="G3" s="355" t="s">
        <v>332</v>
      </c>
      <c r="H3" s="355"/>
      <c r="I3" s="355"/>
      <c r="J3" s="355"/>
    </row>
    <row r="4" spans="1:10" s="2" customFormat="1" ht="27" customHeight="1" x14ac:dyDescent="0.25">
      <c r="A4" s="8"/>
      <c r="B4" s="8"/>
      <c r="C4" s="8"/>
      <c r="D4" s="8"/>
      <c r="E4" s="8"/>
      <c r="G4" s="354" t="s">
        <v>333</v>
      </c>
      <c r="H4" s="354"/>
      <c r="I4" s="354"/>
      <c r="J4" s="354"/>
    </row>
    <row r="5" spans="1:10" s="2" customFormat="1" ht="15.75" x14ac:dyDescent="0.25">
      <c r="A5" s="8"/>
      <c r="B5" s="8"/>
      <c r="C5" s="8"/>
      <c r="D5" s="8"/>
      <c r="E5" s="8"/>
      <c r="G5" s="354" t="s">
        <v>334</v>
      </c>
      <c r="H5" s="354"/>
      <c r="I5" s="354"/>
      <c r="J5" s="354"/>
    </row>
    <row r="6" spans="1:10" s="2" customFormat="1" ht="15.75" x14ac:dyDescent="0.25">
      <c r="A6" s="8"/>
      <c r="B6" s="8"/>
      <c r="C6" s="8"/>
      <c r="D6" s="8"/>
      <c r="E6" s="8"/>
      <c r="G6" s="354" t="s">
        <v>335</v>
      </c>
      <c r="H6" s="354"/>
      <c r="I6" s="354"/>
      <c r="J6" s="354"/>
    </row>
    <row r="7" spans="1:10" s="2" customFormat="1" ht="15.75" x14ac:dyDescent="0.25">
      <c r="A7" s="8"/>
      <c r="B7" s="8"/>
      <c r="C7" s="8"/>
      <c r="D7" s="8"/>
      <c r="E7" s="8"/>
    </row>
    <row r="8" spans="1:10" s="2" customFormat="1" ht="15.75" x14ac:dyDescent="0.25">
      <c r="A8" s="3"/>
      <c r="B8" s="3"/>
      <c r="C8" s="3"/>
      <c r="D8" s="3"/>
      <c r="E8" s="3"/>
    </row>
    <row r="9" spans="1:10" ht="75" customHeight="1" x14ac:dyDescent="0.25">
      <c r="B9" s="347" t="s">
        <v>65</v>
      </c>
      <c r="C9" s="347"/>
      <c r="D9" s="347"/>
      <c r="E9" s="347"/>
      <c r="F9" s="347"/>
      <c r="G9" s="347"/>
      <c r="H9" s="347"/>
      <c r="I9" s="347"/>
    </row>
    <row r="10" spans="1:10" ht="15.75" x14ac:dyDescent="0.25">
      <c r="B10" s="348"/>
      <c r="C10" s="348"/>
      <c r="D10" s="348"/>
      <c r="E10" s="11"/>
    </row>
    <row r="11" spans="1:10" ht="15.75" x14ac:dyDescent="0.25">
      <c r="B11" s="4"/>
      <c r="C11" s="4"/>
      <c r="D11" s="4"/>
      <c r="E11" s="25" t="s">
        <v>66</v>
      </c>
      <c r="F11" s="1" t="s">
        <v>20</v>
      </c>
      <c r="I11" s="1" t="s">
        <v>20</v>
      </c>
    </row>
    <row r="12" spans="1:10" ht="36" customHeight="1" x14ac:dyDescent="0.2">
      <c r="B12" s="364" t="s">
        <v>59</v>
      </c>
      <c r="C12" s="364"/>
      <c r="D12" s="364"/>
      <c r="E12" s="364"/>
      <c r="F12" s="364"/>
      <c r="G12" s="364" t="s">
        <v>60</v>
      </c>
      <c r="H12" s="364" t="s">
        <v>17</v>
      </c>
      <c r="I12" s="364"/>
    </row>
    <row r="13" spans="1:10" ht="15" customHeight="1" x14ac:dyDescent="0.2">
      <c r="B13" s="17" t="s">
        <v>61</v>
      </c>
      <c r="C13" s="17" t="s">
        <v>35</v>
      </c>
      <c r="D13" s="17" t="s">
        <v>62</v>
      </c>
      <c r="E13" s="17" t="s">
        <v>63</v>
      </c>
      <c r="F13" s="17" t="s">
        <v>64</v>
      </c>
      <c r="G13" s="364"/>
      <c r="H13" s="17" t="s">
        <v>13</v>
      </c>
      <c r="I13" s="17" t="s">
        <v>49</v>
      </c>
    </row>
    <row r="14" spans="1:10" ht="15" customHeight="1" x14ac:dyDescent="0.2">
      <c r="B14" s="21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  <c r="I14" s="21">
        <v>8</v>
      </c>
    </row>
    <row r="15" spans="1:10" ht="15" customHeight="1" x14ac:dyDescent="0.2">
      <c r="B15" s="17"/>
      <c r="C15" s="17"/>
      <c r="D15" s="17"/>
      <c r="E15" s="17"/>
      <c r="F15" s="17"/>
      <c r="G15" s="17"/>
      <c r="H15" s="17"/>
      <c r="I15" s="17"/>
    </row>
    <row r="16" spans="1:10" ht="15" x14ac:dyDescent="0.25">
      <c r="C16"/>
      <c r="D16"/>
      <c r="E16"/>
    </row>
    <row r="17" spans="2:5" ht="15.75" x14ac:dyDescent="0.25">
      <c r="B17"/>
      <c r="C17" s="4"/>
      <c r="D17" s="4"/>
      <c r="E17" s="4"/>
    </row>
    <row r="18" spans="2:5" ht="15.75" x14ac:dyDescent="0.25">
      <c r="B18" s="4"/>
    </row>
    <row r="47" spans="3:3" x14ac:dyDescent="0.2">
      <c r="C47" s="5"/>
    </row>
  </sheetData>
  <mergeCells count="11">
    <mergeCell ref="G1:I1"/>
    <mergeCell ref="G2:J2"/>
    <mergeCell ref="G3:J3"/>
    <mergeCell ref="G4:J4"/>
    <mergeCell ref="G5:J5"/>
    <mergeCell ref="G6:J6"/>
    <mergeCell ref="G12:G13"/>
    <mergeCell ref="H12:I12"/>
    <mergeCell ref="B9:I9"/>
    <mergeCell ref="B10:D10"/>
    <mergeCell ref="B12:F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workbookViewId="0">
      <selection activeCell="I2" sqref="I2:L6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14.28515625" style="1" customWidth="1"/>
    <col min="4" max="4" width="27.28515625" style="1" customWidth="1"/>
    <col min="5" max="5" width="41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12" ht="18.75" x14ac:dyDescent="0.3">
      <c r="D1" s="7"/>
      <c r="E1" s="7"/>
      <c r="G1" s="38"/>
      <c r="H1" s="38"/>
      <c r="I1" s="346" t="s">
        <v>67</v>
      </c>
      <c r="J1" s="346"/>
      <c r="K1" s="346"/>
      <c r="L1" s="346"/>
    </row>
    <row r="2" spans="1:12" s="2" customFormat="1" ht="15.75" x14ac:dyDescent="0.25">
      <c r="A2" s="8"/>
      <c r="B2" s="8"/>
      <c r="C2" s="8"/>
      <c r="D2" s="8"/>
      <c r="E2" s="8"/>
      <c r="G2" s="37"/>
      <c r="H2" s="37"/>
      <c r="I2" s="354" t="s">
        <v>331</v>
      </c>
      <c r="J2" s="354"/>
      <c r="K2" s="354"/>
      <c r="L2" s="354"/>
    </row>
    <row r="3" spans="1:12" s="2" customFormat="1" ht="15.75" x14ac:dyDescent="0.25">
      <c r="A3" s="8"/>
      <c r="B3" s="8"/>
      <c r="C3" s="8"/>
      <c r="D3" s="8"/>
      <c r="E3" s="8"/>
      <c r="G3" s="37"/>
      <c r="H3" s="37"/>
      <c r="I3" s="355" t="s">
        <v>332</v>
      </c>
      <c r="J3" s="355"/>
      <c r="K3" s="355"/>
      <c r="L3" s="355"/>
    </row>
    <row r="4" spans="1:12" s="2" customFormat="1" ht="27.75" customHeight="1" x14ac:dyDescent="0.25">
      <c r="A4" s="8"/>
      <c r="B4" s="8"/>
      <c r="C4" s="8"/>
      <c r="D4" s="8"/>
      <c r="E4" s="8"/>
      <c r="G4" s="10"/>
      <c r="H4" s="10"/>
      <c r="I4" s="354" t="s">
        <v>333</v>
      </c>
      <c r="J4" s="354"/>
      <c r="K4" s="354"/>
      <c r="L4" s="354"/>
    </row>
    <row r="5" spans="1:12" s="2" customFormat="1" ht="15.75" x14ac:dyDescent="0.25">
      <c r="A5" s="8"/>
      <c r="B5" s="8"/>
      <c r="C5" s="8"/>
      <c r="D5" s="8"/>
      <c r="E5" s="8"/>
      <c r="G5" s="37"/>
      <c r="H5" s="37"/>
      <c r="I5" s="354" t="s">
        <v>334</v>
      </c>
      <c r="J5" s="354"/>
      <c r="K5" s="354"/>
      <c r="L5" s="354"/>
    </row>
    <row r="6" spans="1:12" s="2" customFormat="1" ht="15.75" x14ac:dyDescent="0.25">
      <c r="A6" s="8"/>
      <c r="B6" s="8"/>
      <c r="C6" s="8"/>
      <c r="D6" s="8"/>
      <c r="E6" s="8"/>
      <c r="G6" s="37"/>
      <c r="H6" s="37"/>
      <c r="I6" s="354" t="s">
        <v>335</v>
      </c>
      <c r="J6" s="354"/>
      <c r="K6" s="354"/>
      <c r="L6" s="354"/>
    </row>
    <row r="7" spans="1:12" s="2" customFormat="1" ht="15.75" x14ac:dyDescent="0.25">
      <c r="A7" s="8"/>
      <c r="B7" s="8"/>
      <c r="C7" s="8"/>
      <c r="D7" s="8"/>
      <c r="E7" s="8"/>
    </row>
    <row r="8" spans="1:12" s="2" customFormat="1" ht="15.75" x14ac:dyDescent="0.25">
      <c r="A8" s="3"/>
      <c r="B8" s="3"/>
      <c r="C8" s="3"/>
      <c r="D8" s="3"/>
      <c r="E8" s="3"/>
    </row>
    <row r="9" spans="1:12" ht="83.25" customHeight="1" x14ac:dyDescent="0.25">
      <c r="B9" s="347" t="s">
        <v>68</v>
      </c>
      <c r="C9" s="347"/>
      <c r="D9" s="347"/>
      <c r="E9" s="347"/>
      <c r="F9" s="347"/>
      <c r="G9" s="347"/>
      <c r="H9" s="347"/>
      <c r="I9" s="347"/>
    </row>
    <row r="10" spans="1:12" ht="15.75" x14ac:dyDescent="0.25">
      <c r="B10" s="348"/>
      <c r="C10" s="348"/>
      <c r="D10" s="348"/>
      <c r="E10" s="11"/>
    </row>
    <row r="11" spans="1:12" ht="15.75" x14ac:dyDescent="0.25">
      <c r="B11" s="4"/>
      <c r="C11" s="4"/>
      <c r="D11" s="4"/>
      <c r="E11" s="25" t="s">
        <v>66</v>
      </c>
      <c r="F11" s="1" t="s">
        <v>20</v>
      </c>
      <c r="I11" s="1" t="s">
        <v>20</v>
      </c>
    </row>
    <row r="12" spans="1:12" ht="15.75" x14ac:dyDescent="0.2">
      <c r="B12" s="364" t="s">
        <v>59</v>
      </c>
      <c r="C12" s="364"/>
      <c r="D12" s="364"/>
      <c r="E12" s="364"/>
      <c r="F12" s="364"/>
      <c r="G12" s="364" t="s">
        <v>60</v>
      </c>
      <c r="H12" s="364" t="s">
        <v>17</v>
      </c>
      <c r="I12" s="364"/>
    </row>
    <row r="13" spans="1:12" ht="126" x14ac:dyDescent="0.2">
      <c r="B13" s="17" t="s">
        <v>61</v>
      </c>
      <c r="C13" s="17" t="s">
        <v>35</v>
      </c>
      <c r="D13" s="17" t="s">
        <v>62</v>
      </c>
      <c r="E13" s="17" t="s">
        <v>63</v>
      </c>
      <c r="F13" s="17" t="s">
        <v>64</v>
      </c>
      <c r="G13" s="364"/>
      <c r="H13" s="17" t="s">
        <v>13</v>
      </c>
      <c r="I13" s="17" t="s">
        <v>49</v>
      </c>
    </row>
    <row r="14" spans="1:12" ht="15.75" x14ac:dyDescent="0.2">
      <c r="B14" s="21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  <c r="I14" s="21">
        <v>8</v>
      </c>
    </row>
    <row r="15" spans="1:12" ht="15.75" x14ac:dyDescent="0.2">
      <c r="B15" s="17"/>
      <c r="C15" s="17"/>
      <c r="D15" s="17"/>
      <c r="E15" s="17"/>
      <c r="F15" s="17"/>
      <c r="G15" s="17"/>
      <c r="H15" s="17"/>
      <c r="I15" s="17"/>
    </row>
    <row r="16" spans="1:12" ht="15" x14ac:dyDescent="0.25">
      <c r="C16"/>
      <c r="D16"/>
      <c r="E16"/>
    </row>
    <row r="17" spans="2:5" ht="15.75" x14ac:dyDescent="0.25">
      <c r="B17"/>
      <c r="C17" s="4"/>
      <c r="D17" s="4"/>
      <c r="E17" s="4"/>
    </row>
    <row r="18" spans="2:5" ht="15.75" x14ac:dyDescent="0.25">
      <c r="B18" s="4"/>
    </row>
    <row r="47" spans="3:3" x14ac:dyDescent="0.2">
      <c r="C47" s="5"/>
    </row>
  </sheetData>
  <mergeCells count="11">
    <mergeCell ref="I1:L1"/>
    <mergeCell ref="I2:L2"/>
    <mergeCell ref="I3:L3"/>
    <mergeCell ref="I4:L4"/>
    <mergeCell ref="I5:L5"/>
    <mergeCell ref="I6:L6"/>
    <mergeCell ref="B9:I9"/>
    <mergeCell ref="B10:D10"/>
    <mergeCell ref="B12:F12"/>
    <mergeCell ref="G12:G13"/>
    <mergeCell ref="H12:I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5"/>
  <sheetViews>
    <sheetView workbookViewId="0">
      <selection activeCell="D17" sqref="D17"/>
    </sheetView>
  </sheetViews>
  <sheetFormatPr defaultColWidth="25" defaultRowHeight="12.75" x14ac:dyDescent="0.2"/>
  <cols>
    <col min="1" max="1" width="9" style="374" customWidth="1"/>
    <col min="2" max="2" width="15.28515625" style="374" customWidth="1"/>
    <col min="3" max="3" width="29.42578125" style="374" customWidth="1"/>
    <col min="4" max="4" width="63.42578125" style="374" customWidth="1"/>
    <col min="5" max="5" width="25" style="374"/>
    <col min="6" max="6" width="30.7109375" style="374" customWidth="1"/>
    <col min="7" max="16384" width="25" style="374"/>
  </cols>
  <sheetData>
    <row r="1" spans="1:7" ht="18.75" x14ac:dyDescent="0.3">
      <c r="D1" s="381"/>
      <c r="E1" s="431"/>
      <c r="F1" s="402" t="s">
        <v>5</v>
      </c>
    </row>
    <row r="2" spans="1:7" s="404" customFormat="1" ht="15.75" x14ac:dyDescent="0.25">
      <c r="A2" s="382"/>
      <c r="B2" s="382"/>
      <c r="C2" s="354" t="s">
        <v>331</v>
      </c>
      <c r="D2" s="354"/>
      <c r="E2" s="354"/>
      <c r="F2" s="354"/>
    </row>
    <row r="3" spans="1:7" s="404" customFormat="1" ht="15.75" x14ac:dyDescent="0.25">
      <c r="A3" s="382"/>
      <c r="B3" s="382"/>
      <c r="C3" s="354" t="s">
        <v>587</v>
      </c>
      <c r="D3" s="354"/>
      <c r="E3" s="354"/>
      <c r="F3" s="354"/>
    </row>
    <row r="4" spans="1:7" s="404" customFormat="1" ht="27" customHeight="1" x14ac:dyDescent="0.25">
      <c r="A4" s="382"/>
      <c r="B4" s="382"/>
      <c r="C4" s="354" t="s">
        <v>333</v>
      </c>
      <c r="D4" s="354"/>
      <c r="E4" s="354"/>
      <c r="F4" s="354"/>
    </row>
    <row r="5" spans="1:7" s="404" customFormat="1" ht="15.75" x14ac:dyDescent="0.25">
      <c r="A5" s="382"/>
      <c r="B5" s="382"/>
      <c r="C5" s="354" t="s">
        <v>588</v>
      </c>
      <c r="D5" s="354"/>
      <c r="E5" s="354"/>
      <c r="F5" s="354"/>
    </row>
    <row r="6" spans="1:7" s="404" customFormat="1" ht="15" customHeight="1" x14ac:dyDescent="0.25">
      <c r="A6" s="382"/>
      <c r="B6" s="382"/>
      <c r="C6" s="354" t="s">
        <v>335</v>
      </c>
      <c r="D6" s="354"/>
      <c r="E6" s="354"/>
      <c r="F6" s="354"/>
    </row>
    <row r="7" spans="1:7" s="404" customFormat="1" ht="15.75" hidden="1" x14ac:dyDescent="0.25">
      <c r="A7" s="382"/>
      <c r="B7" s="382"/>
      <c r="C7" s="382"/>
      <c r="D7" s="382"/>
    </row>
    <row r="8" spans="1:7" s="404" customFormat="1" ht="15.75" hidden="1" x14ac:dyDescent="0.25">
      <c r="A8" s="375"/>
      <c r="B8" s="375"/>
      <c r="C8" s="375"/>
      <c r="D8" s="375"/>
    </row>
    <row r="9" spans="1:7" ht="89.25" customHeight="1" x14ac:dyDescent="0.2">
      <c r="B9" s="347" t="s">
        <v>336</v>
      </c>
      <c r="C9" s="347"/>
      <c r="D9" s="347"/>
      <c r="E9" s="347"/>
      <c r="F9" s="347"/>
    </row>
    <row r="10" spans="1:7" ht="15.75" customHeight="1" x14ac:dyDescent="0.2">
      <c r="B10" s="347"/>
      <c r="C10" s="347"/>
      <c r="D10" s="347"/>
      <c r="E10" s="347"/>
      <c r="F10" s="347"/>
    </row>
    <row r="11" spans="1:7" ht="15.75" x14ac:dyDescent="0.25">
      <c r="B11" s="377"/>
      <c r="C11" s="377"/>
      <c r="D11" s="377"/>
      <c r="E11" s="378"/>
      <c r="F11" s="374" t="s">
        <v>99</v>
      </c>
    </row>
    <row r="12" spans="1:7" ht="15.75" x14ac:dyDescent="0.2">
      <c r="B12" s="369" t="s">
        <v>0</v>
      </c>
      <c r="C12" s="369"/>
      <c r="D12" s="369" t="s">
        <v>2</v>
      </c>
      <c r="E12" s="369" t="s">
        <v>6</v>
      </c>
      <c r="F12" s="369" t="s">
        <v>7</v>
      </c>
      <c r="G12" s="396"/>
    </row>
    <row r="13" spans="1:7" ht="63" x14ac:dyDescent="0.2">
      <c r="B13" s="409" t="s">
        <v>1</v>
      </c>
      <c r="C13" s="409" t="s">
        <v>3</v>
      </c>
      <c r="D13" s="369"/>
      <c r="E13" s="369"/>
      <c r="F13" s="369"/>
      <c r="G13" s="396"/>
    </row>
    <row r="14" spans="1:7" ht="15.75" x14ac:dyDescent="0.2">
      <c r="B14" s="409">
        <v>1</v>
      </c>
      <c r="C14" s="409">
        <v>2</v>
      </c>
      <c r="D14" s="409">
        <v>3</v>
      </c>
      <c r="E14" s="409">
        <v>4</v>
      </c>
      <c r="F14" s="409">
        <v>5</v>
      </c>
      <c r="G14" s="396"/>
    </row>
    <row r="15" spans="1:7" ht="18.75" x14ac:dyDescent="0.2">
      <c r="B15" s="409"/>
      <c r="C15" s="409"/>
      <c r="D15" s="410" t="s">
        <v>550</v>
      </c>
      <c r="E15" s="411">
        <f>E16+E30</f>
        <v>4902.8</v>
      </c>
      <c r="F15" s="411">
        <f>F16+F30</f>
        <v>4903.8</v>
      </c>
      <c r="G15" s="396"/>
    </row>
    <row r="16" spans="1:7" ht="18.75" x14ac:dyDescent="0.2">
      <c r="B16" s="409"/>
      <c r="C16" s="409"/>
      <c r="D16" s="410" t="s">
        <v>551</v>
      </c>
      <c r="E16" s="411">
        <f>E17+E27</f>
        <v>72</v>
      </c>
      <c r="F16" s="411">
        <f>F17+F27</f>
        <v>73</v>
      </c>
      <c r="G16" s="396"/>
    </row>
    <row r="17" spans="2:7" ht="18.75" x14ac:dyDescent="0.2">
      <c r="B17" s="409"/>
      <c r="C17" s="409"/>
      <c r="D17" s="410" t="s">
        <v>552</v>
      </c>
      <c r="E17" s="411">
        <f>E18+E20+E22+E25</f>
        <v>70.8</v>
      </c>
      <c r="F17" s="411">
        <f>F18+F20+F22+F25</f>
        <v>71.8</v>
      </c>
      <c r="G17" s="396"/>
    </row>
    <row r="18" spans="2:7" ht="18.75" x14ac:dyDescent="0.2">
      <c r="B18" s="412">
        <v>182</v>
      </c>
      <c r="C18" s="413" t="s">
        <v>553</v>
      </c>
      <c r="D18" s="410" t="s">
        <v>554</v>
      </c>
      <c r="E18" s="414">
        <f>E19</f>
        <v>50</v>
      </c>
      <c r="F18" s="414">
        <f>F19</f>
        <v>50</v>
      </c>
      <c r="G18" s="396"/>
    </row>
    <row r="19" spans="2:7" ht="187.5" x14ac:dyDescent="0.2">
      <c r="B19" s="415">
        <v>182</v>
      </c>
      <c r="C19" s="416" t="s">
        <v>555</v>
      </c>
      <c r="D19" s="417" t="s">
        <v>556</v>
      </c>
      <c r="E19" s="418">
        <v>50</v>
      </c>
      <c r="F19" s="418">
        <v>50</v>
      </c>
      <c r="G19" s="396"/>
    </row>
    <row r="20" spans="2:7" ht="37.5" x14ac:dyDescent="0.2">
      <c r="B20" s="412">
        <v>182</v>
      </c>
      <c r="C20" s="413" t="s">
        <v>557</v>
      </c>
      <c r="D20" s="419" t="s">
        <v>360</v>
      </c>
      <c r="E20" s="420">
        <f>E21</f>
        <v>2.5</v>
      </c>
      <c r="F20" s="420">
        <f>F21</f>
        <v>2.5</v>
      </c>
      <c r="G20" s="396"/>
    </row>
    <row r="21" spans="2:7" ht="47.25" x14ac:dyDescent="0.25">
      <c r="B21" s="415">
        <v>182</v>
      </c>
      <c r="C21" s="416" t="s">
        <v>558</v>
      </c>
      <c r="D21" s="421" t="s">
        <v>362</v>
      </c>
      <c r="E21" s="422">
        <v>2.5</v>
      </c>
      <c r="F21" s="422">
        <v>2.5</v>
      </c>
      <c r="G21" s="396"/>
    </row>
    <row r="22" spans="2:7" ht="18.75" x14ac:dyDescent="0.25">
      <c r="B22" s="412">
        <v>182</v>
      </c>
      <c r="C22" s="423" t="s">
        <v>559</v>
      </c>
      <c r="D22" s="424" t="s">
        <v>366</v>
      </c>
      <c r="E22" s="420">
        <f>E23+E24</f>
        <v>16</v>
      </c>
      <c r="F22" s="420">
        <f>F23+F24</f>
        <v>17</v>
      </c>
      <c r="G22" s="396"/>
    </row>
    <row r="23" spans="2:7" ht="31.5" x14ac:dyDescent="0.25">
      <c r="B23" s="425">
        <v>182</v>
      </c>
      <c r="C23" s="416" t="s">
        <v>560</v>
      </c>
      <c r="D23" s="426" t="s">
        <v>370</v>
      </c>
      <c r="E23" s="422">
        <v>16</v>
      </c>
      <c r="F23" s="422">
        <v>17</v>
      </c>
      <c r="G23" s="396"/>
    </row>
    <row r="24" spans="2:7" ht="47.25" x14ac:dyDescent="0.25">
      <c r="B24" s="425">
        <v>182</v>
      </c>
      <c r="C24" s="416" t="s">
        <v>561</v>
      </c>
      <c r="D24" s="426" t="s">
        <v>376</v>
      </c>
      <c r="E24" s="422">
        <v>0</v>
      </c>
      <c r="F24" s="422">
        <v>0</v>
      </c>
      <c r="G24" s="396"/>
    </row>
    <row r="25" spans="2:7" ht="18.75" x14ac:dyDescent="0.2">
      <c r="B25" s="412">
        <v>182</v>
      </c>
      <c r="C25" s="413" t="s">
        <v>562</v>
      </c>
      <c r="D25" s="419" t="s">
        <v>563</v>
      </c>
      <c r="E25" s="420">
        <f>E26</f>
        <v>2.2999999999999998</v>
      </c>
      <c r="F25" s="420">
        <f>F26</f>
        <v>2.2999999999999998</v>
      </c>
      <c r="G25" s="396"/>
    </row>
    <row r="26" spans="2:7" ht="78.75" x14ac:dyDescent="0.25">
      <c r="B26" s="415">
        <v>182</v>
      </c>
      <c r="C26" s="416" t="s">
        <v>564</v>
      </c>
      <c r="D26" s="426" t="s">
        <v>380</v>
      </c>
      <c r="E26" s="422">
        <v>2.2999999999999998</v>
      </c>
      <c r="F26" s="422">
        <v>2.2999999999999998</v>
      </c>
      <c r="G26" s="396"/>
    </row>
    <row r="27" spans="2:7" ht="18.75" x14ac:dyDescent="0.2">
      <c r="B27" s="415">
        <v>802</v>
      </c>
      <c r="C27" s="413" t="s">
        <v>565</v>
      </c>
      <c r="D27" s="419" t="s">
        <v>566</v>
      </c>
      <c r="E27" s="420">
        <f>E28+E29</f>
        <v>1.2</v>
      </c>
      <c r="F27" s="420">
        <f>F28+F29</f>
        <v>1.2</v>
      </c>
      <c r="G27" s="396"/>
    </row>
    <row r="28" spans="2:7" ht="37.5" x14ac:dyDescent="0.2">
      <c r="B28" s="415">
        <v>802</v>
      </c>
      <c r="C28" s="416" t="s">
        <v>567</v>
      </c>
      <c r="D28" s="427" t="s">
        <v>390</v>
      </c>
      <c r="E28" s="418">
        <v>0.2</v>
      </c>
      <c r="F28" s="418">
        <v>0.2</v>
      </c>
      <c r="G28" s="396"/>
    </row>
    <row r="29" spans="2:7" ht="37.5" x14ac:dyDescent="0.2">
      <c r="B29" s="416" t="s">
        <v>135</v>
      </c>
      <c r="C29" s="416" t="s">
        <v>568</v>
      </c>
      <c r="D29" s="427" t="s">
        <v>392</v>
      </c>
      <c r="E29" s="418">
        <v>1</v>
      </c>
      <c r="F29" s="418">
        <v>1</v>
      </c>
      <c r="G29" s="396"/>
    </row>
    <row r="30" spans="2:7" ht="18.75" x14ac:dyDescent="0.2">
      <c r="B30" s="425"/>
      <c r="C30" s="413" t="s">
        <v>569</v>
      </c>
      <c r="D30" s="419" t="s">
        <v>570</v>
      </c>
      <c r="E30" s="420">
        <f>E31</f>
        <v>4830.8</v>
      </c>
      <c r="F30" s="420">
        <f>F31</f>
        <v>4830.8</v>
      </c>
      <c r="G30" s="396"/>
    </row>
    <row r="31" spans="2:7" ht="56.25" x14ac:dyDescent="0.2">
      <c r="B31" s="428">
        <v>802</v>
      </c>
      <c r="C31" s="413" t="s">
        <v>571</v>
      </c>
      <c r="D31" s="419" t="s">
        <v>572</v>
      </c>
      <c r="E31" s="420">
        <f>E32+E34+E36</f>
        <v>4830.8</v>
      </c>
      <c r="F31" s="420">
        <f>F32+F34+F36</f>
        <v>4830.8</v>
      </c>
      <c r="G31" s="396"/>
    </row>
    <row r="32" spans="2:7" ht="37.5" x14ac:dyDescent="0.2">
      <c r="B32" s="428">
        <v>802</v>
      </c>
      <c r="C32" s="413" t="s">
        <v>573</v>
      </c>
      <c r="D32" s="419" t="s">
        <v>574</v>
      </c>
      <c r="E32" s="420">
        <f>E33</f>
        <v>1000</v>
      </c>
      <c r="F32" s="420">
        <f>F33</f>
        <v>1000</v>
      </c>
      <c r="G32" s="396"/>
    </row>
    <row r="33" spans="2:7" ht="37.5" x14ac:dyDescent="0.2">
      <c r="B33" s="425">
        <v>802</v>
      </c>
      <c r="C33" s="416" t="s">
        <v>575</v>
      </c>
      <c r="D33" s="427" t="s">
        <v>576</v>
      </c>
      <c r="E33" s="422">
        <v>1000</v>
      </c>
      <c r="F33" s="422">
        <v>1000</v>
      </c>
      <c r="G33" s="396"/>
    </row>
    <row r="34" spans="2:7" ht="37.5" x14ac:dyDescent="0.2">
      <c r="B34" s="428">
        <v>802</v>
      </c>
      <c r="C34" s="413" t="s">
        <v>577</v>
      </c>
      <c r="D34" s="419" t="s">
        <v>578</v>
      </c>
      <c r="E34" s="420">
        <f>E35</f>
        <v>171.4</v>
      </c>
      <c r="F34" s="420">
        <f>F35</f>
        <v>171.4</v>
      </c>
      <c r="G34" s="396"/>
    </row>
    <row r="35" spans="2:7" ht="75" x14ac:dyDescent="0.2">
      <c r="B35" s="425">
        <v>802</v>
      </c>
      <c r="C35" s="429" t="s">
        <v>484</v>
      </c>
      <c r="D35" s="427" t="s">
        <v>579</v>
      </c>
      <c r="E35" s="422">
        <v>171.4</v>
      </c>
      <c r="F35" s="422">
        <v>171.4</v>
      </c>
      <c r="G35" s="396"/>
    </row>
    <row r="36" spans="2:7" ht="18.75" x14ac:dyDescent="0.2">
      <c r="B36" s="428">
        <v>802</v>
      </c>
      <c r="C36" s="413" t="s">
        <v>580</v>
      </c>
      <c r="D36" s="419" t="s">
        <v>581</v>
      </c>
      <c r="E36" s="420">
        <f>E37+E38</f>
        <v>3659.4</v>
      </c>
      <c r="F36" s="420">
        <f>F37+F38</f>
        <v>3659.4</v>
      </c>
      <c r="G36" s="396"/>
    </row>
    <row r="37" spans="2:7" ht="112.5" x14ac:dyDescent="0.2">
      <c r="B37" s="425">
        <v>802</v>
      </c>
      <c r="C37" s="416" t="s">
        <v>582</v>
      </c>
      <c r="D37" s="427" t="s">
        <v>583</v>
      </c>
      <c r="E37" s="422">
        <v>418.3</v>
      </c>
      <c r="F37" s="422">
        <v>418.3</v>
      </c>
      <c r="G37" s="396"/>
    </row>
    <row r="38" spans="2:7" ht="37.5" x14ac:dyDescent="0.2">
      <c r="B38" s="425">
        <v>802</v>
      </c>
      <c r="C38" s="429" t="s">
        <v>584</v>
      </c>
      <c r="D38" s="427" t="s">
        <v>400</v>
      </c>
      <c r="E38" s="422">
        <v>3241.1</v>
      </c>
      <c r="F38" s="422">
        <v>3241.1</v>
      </c>
      <c r="G38" s="396"/>
    </row>
    <row r="39" spans="2:7" ht="18.75" x14ac:dyDescent="0.2">
      <c r="B39" s="432"/>
      <c r="C39" s="433"/>
      <c r="D39" s="434"/>
      <c r="E39" s="435"/>
      <c r="F39" s="435"/>
      <c r="G39" s="396"/>
    </row>
    <row r="40" spans="2:7" ht="18.75" x14ac:dyDescent="0.2">
      <c r="B40" s="436"/>
      <c r="C40" s="433"/>
      <c r="D40" s="434"/>
      <c r="E40" s="435"/>
      <c r="F40" s="435"/>
      <c r="G40" s="396"/>
    </row>
    <row r="41" spans="2:7" ht="18.75" x14ac:dyDescent="0.3">
      <c r="B41" s="432"/>
      <c r="C41" s="437"/>
      <c r="D41" s="438"/>
      <c r="E41" s="439"/>
      <c r="F41" s="439"/>
      <c r="G41" s="396"/>
    </row>
    <row r="42" spans="2:7" ht="18.75" x14ac:dyDescent="0.3">
      <c r="B42" s="432"/>
      <c r="C42" s="437"/>
      <c r="D42" s="438"/>
      <c r="E42" s="439"/>
      <c r="F42" s="439"/>
      <c r="G42" s="396"/>
    </row>
    <row r="43" spans="2:7" ht="18.75" x14ac:dyDescent="0.3">
      <c r="B43" s="432"/>
      <c r="C43" s="437"/>
      <c r="D43" s="438"/>
      <c r="E43" s="439"/>
      <c r="F43" s="439"/>
      <c r="G43" s="396"/>
    </row>
    <row r="44" spans="2:7" ht="18.75" x14ac:dyDescent="0.2">
      <c r="B44" s="440"/>
      <c r="C44" s="433"/>
      <c r="D44" s="434"/>
      <c r="E44" s="435"/>
      <c r="F44" s="435"/>
      <c r="G44" s="396"/>
    </row>
    <row r="45" spans="2:7" ht="18.75" x14ac:dyDescent="0.3">
      <c r="B45" s="440"/>
      <c r="C45" s="437"/>
      <c r="D45" s="438"/>
      <c r="E45" s="439"/>
      <c r="F45" s="439"/>
      <c r="G45" s="396"/>
    </row>
    <row r="46" spans="2:7" ht="18.75" x14ac:dyDescent="0.2">
      <c r="B46" s="432"/>
      <c r="C46" s="433"/>
      <c r="D46" s="434"/>
      <c r="E46" s="441"/>
      <c r="F46" s="441"/>
      <c r="G46" s="396"/>
    </row>
    <row r="47" spans="2:7" ht="18.75" x14ac:dyDescent="0.3">
      <c r="B47" s="442"/>
      <c r="C47" s="437"/>
      <c r="D47" s="438"/>
      <c r="E47" s="439"/>
      <c r="F47" s="439"/>
      <c r="G47" s="396"/>
    </row>
    <row r="48" spans="2:7" ht="18.75" x14ac:dyDescent="0.3">
      <c r="B48" s="442"/>
      <c r="C48" s="437"/>
      <c r="D48" s="438"/>
      <c r="E48" s="439"/>
      <c r="F48" s="439"/>
      <c r="G48" s="396"/>
    </row>
    <row r="49" spans="2:7" ht="18.75" x14ac:dyDescent="0.2">
      <c r="B49" s="432"/>
      <c r="C49" s="433"/>
      <c r="D49" s="434"/>
      <c r="E49" s="441"/>
      <c r="F49" s="441"/>
      <c r="G49" s="396"/>
    </row>
    <row r="50" spans="2:7" ht="18.75" x14ac:dyDescent="0.2">
      <c r="B50" s="432"/>
      <c r="C50" s="437"/>
      <c r="D50" s="438"/>
      <c r="E50" s="443"/>
      <c r="F50" s="443"/>
      <c r="G50" s="396"/>
    </row>
    <row r="51" spans="2:7" ht="18.75" x14ac:dyDescent="0.2">
      <c r="B51" s="437"/>
      <c r="C51" s="433"/>
      <c r="D51" s="434"/>
      <c r="E51" s="441"/>
      <c r="F51" s="441"/>
      <c r="G51" s="396"/>
    </row>
    <row r="52" spans="2:7" ht="18.75" x14ac:dyDescent="0.2">
      <c r="B52" s="433"/>
      <c r="C52" s="433"/>
      <c r="D52" s="434"/>
      <c r="E52" s="441"/>
      <c r="F52" s="441"/>
      <c r="G52" s="396"/>
    </row>
    <row r="53" spans="2:7" ht="18.75" x14ac:dyDescent="0.2">
      <c r="B53" s="437"/>
      <c r="C53" s="437"/>
      <c r="D53" s="438"/>
      <c r="E53" s="443"/>
      <c r="F53" s="444"/>
      <c r="G53" s="396"/>
    </row>
    <row r="54" spans="2:7" ht="18.75" x14ac:dyDescent="0.2">
      <c r="B54" s="437"/>
      <c r="C54" s="437"/>
      <c r="D54" s="438"/>
      <c r="E54" s="443"/>
      <c r="F54" s="444"/>
      <c r="G54" s="396"/>
    </row>
    <row r="55" spans="2:7" ht="18.75" x14ac:dyDescent="0.2">
      <c r="B55" s="437"/>
      <c r="C55" s="437"/>
      <c r="D55" s="438"/>
      <c r="E55" s="443"/>
      <c r="F55" s="444"/>
      <c r="G55" s="396"/>
    </row>
    <row r="56" spans="2:7" ht="18.75" x14ac:dyDescent="0.2">
      <c r="B56" s="437"/>
      <c r="C56" s="437"/>
      <c r="D56" s="438"/>
      <c r="E56" s="443"/>
      <c r="F56" s="444"/>
      <c r="G56" s="396"/>
    </row>
    <row r="57" spans="2:7" ht="18.75" x14ac:dyDescent="0.2">
      <c r="B57" s="433"/>
      <c r="C57" s="433"/>
      <c r="D57" s="434"/>
      <c r="E57" s="441"/>
      <c r="F57" s="441"/>
      <c r="G57" s="396"/>
    </row>
    <row r="58" spans="2:7" ht="18.75" x14ac:dyDescent="0.2">
      <c r="B58" s="437"/>
      <c r="C58" s="437"/>
      <c r="D58" s="438"/>
      <c r="E58" s="443"/>
      <c r="F58" s="444"/>
      <c r="G58" s="396"/>
    </row>
    <row r="59" spans="2:7" ht="18.75" x14ac:dyDescent="0.2">
      <c r="B59" s="437"/>
      <c r="C59" s="437"/>
      <c r="D59" s="438"/>
      <c r="E59" s="443"/>
      <c r="F59" s="444"/>
      <c r="G59" s="396"/>
    </row>
    <row r="60" spans="2:7" ht="18.75" x14ac:dyDescent="0.2">
      <c r="B60" s="433"/>
      <c r="C60" s="433"/>
      <c r="D60" s="434"/>
      <c r="E60" s="441"/>
      <c r="F60" s="441"/>
      <c r="G60" s="396"/>
    </row>
    <row r="61" spans="2:7" ht="18.75" x14ac:dyDescent="0.2">
      <c r="B61" s="437"/>
      <c r="C61" s="437"/>
      <c r="D61" s="438"/>
      <c r="E61" s="443"/>
      <c r="F61" s="443"/>
      <c r="G61" s="396"/>
    </row>
    <row r="62" spans="2:7" ht="18.75" x14ac:dyDescent="0.3">
      <c r="B62" s="445"/>
      <c r="C62" s="446"/>
      <c r="D62" s="447"/>
      <c r="E62" s="448"/>
      <c r="F62" s="448"/>
      <c r="G62" s="396"/>
    </row>
    <row r="63" spans="2:7" ht="18.75" x14ac:dyDescent="0.3">
      <c r="B63" s="445"/>
      <c r="C63" s="446"/>
      <c r="D63" s="447"/>
      <c r="E63" s="448"/>
      <c r="F63" s="448"/>
      <c r="G63" s="396"/>
    </row>
    <row r="64" spans="2:7" ht="18.75" x14ac:dyDescent="0.3">
      <c r="B64" s="445"/>
      <c r="C64" s="446"/>
      <c r="D64" s="447"/>
      <c r="E64" s="448"/>
      <c r="F64" s="448"/>
      <c r="G64" s="396"/>
    </row>
    <row r="65" spans="2:7" ht="18.75" x14ac:dyDescent="0.3">
      <c r="B65" s="449"/>
      <c r="C65" s="450"/>
      <c r="D65" s="451"/>
      <c r="E65" s="439"/>
      <c r="F65" s="439"/>
      <c r="G65" s="396"/>
    </row>
    <row r="66" spans="2:7" ht="18.75" x14ac:dyDescent="0.3">
      <c r="B66" s="449"/>
      <c r="C66" s="452"/>
      <c r="D66" s="451"/>
      <c r="E66" s="439"/>
      <c r="F66" s="439"/>
      <c r="G66" s="396"/>
    </row>
    <row r="67" spans="2:7" ht="18.75" x14ac:dyDescent="0.3">
      <c r="B67" s="445"/>
      <c r="C67" s="446"/>
      <c r="D67" s="447"/>
      <c r="E67" s="448"/>
      <c r="F67" s="448"/>
      <c r="G67" s="396"/>
    </row>
    <row r="68" spans="2:7" ht="18.75" x14ac:dyDescent="0.3">
      <c r="B68" s="449"/>
      <c r="C68" s="452"/>
      <c r="D68" s="451"/>
      <c r="E68" s="439"/>
      <c r="F68" s="439"/>
      <c r="G68" s="396"/>
    </row>
    <row r="69" spans="2:7" ht="18.75" x14ac:dyDescent="0.3">
      <c r="B69" s="449"/>
      <c r="C69" s="452"/>
      <c r="D69" s="451"/>
      <c r="E69" s="439"/>
      <c r="F69" s="439"/>
      <c r="G69" s="396"/>
    </row>
    <row r="70" spans="2:7" ht="18.75" x14ac:dyDescent="0.3">
      <c r="B70" s="449"/>
      <c r="C70" s="452"/>
      <c r="D70" s="451"/>
      <c r="E70" s="439"/>
      <c r="F70" s="439"/>
      <c r="G70" s="396"/>
    </row>
    <row r="71" spans="2:7" ht="18.75" x14ac:dyDescent="0.3">
      <c r="B71" s="449"/>
      <c r="C71" s="446"/>
      <c r="D71" s="447"/>
      <c r="E71" s="448"/>
      <c r="F71" s="448"/>
      <c r="G71" s="396"/>
    </row>
    <row r="72" spans="2:7" ht="18.75" x14ac:dyDescent="0.3">
      <c r="B72" s="449"/>
      <c r="C72" s="452"/>
      <c r="D72" s="451"/>
      <c r="E72" s="439"/>
      <c r="F72" s="439"/>
      <c r="G72" s="396"/>
    </row>
    <row r="73" spans="2:7" ht="18.75" x14ac:dyDescent="0.3">
      <c r="B73" s="449"/>
      <c r="C73" s="452"/>
      <c r="D73" s="451"/>
      <c r="E73" s="439"/>
      <c r="F73" s="439"/>
      <c r="G73" s="396"/>
    </row>
    <row r="74" spans="2:7" ht="18.75" x14ac:dyDescent="0.3">
      <c r="B74" s="449"/>
      <c r="C74" s="452"/>
      <c r="D74" s="451"/>
      <c r="E74" s="439"/>
      <c r="F74" s="439"/>
      <c r="G74" s="396"/>
    </row>
    <row r="75" spans="2:7" ht="18.75" x14ac:dyDescent="0.3">
      <c r="B75" s="449"/>
      <c r="C75" s="452"/>
      <c r="D75" s="451"/>
      <c r="E75" s="439"/>
      <c r="F75" s="439"/>
      <c r="G75" s="396"/>
    </row>
    <row r="76" spans="2:7" ht="18.75" x14ac:dyDescent="0.3">
      <c r="B76" s="449"/>
      <c r="C76" s="452"/>
      <c r="D76" s="451"/>
      <c r="E76" s="439"/>
      <c r="F76" s="439"/>
      <c r="G76" s="396"/>
    </row>
    <row r="77" spans="2:7" ht="18.75" x14ac:dyDescent="0.3">
      <c r="B77" s="449"/>
      <c r="C77" s="452"/>
      <c r="D77" s="451"/>
      <c r="E77" s="439"/>
      <c r="F77" s="439"/>
      <c r="G77" s="396"/>
    </row>
    <row r="78" spans="2:7" ht="18.75" x14ac:dyDescent="0.3">
      <c r="B78" s="449"/>
      <c r="C78" s="452"/>
      <c r="D78" s="451"/>
      <c r="E78" s="439"/>
      <c r="F78" s="439"/>
      <c r="G78" s="396"/>
    </row>
    <row r="79" spans="2:7" ht="18.75" x14ac:dyDescent="0.3">
      <c r="B79" s="449"/>
      <c r="C79" s="452"/>
      <c r="D79" s="451"/>
      <c r="E79" s="439"/>
      <c r="F79" s="439"/>
      <c r="G79" s="396"/>
    </row>
    <row r="80" spans="2:7" ht="18.75" x14ac:dyDescent="0.3">
      <c r="B80" s="449"/>
      <c r="C80" s="452"/>
      <c r="D80" s="451"/>
      <c r="E80" s="439"/>
      <c r="F80" s="439"/>
      <c r="G80" s="396"/>
    </row>
    <row r="81" spans="2:7" ht="18.75" x14ac:dyDescent="0.3">
      <c r="B81" s="449"/>
      <c r="C81" s="452"/>
      <c r="D81" s="451"/>
      <c r="E81" s="439"/>
      <c r="F81" s="439"/>
      <c r="G81" s="396"/>
    </row>
    <row r="82" spans="2:7" ht="18.75" x14ac:dyDescent="0.3">
      <c r="B82" s="449"/>
      <c r="C82" s="452"/>
      <c r="D82" s="451"/>
      <c r="E82" s="439"/>
      <c r="F82" s="439"/>
      <c r="G82" s="396"/>
    </row>
    <row r="83" spans="2:7" ht="18.75" x14ac:dyDescent="0.3">
      <c r="B83" s="449"/>
      <c r="C83" s="452"/>
      <c r="D83" s="451"/>
      <c r="E83" s="439"/>
      <c r="F83" s="439"/>
      <c r="G83" s="396"/>
    </row>
    <row r="84" spans="2:7" ht="18.75" x14ac:dyDescent="0.3">
      <c r="B84" s="449"/>
      <c r="C84" s="452"/>
      <c r="D84" s="451"/>
      <c r="E84" s="439"/>
      <c r="F84" s="439"/>
      <c r="G84" s="396"/>
    </row>
    <row r="85" spans="2:7" ht="18.75" x14ac:dyDescent="0.3">
      <c r="B85" s="445"/>
      <c r="C85" s="446"/>
      <c r="D85" s="447"/>
      <c r="E85" s="448"/>
      <c r="F85" s="448"/>
      <c r="G85" s="396"/>
    </row>
    <row r="86" spans="2:7" ht="18.75" x14ac:dyDescent="0.2">
      <c r="B86" s="442"/>
      <c r="C86" s="437"/>
      <c r="D86" s="438"/>
      <c r="E86" s="444"/>
      <c r="F86" s="444"/>
      <c r="G86" s="396"/>
    </row>
    <row r="87" spans="2:7" ht="18.75" x14ac:dyDescent="0.3">
      <c r="B87" s="449"/>
      <c r="C87" s="452"/>
      <c r="D87" s="451"/>
      <c r="E87" s="439"/>
      <c r="F87" s="439"/>
      <c r="G87" s="396"/>
    </row>
    <row r="88" spans="2:7" ht="18.75" x14ac:dyDescent="0.3">
      <c r="B88" s="449"/>
      <c r="C88" s="452"/>
      <c r="D88" s="451"/>
      <c r="E88" s="439"/>
      <c r="F88" s="439"/>
      <c r="G88" s="396"/>
    </row>
    <row r="89" spans="2:7" ht="18.75" x14ac:dyDescent="0.3">
      <c r="B89" s="449"/>
      <c r="C89" s="452"/>
      <c r="D89" s="451"/>
      <c r="E89" s="439"/>
      <c r="F89" s="439"/>
      <c r="G89" s="396"/>
    </row>
    <row r="90" spans="2:7" ht="18.75" x14ac:dyDescent="0.3">
      <c r="B90" s="449"/>
      <c r="C90" s="452"/>
      <c r="D90" s="451"/>
      <c r="E90" s="439"/>
      <c r="F90" s="439"/>
      <c r="G90" s="396"/>
    </row>
    <row r="91" spans="2:7" ht="18.75" x14ac:dyDescent="0.3">
      <c r="B91" s="453"/>
      <c r="C91" s="453"/>
      <c r="D91" s="453"/>
      <c r="E91" s="453"/>
      <c r="F91" s="453"/>
      <c r="G91" s="396"/>
    </row>
    <row r="92" spans="2:7" x14ac:dyDescent="0.2">
      <c r="B92" s="396"/>
      <c r="C92" s="396"/>
      <c r="D92" s="396"/>
      <c r="E92" s="396"/>
      <c r="F92" s="396"/>
      <c r="G92" s="396"/>
    </row>
    <row r="93" spans="2:7" x14ac:dyDescent="0.2">
      <c r="B93" s="396"/>
      <c r="C93" s="396"/>
      <c r="D93" s="396"/>
      <c r="E93" s="396"/>
      <c r="F93" s="396"/>
      <c r="G93" s="396"/>
    </row>
    <row r="94" spans="2:7" x14ac:dyDescent="0.2">
      <c r="B94" s="396"/>
      <c r="C94" s="396"/>
      <c r="D94" s="396"/>
      <c r="E94" s="396"/>
      <c r="F94" s="396"/>
      <c r="G94" s="396"/>
    </row>
    <row r="95" spans="2:7" x14ac:dyDescent="0.2">
      <c r="B95" s="396"/>
      <c r="C95" s="396"/>
      <c r="D95" s="396"/>
      <c r="E95" s="396"/>
      <c r="F95" s="396"/>
      <c r="G95" s="396"/>
    </row>
  </sheetData>
  <mergeCells count="10">
    <mergeCell ref="B12:C12"/>
    <mergeCell ref="D12:D13"/>
    <mergeCell ref="B9:F10"/>
    <mergeCell ref="C2:F2"/>
    <mergeCell ref="C3:F3"/>
    <mergeCell ref="C4:F4"/>
    <mergeCell ref="C5:F5"/>
    <mergeCell ref="C6:F6"/>
    <mergeCell ref="E12:E13"/>
    <mergeCell ref="F12:F13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G2" sqref="G2:J6"/>
    </sheetView>
  </sheetViews>
  <sheetFormatPr defaultColWidth="9.140625" defaultRowHeight="12.75" x14ac:dyDescent="0.2"/>
  <cols>
    <col min="1" max="1" width="9" style="1" customWidth="1"/>
    <col min="2" max="2" width="16" style="1" customWidth="1"/>
    <col min="3" max="3" width="14.28515625" style="1" customWidth="1"/>
    <col min="4" max="4" width="42.7109375" style="1" customWidth="1"/>
    <col min="5" max="5" width="41.140625" style="1" customWidth="1"/>
    <col min="6" max="6" width="14" style="1" hidden="1" customWidth="1"/>
    <col min="7" max="7" width="26.28515625" style="1" customWidth="1"/>
    <col min="8" max="8" width="6.7109375" style="1" customWidth="1"/>
    <col min="9" max="9" width="12.7109375" style="1" customWidth="1"/>
    <col min="10" max="16384" width="9.140625" style="1"/>
  </cols>
  <sheetData>
    <row r="1" spans="1:10" ht="18.75" x14ac:dyDescent="0.3">
      <c r="D1" s="7"/>
      <c r="E1" s="7"/>
      <c r="G1" s="346" t="s">
        <v>69</v>
      </c>
      <c r="H1" s="346"/>
      <c r="I1" s="346"/>
    </row>
    <row r="2" spans="1:10" s="2" customFormat="1" ht="15.75" x14ac:dyDescent="0.25">
      <c r="A2" s="8"/>
      <c r="B2" s="8"/>
      <c r="C2" s="8"/>
      <c r="D2" s="8"/>
      <c r="E2" s="8"/>
      <c r="G2" s="354" t="s">
        <v>331</v>
      </c>
      <c r="H2" s="354"/>
      <c r="I2" s="354"/>
      <c r="J2" s="354"/>
    </row>
    <row r="3" spans="1:10" s="2" customFormat="1" ht="15.75" x14ac:dyDescent="0.25">
      <c r="A3" s="8"/>
      <c r="B3" s="8"/>
      <c r="C3" s="8"/>
      <c r="D3" s="8"/>
      <c r="E3" s="8"/>
      <c r="G3" s="355" t="s">
        <v>332</v>
      </c>
      <c r="H3" s="355"/>
      <c r="I3" s="355"/>
      <c r="J3" s="355"/>
    </row>
    <row r="4" spans="1:10" s="2" customFormat="1" ht="27" customHeight="1" x14ac:dyDescent="0.25">
      <c r="A4" s="8"/>
      <c r="B4" s="8"/>
      <c r="C4" s="8"/>
      <c r="D4" s="8"/>
      <c r="E4" s="8"/>
      <c r="G4" s="354" t="s">
        <v>333</v>
      </c>
      <c r="H4" s="354"/>
      <c r="I4" s="354"/>
      <c r="J4" s="354"/>
    </row>
    <row r="5" spans="1:10" s="2" customFormat="1" ht="15.75" x14ac:dyDescent="0.25">
      <c r="A5" s="8"/>
      <c r="B5" s="8"/>
      <c r="C5" s="8"/>
      <c r="D5" s="8"/>
      <c r="E5" s="8"/>
      <c r="G5" s="354" t="s">
        <v>334</v>
      </c>
      <c r="H5" s="354"/>
      <c r="I5" s="354"/>
      <c r="J5" s="354"/>
    </row>
    <row r="6" spans="1:10" s="2" customFormat="1" ht="15.75" x14ac:dyDescent="0.25">
      <c r="A6" s="8"/>
      <c r="B6" s="8"/>
      <c r="C6" s="8"/>
      <c r="D6" s="8"/>
      <c r="E6" s="8"/>
      <c r="G6" s="354" t="s">
        <v>335</v>
      </c>
      <c r="H6" s="354"/>
      <c r="I6" s="354"/>
      <c r="J6" s="354"/>
    </row>
    <row r="7" spans="1:10" s="2" customFormat="1" ht="15.75" x14ac:dyDescent="0.25">
      <c r="A7" s="8"/>
      <c r="B7" s="8"/>
      <c r="C7" s="8"/>
      <c r="D7" s="8"/>
      <c r="E7" s="8"/>
    </row>
    <row r="8" spans="1:10" s="2" customFormat="1" ht="15.75" x14ac:dyDescent="0.25">
      <c r="A8" s="3"/>
      <c r="B8" s="3"/>
      <c r="C8" s="3"/>
      <c r="D8" s="3"/>
      <c r="E8" s="3"/>
    </row>
    <row r="9" spans="1:10" ht="75.75" customHeight="1" x14ac:dyDescent="0.25">
      <c r="B9" s="347" t="s">
        <v>70</v>
      </c>
      <c r="C9" s="347"/>
      <c r="D9" s="347"/>
      <c r="E9" s="347"/>
      <c r="F9" s="347"/>
      <c r="G9" s="347"/>
      <c r="H9" s="347"/>
      <c r="I9" s="347"/>
    </row>
    <row r="10" spans="1:10" ht="15.75" x14ac:dyDescent="0.25">
      <c r="B10" s="348"/>
      <c r="C10" s="348"/>
      <c r="D10" s="348"/>
      <c r="E10" s="11"/>
    </row>
    <row r="11" spans="1:10" ht="15.75" x14ac:dyDescent="0.25">
      <c r="B11" s="4"/>
      <c r="C11" s="4"/>
      <c r="D11" s="4"/>
      <c r="E11" s="25" t="s">
        <v>66</v>
      </c>
      <c r="F11" s="1" t="s">
        <v>20</v>
      </c>
      <c r="I11" s="1" t="s">
        <v>20</v>
      </c>
    </row>
    <row r="12" spans="1:10" ht="15.75" x14ac:dyDescent="0.2">
      <c r="B12" s="364" t="s">
        <v>59</v>
      </c>
      <c r="C12" s="364"/>
      <c r="D12" s="364"/>
      <c r="E12" s="364"/>
      <c r="F12" s="364"/>
      <c r="G12" s="364" t="s">
        <v>60</v>
      </c>
      <c r="H12" s="364" t="s">
        <v>17</v>
      </c>
      <c r="I12" s="364"/>
    </row>
    <row r="13" spans="1:10" ht="78.75" x14ac:dyDescent="0.2">
      <c r="B13" s="17" t="s">
        <v>61</v>
      </c>
      <c r="C13" s="17" t="s">
        <v>35</v>
      </c>
      <c r="D13" s="17" t="s">
        <v>62</v>
      </c>
      <c r="E13" s="17" t="s">
        <v>63</v>
      </c>
      <c r="F13" s="17" t="s">
        <v>64</v>
      </c>
      <c r="G13" s="364"/>
      <c r="H13" s="17" t="s">
        <v>13</v>
      </c>
      <c r="I13" s="17" t="s">
        <v>49</v>
      </c>
    </row>
    <row r="14" spans="1:10" ht="15.75" x14ac:dyDescent="0.2">
      <c r="B14" s="21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  <c r="I14" s="21">
        <v>8</v>
      </c>
    </row>
    <row r="15" spans="1:10" ht="15.75" x14ac:dyDescent="0.2">
      <c r="B15" s="17"/>
      <c r="C15" s="17"/>
      <c r="D15" s="17"/>
      <c r="E15" s="17"/>
      <c r="F15" s="17"/>
      <c r="G15" s="17"/>
      <c r="H15" s="17"/>
      <c r="I15" s="17"/>
    </row>
    <row r="16" spans="1:10" ht="15" x14ac:dyDescent="0.25">
      <c r="C16"/>
      <c r="D16"/>
      <c r="E16"/>
    </row>
    <row r="17" spans="2:5" ht="15.75" x14ac:dyDescent="0.25">
      <c r="B17"/>
      <c r="C17" s="4"/>
      <c r="D17" s="4"/>
      <c r="E17" s="4"/>
    </row>
    <row r="18" spans="2:5" ht="15.75" x14ac:dyDescent="0.25">
      <c r="B18" s="4"/>
    </row>
    <row r="47" spans="3:3" x14ac:dyDescent="0.2">
      <c r="C47" s="5"/>
    </row>
  </sheetData>
  <mergeCells count="11">
    <mergeCell ref="G1:I1"/>
    <mergeCell ref="G2:J2"/>
    <mergeCell ref="G3:J3"/>
    <mergeCell ref="G4:J4"/>
    <mergeCell ref="G5:J5"/>
    <mergeCell ref="G6:J6"/>
    <mergeCell ref="B9:I9"/>
    <mergeCell ref="B10:D10"/>
    <mergeCell ref="B12:F12"/>
    <mergeCell ref="G12:G13"/>
    <mergeCell ref="H12:I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workbookViewId="0">
      <selection activeCell="M29" sqref="M29"/>
    </sheetView>
  </sheetViews>
  <sheetFormatPr defaultRowHeight="12.75" x14ac:dyDescent="0.2"/>
  <cols>
    <col min="1" max="1" width="9" style="1" customWidth="1"/>
    <col min="2" max="2" width="32.28515625" style="1" customWidth="1"/>
    <col min="3" max="3" width="36.140625" style="1" customWidth="1"/>
    <col min="4" max="4" width="36.42578125" style="1" customWidth="1"/>
    <col min="5" max="5" width="10.2851562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9" ht="15" customHeight="1" x14ac:dyDescent="0.3">
      <c r="D1" s="346" t="s">
        <v>71</v>
      </c>
      <c r="E1" s="346"/>
      <c r="F1" s="346"/>
      <c r="G1" s="346"/>
      <c r="H1" s="346"/>
    </row>
    <row r="2" spans="1:9" s="2" customFormat="1" ht="15.75" x14ac:dyDescent="0.25">
      <c r="A2" s="8"/>
      <c r="B2" s="8"/>
      <c r="C2" s="8"/>
      <c r="D2" s="39"/>
      <c r="E2" s="354" t="s">
        <v>331</v>
      </c>
      <c r="F2" s="354"/>
      <c r="G2" s="354"/>
      <c r="H2" s="354"/>
    </row>
    <row r="3" spans="1:9" s="2" customFormat="1" ht="15.75" x14ac:dyDescent="0.25">
      <c r="A3" s="8"/>
      <c r="B3" s="8"/>
      <c r="C3" s="8"/>
      <c r="D3" s="39"/>
      <c r="E3" s="355" t="s">
        <v>332</v>
      </c>
      <c r="F3" s="355"/>
      <c r="G3" s="355"/>
      <c r="H3" s="355"/>
    </row>
    <row r="4" spans="1:9" s="2" customFormat="1" ht="29.25" customHeight="1" x14ac:dyDescent="0.25">
      <c r="A4" s="8"/>
      <c r="B4" s="8"/>
      <c r="C4" s="8"/>
      <c r="D4" s="40"/>
      <c r="E4" s="354" t="s">
        <v>333</v>
      </c>
      <c r="F4" s="354"/>
      <c r="G4" s="354"/>
      <c r="H4" s="354"/>
    </row>
    <row r="5" spans="1:9" s="2" customFormat="1" ht="15.75" x14ac:dyDescent="0.25">
      <c r="A5" s="8"/>
      <c r="B5" s="8"/>
      <c r="C5" s="8"/>
      <c r="D5" s="39"/>
      <c r="E5" s="354" t="s">
        <v>334</v>
      </c>
      <c r="F5" s="354"/>
      <c r="G5" s="354"/>
      <c r="H5" s="354"/>
    </row>
    <row r="6" spans="1:9" s="2" customFormat="1" ht="15.75" x14ac:dyDescent="0.25">
      <c r="A6" s="8"/>
      <c r="B6" s="8"/>
      <c r="C6" s="8"/>
      <c r="D6" s="8"/>
      <c r="E6" s="354" t="s">
        <v>335</v>
      </c>
      <c r="F6" s="354"/>
      <c r="G6" s="354"/>
      <c r="H6" s="354"/>
    </row>
    <row r="7" spans="1:9" s="2" customFormat="1" ht="15.75" x14ac:dyDescent="0.25">
      <c r="A7" s="8"/>
      <c r="B7" s="8"/>
      <c r="C7" s="8"/>
      <c r="D7" s="8"/>
      <c r="E7" s="8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347" t="s">
        <v>537</v>
      </c>
      <c r="C9" s="347"/>
      <c r="D9" s="347"/>
      <c r="E9" s="12"/>
      <c r="F9" s="12"/>
      <c r="G9" s="12"/>
      <c r="H9" s="12"/>
      <c r="I9" s="12"/>
    </row>
    <row r="10" spans="1:9" ht="15.75" x14ac:dyDescent="0.25">
      <c r="B10" s="348"/>
      <c r="C10" s="348"/>
      <c r="D10" s="348"/>
      <c r="E10" s="11"/>
    </row>
    <row r="11" spans="1:9" ht="15.75" x14ac:dyDescent="0.25">
      <c r="B11" s="4"/>
      <c r="C11" s="4"/>
      <c r="D11" s="4" t="s">
        <v>104</v>
      </c>
      <c r="E11" s="25" t="s">
        <v>66</v>
      </c>
      <c r="F11" s="1" t="s">
        <v>20</v>
      </c>
    </row>
    <row r="12" spans="1:9" ht="67.5" customHeight="1" x14ac:dyDescent="0.2">
      <c r="B12" s="20" t="s">
        <v>72</v>
      </c>
      <c r="C12" s="16" t="s">
        <v>73</v>
      </c>
      <c r="D12" s="16" t="s">
        <v>17</v>
      </c>
    </row>
    <row r="13" spans="1:9" ht="25.5" customHeight="1" x14ac:dyDescent="0.25">
      <c r="B13" s="33">
        <v>1</v>
      </c>
      <c r="C13" s="34">
        <v>2</v>
      </c>
      <c r="D13" s="33">
        <v>3</v>
      </c>
    </row>
    <row r="14" spans="1:9" ht="58.5" customHeight="1" x14ac:dyDescent="0.2">
      <c r="B14" s="341" t="s">
        <v>535</v>
      </c>
      <c r="C14" s="340" t="s">
        <v>536</v>
      </c>
      <c r="D14" s="195">
        <v>123</v>
      </c>
    </row>
    <row r="16" spans="1:9" ht="15" x14ac:dyDescent="0.25">
      <c r="C16"/>
      <c r="D16"/>
      <c r="E16"/>
    </row>
    <row r="17" spans="2:5" ht="15.75" x14ac:dyDescent="0.25">
      <c r="B17"/>
      <c r="C17" s="393"/>
      <c r="D17" s="4"/>
      <c r="E17" s="4"/>
    </row>
    <row r="18" spans="2:5" ht="15.75" x14ac:dyDescent="0.25">
      <c r="B18" s="4"/>
    </row>
    <row r="47" spans="3:3" x14ac:dyDescent="0.2">
      <c r="C47" s="5"/>
    </row>
  </sheetData>
  <mergeCells count="8">
    <mergeCell ref="D1:H1"/>
    <mergeCell ref="B10:D10"/>
    <mergeCell ref="B9:D9"/>
    <mergeCell ref="E2:H2"/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C17" sqref="C17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6.140625" style="1" customWidth="1"/>
    <col min="4" max="4" width="29.28515625" style="1" customWidth="1"/>
    <col min="5" max="5" width="27.140625" style="1" customWidth="1"/>
    <col min="6" max="6" width="14" style="1" hidden="1" customWidth="1"/>
    <col min="7" max="7" width="9.42578125" style="1" customWidth="1"/>
    <col min="8" max="16384" width="9.140625" style="1"/>
  </cols>
  <sheetData>
    <row r="1" spans="1:10" ht="18.75" x14ac:dyDescent="0.25">
      <c r="D1" s="7"/>
      <c r="E1" s="9"/>
      <c r="G1" s="356" t="s">
        <v>78</v>
      </c>
      <c r="H1" s="356"/>
      <c r="I1" s="356"/>
    </row>
    <row r="2" spans="1:10" s="2" customFormat="1" ht="15.75" x14ac:dyDescent="0.25">
      <c r="A2" s="8"/>
      <c r="B2" s="8"/>
      <c r="C2" s="8"/>
      <c r="D2" s="8"/>
      <c r="G2" s="354" t="s">
        <v>331</v>
      </c>
      <c r="H2" s="354"/>
      <c r="I2" s="354"/>
      <c r="J2" s="354"/>
    </row>
    <row r="3" spans="1:10" s="2" customFormat="1" ht="15.75" x14ac:dyDescent="0.25">
      <c r="A3" s="8"/>
      <c r="B3" s="8"/>
      <c r="C3" s="8"/>
      <c r="D3" s="8"/>
      <c r="G3" s="355" t="s">
        <v>332</v>
      </c>
      <c r="H3" s="355"/>
      <c r="I3" s="355"/>
      <c r="J3" s="355"/>
    </row>
    <row r="4" spans="1:10" s="2" customFormat="1" ht="26.25" customHeight="1" x14ac:dyDescent="0.25">
      <c r="A4" s="8"/>
      <c r="B4" s="8"/>
      <c r="C4" s="8"/>
      <c r="D4" s="8"/>
      <c r="E4" s="10"/>
      <c r="G4" s="354" t="s">
        <v>333</v>
      </c>
      <c r="H4" s="354"/>
      <c r="I4" s="354"/>
      <c r="J4" s="354"/>
    </row>
    <row r="5" spans="1:10" s="2" customFormat="1" ht="15.75" x14ac:dyDescent="0.25">
      <c r="A5" s="8"/>
      <c r="B5" s="8"/>
      <c r="C5" s="8"/>
      <c r="D5" s="8"/>
      <c r="G5" s="354" t="s">
        <v>334</v>
      </c>
      <c r="H5" s="354"/>
      <c r="I5" s="354"/>
      <c r="J5" s="354"/>
    </row>
    <row r="6" spans="1:10" s="2" customFormat="1" ht="15.75" x14ac:dyDescent="0.25">
      <c r="A6" s="8"/>
      <c r="B6" s="8"/>
      <c r="C6" s="8"/>
      <c r="D6" s="8"/>
      <c r="G6" s="354" t="s">
        <v>335</v>
      </c>
      <c r="H6" s="354"/>
      <c r="I6" s="354"/>
      <c r="J6" s="354"/>
    </row>
    <row r="7" spans="1:10" s="2" customFormat="1" ht="15.75" x14ac:dyDescent="0.25">
      <c r="A7" s="8"/>
      <c r="B7" s="8"/>
      <c r="C7" s="8"/>
      <c r="D7" s="8"/>
      <c r="E7" s="8"/>
    </row>
    <row r="8" spans="1:10" s="2" customFormat="1" ht="15.75" x14ac:dyDescent="0.25">
      <c r="A8" s="3"/>
      <c r="B8" s="3"/>
      <c r="C8" s="3"/>
      <c r="D8" s="3"/>
      <c r="E8" s="3"/>
    </row>
    <row r="9" spans="1:10" ht="75.75" customHeight="1" x14ac:dyDescent="0.25">
      <c r="B9" s="347" t="s">
        <v>538</v>
      </c>
      <c r="C9" s="347"/>
      <c r="D9" s="347"/>
      <c r="E9" s="347"/>
      <c r="F9" s="12"/>
      <c r="G9" s="12"/>
      <c r="H9" s="12"/>
      <c r="I9" s="12"/>
    </row>
    <row r="10" spans="1:10" ht="15.75" x14ac:dyDescent="0.25">
      <c r="B10" s="348"/>
      <c r="C10" s="348"/>
      <c r="D10" s="348"/>
      <c r="E10" s="11"/>
    </row>
    <row r="11" spans="1:10" ht="15.75" x14ac:dyDescent="0.25">
      <c r="B11" s="4"/>
      <c r="C11" s="4"/>
      <c r="D11" s="4" t="s">
        <v>74</v>
      </c>
      <c r="E11" s="25" t="s">
        <v>103</v>
      </c>
      <c r="F11" s="1" t="s">
        <v>20</v>
      </c>
    </row>
    <row r="12" spans="1:10" ht="67.5" customHeight="1" x14ac:dyDescent="0.2">
      <c r="B12" s="20" t="s">
        <v>12</v>
      </c>
      <c r="C12" s="20" t="s">
        <v>76</v>
      </c>
      <c r="D12" s="20" t="s">
        <v>46</v>
      </c>
      <c r="E12" s="20" t="s">
        <v>101</v>
      </c>
    </row>
    <row r="13" spans="1:10" ht="25.5" customHeight="1" x14ac:dyDescent="0.25">
      <c r="B13" s="18">
        <v>1</v>
      </c>
      <c r="C13" s="18">
        <v>2</v>
      </c>
      <c r="D13" s="18">
        <v>3</v>
      </c>
      <c r="E13" s="18">
        <v>4</v>
      </c>
    </row>
    <row r="14" spans="1:10" ht="58.5" customHeight="1" x14ac:dyDescent="0.2">
      <c r="B14" s="341" t="s">
        <v>535</v>
      </c>
      <c r="C14" s="340" t="s">
        <v>536</v>
      </c>
      <c r="D14" s="339">
        <v>123</v>
      </c>
      <c r="E14" s="196">
        <v>123</v>
      </c>
    </row>
    <row r="16" spans="1:10" ht="15" x14ac:dyDescent="0.25">
      <c r="C16"/>
      <c r="D16"/>
      <c r="E16"/>
    </row>
    <row r="17" spans="2:5" ht="15.75" x14ac:dyDescent="0.25">
      <c r="B17"/>
      <c r="C17" s="393"/>
      <c r="D17" s="4"/>
      <c r="E17" s="4"/>
    </row>
    <row r="18" spans="2:5" ht="15.75" x14ac:dyDescent="0.25">
      <c r="B18" s="4"/>
    </row>
    <row r="47" spans="3:3" x14ac:dyDescent="0.2">
      <c r="C47" s="5"/>
    </row>
  </sheetData>
  <mergeCells count="8">
    <mergeCell ref="B10:D10"/>
    <mergeCell ref="B9:E9"/>
    <mergeCell ref="G1:I1"/>
    <mergeCell ref="G2:J2"/>
    <mergeCell ref="G3:J3"/>
    <mergeCell ref="G4:J4"/>
    <mergeCell ref="G5:J5"/>
    <mergeCell ref="G6:J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6"/>
  <sheetViews>
    <sheetView topLeftCell="B1" workbookViewId="0">
      <selection activeCell="E2" sqref="E2:H6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1.5703125" style="1" customWidth="1"/>
    <col min="4" max="4" width="47.5703125" style="1" customWidth="1"/>
    <col min="5" max="5" width="37.14062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9" ht="18.75" x14ac:dyDescent="0.3">
      <c r="D1" s="9"/>
      <c r="E1" s="36" t="s">
        <v>79</v>
      </c>
      <c r="F1" s="36"/>
      <c r="G1" s="36"/>
    </row>
    <row r="2" spans="1:9" s="2" customFormat="1" ht="15.75" x14ac:dyDescent="0.25">
      <c r="A2" s="8"/>
      <c r="B2" s="8"/>
      <c r="C2" s="8"/>
      <c r="E2" s="354" t="s">
        <v>331</v>
      </c>
      <c r="F2" s="354"/>
      <c r="G2" s="354"/>
      <c r="H2" s="354"/>
    </row>
    <row r="3" spans="1:9" s="2" customFormat="1" ht="15.75" x14ac:dyDescent="0.25">
      <c r="A3" s="8"/>
      <c r="B3" s="8"/>
      <c r="C3" s="8"/>
      <c r="E3" s="355" t="s">
        <v>332</v>
      </c>
      <c r="F3" s="355"/>
      <c r="G3" s="355"/>
      <c r="H3" s="355"/>
    </row>
    <row r="4" spans="1:9" s="2" customFormat="1" ht="26.25" customHeight="1" x14ac:dyDescent="0.25">
      <c r="A4" s="8"/>
      <c r="B4" s="8"/>
      <c r="C4" s="8"/>
      <c r="D4" s="10"/>
      <c r="E4" s="354" t="s">
        <v>333</v>
      </c>
      <c r="F4" s="354"/>
      <c r="G4" s="354"/>
      <c r="H4" s="354"/>
    </row>
    <row r="5" spans="1:9" s="2" customFormat="1" ht="15.75" x14ac:dyDescent="0.25">
      <c r="A5" s="8"/>
      <c r="B5" s="8"/>
      <c r="C5" s="8"/>
      <c r="E5" s="354" t="s">
        <v>334</v>
      </c>
      <c r="F5" s="354"/>
      <c r="G5" s="354"/>
      <c r="H5" s="354"/>
    </row>
    <row r="6" spans="1:9" s="2" customFormat="1" ht="15.75" x14ac:dyDescent="0.25">
      <c r="A6" s="8"/>
      <c r="B6" s="8"/>
      <c r="C6" s="8"/>
      <c r="D6" s="8"/>
      <c r="E6" s="354" t="s">
        <v>335</v>
      </c>
      <c r="F6" s="354"/>
      <c r="G6" s="354"/>
      <c r="H6" s="354"/>
    </row>
    <row r="7" spans="1:9" s="2" customFormat="1" ht="15.75" x14ac:dyDescent="0.25">
      <c r="A7" s="8"/>
      <c r="B7" s="8"/>
      <c r="C7" s="8"/>
      <c r="D7" s="8"/>
      <c r="E7" s="8"/>
    </row>
    <row r="8" spans="1:9" s="2" customFormat="1" ht="15.75" x14ac:dyDescent="0.25">
      <c r="A8" s="3"/>
      <c r="B8" s="3"/>
      <c r="C8" s="3"/>
      <c r="D8" s="3"/>
      <c r="E8" s="3"/>
    </row>
    <row r="9" spans="1:9" ht="75.75" customHeight="1" x14ac:dyDescent="0.25">
      <c r="B9" s="347" t="s">
        <v>325</v>
      </c>
      <c r="C9" s="347"/>
      <c r="D9" s="347"/>
      <c r="E9" s="12"/>
      <c r="F9" s="12"/>
      <c r="G9" s="12"/>
      <c r="H9" s="12"/>
      <c r="I9" s="12"/>
    </row>
    <row r="10" spans="1:9" ht="15.75" x14ac:dyDescent="0.25">
      <c r="B10" s="348"/>
      <c r="C10" s="348"/>
      <c r="D10" s="348"/>
      <c r="E10" s="11"/>
    </row>
    <row r="11" spans="1:9" ht="15.75" x14ac:dyDescent="0.25">
      <c r="B11" s="4"/>
      <c r="C11" s="4"/>
      <c r="D11" s="4" t="s">
        <v>74</v>
      </c>
      <c r="E11" s="25" t="s">
        <v>66</v>
      </c>
      <c r="F11" s="1" t="s">
        <v>20</v>
      </c>
    </row>
    <row r="12" spans="1:9" ht="67.5" customHeight="1" x14ac:dyDescent="0.2">
      <c r="B12" s="20" t="s">
        <v>12</v>
      </c>
      <c r="C12" s="16" t="s">
        <v>73</v>
      </c>
      <c r="D12" s="16" t="s">
        <v>17</v>
      </c>
    </row>
    <row r="13" spans="1:9" ht="25.5" customHeight="1" x14ac:dyDescent="0.25">
      <c r="B13" s="33">
        <v>1</v>
      </c>
      <c r="C13" s="34">
        <v>2</v>
      </c>
      <c r="D13" s="33">
        <v>3</v>
      </c>
    </row>
    <row r="14" spans="1:9" ht="58.5" customHeight="1" x14ac:dyDescent="0.25">
      <c r="B14" s="27"/>
      <c r="C14" s="28"/>
      <c r="D14" s="29"/>
    </row>
    <row r="16" spans="1:9" ht="15" x14ac:dyDescent="0.25">
      <c r="C16"/>
      <c r="D16"/>
      <c r="E16"/>
    </row>
    <row r="17" spans="2:2" ht="15.75" x14ac:dyDescent="0.25">
      <c r="B17" s="4"/>
    </row>
    <row r="46" spans="3:3" x14ac:dyDescent="0.2">
      <c r="C46" s="5"/>
    </row>
  </sheetData>
  <mergeCells count="7">
    <mergeCell ref="B10:D10"/>
    <mergeCell ref="B9:D9"/>
    <mergeCell ref="E2:H2"/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B1" workbookViewId="0">
      <selection activeCell="G2" sqref="G2:J6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36.140625" style="1" customWidth="1"/>
    <col min="4" max="4" width="45.5703125" style="1" customWidth="1"/>
    <col min="5" max="5" width="19.85546875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10" ht="18.75" x14ac:dyDescent="0.3">
      <c r="D1" s="7"/>
      <c r="E1" s="9"/>
      <c r="G1" s="346" t="s">
        <v>80</v>
      </c>
      <c r="H1" s="346"/>
    </row>
    <row r="2" spans="1:10" s="2" customFormat="1" ht="15.75" x14ac:dyDescent="0.25">
      <c r="A2" s="8"/>
      <c r="B2" s="8"/>
      <c r="C2" s="8"/>
      <c r="D2" s="8"/>
      <c r="G2" s="354" t="s">
        <v>331</v>
      </c>
      <c r="H2" s="354"/>
      <c r="I2" s="354"/>
      <c r="J2" s="354"/>
    </row>
    <row r="3" spans="1:10" s="2" customFormat="1" ht="15.75" x14ac:dyDescent="0.25">
      <c r="A3" s="8"/>
      <c r="B3" s="8"/>
      <c r="C3" s="8"/>
      <c r="D3" s="8"/>
      <c r="G3" s="355" t="s">
        <v>332</v>
      </c>
      <c r="H3" s="355"/>
      <c r="I3" s="355"/>
      <c r="J3" s="355"/>
    </row>
    <row r="4" spans="1:10" s="2" customFormat="1" ht="24.75" customHeight="1" x14ac:dyDescent="0.25">
      <c r="A4" s="8"/>
      <c r="B4" s="8"/>
      <c r="C4" s="8"/>
      <c r="D4" s="8"/>
      <c r="E4" s="10"/>
      <c r="G4" s="354" t="s">
        <v>333</v>
      </c>
      <c r="H4" s="354"/>
      <c r="I4" s="354"/>
      <c r="J4" s="354"/>
    </row>
    <row r="5" spans="1:10" s="2" customFormat="1" ht="15.75" x14ac:dyDescent="0.25">
      <c r="A5" s="8"/>
      <c r="B5" s="8"/>
      <c r="C5" s="8"/>
      <c r="D5" s="8"/>
      <c r="G5" s="354" t="s">
        <v>334</v>
      </c>
      <c r="H5" s="354"/>
      <c r="I5" s="354"/>
      <c r="J5" s="354"/>
    </row>
    <row r="6" spans="1:10" s="2" customFormat="1" ht="15.75" x14ac:dyDescent="0.25">
      <c r="A6" s="8"/>
      <c r="B6" s="8"/>
      <c r="C6" s="8"/>
      <c r="D6" s="8"/>
      <c r="G6" s="354" t="s">
        <v>335</v>
      </c>
      <c r="H6" s="354"/>
      <c r="I6" s="354"/>
      <c r="J6" s="354"/>
    </row>
    <row r="7" spans="1:10" s="2" customFormat="1" ht="15.75" x14ac:dyDescent="0.25">
      <c r="A7" s="8"/>
      <c r="B7" s="8"/>
      <c r="C7" s="8"/>
      <c r="D7" s="8"/>
      <c r="E7" s="8"/>
    </row>
    <row r="8" spans="1:10" s="2" customFormat="1" ht="15.75" x14ac:dyDescent="0.25">
      <c r="A8" s="3"/>
      <c r="B8" s="3"/>
      <c r="C8" s="3"/>
      <c r="D8" s="3"/>
      <c r="E8" s="3"/>
    </row>
    <row r="9" spans="1:10" ht="75.75" customHeight="1" x14ac:dyDescent="0.25">
      <c r="B9" s="347" t="s">
        <v>326</v>
      </c>
      <c r="C9" s="347"/>
      <c r="D9" s="347"/>
      <c r="E9" s="347"/>
      <c r="F9" s="12"/>
      <c r="G9" s="12"/>
      <c r="H9" s="12"/>
      <c r="I9" s="12"/>
    </row>
    <row r="10" spans="1:10" ht="15.75" x14ac:dyDescent="0.25">
      <c r="B10" s="348"/>
      <c r="C10" s="348"/>
      <c r="D10" s="348"/>
      <c r="E10" s="11"/>
    </row>
    <row r="11" spans="1:10" ht="15.75" x14ac:dyDescent="0.25">
      <c r="B11" s="4"/>
      <c r="C11" s="4"/>
      <c r="D11" s="4" t="s">
        <v>77</v>
      </c>
      <c r="E11" s="25" t="s">
        <v>102</v>
      </c>
      <c r="F11" s="1" t="s">
        <v>20</v>
      </c>
    </row>
    <row r="12" spans="1:10" ht="67.5" customHeight="1" x14ac:dyDescent="0.2">
      <c r="B12" s="20" t="s">
        <v>12</v>
      </c>
      <c r="C12" s="16" t="s">
        <v>30</v>
      </c>
      <c r="D12" s="16" t="s">
        <v>46</v>
      </c>
      <c r="E12" s="20" t="s">
        <v>101</v>
      </c>
    </row>
    <row r="13" spans="1:10" ht="25.5" customHeight="1" x14ac:dyDescent="0.25">
      <c r="B13" s="33">
        <v>1</v>
      </c>
      <c r="C13" s="34">
        <v>2</v>
      </c>
      <c r="D13" s="18">
        <v>3</v>
      </c>
      <c r="E13" s="33">
        <v>4</v>
      </c>
    </row>
    <row r="14" spans="1:10" ht="58.5" customHeight="1" x14ac:dyDescent="0.25">
      <c r="B14" s="27"/>
      <c r="C14" s="28"/>
      <c r="D14" s="24"/>
      <c r="E14" s="27"/>
    </row>
    <row r="16" spans="1:10" ht="15" x14ac:dyDescent="0.25">
      <c r="C16"/>
      <c r="D16"/>
      <c r="E16"/>
    </row>
    <row r="17" spans="2:2" ht="15.75" x14ac:dyDescent="0.25">
      <c r="B17" s="4"/>
    </row>
    <row r="46" spans="3:3" x14ac:dyDescent="0.2">
      <c r="C46" s="5"/>
    </row>
  </sheetData>
  <mergeCells count="8">
    <mergeCell ref="B9:E9"/>
    <mergeCell ref="B10:D10"/>
    <mergeCell ref="G1:H1"/>
    <mergeCell ref="G2:J2"/>
    <mergeCell ref="G3:J3"/>
    <mergeCell ref="G4:J4"/>
    <mergeCell ref="G5:J5"/>
    <mergeCell ref="G6:J6"/>
  </mergeCells>
  <pageMargins left="0.7" right="0.7" top="0.75" bottom="0.75" header="0.3" footer="0.3"/>
  <pageSetup paperSize="9" scale="5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zoomScaleNormal="100" workbookViewId="0">
      <selection activeCell="G2" sqref="G2:J6"/>
    </sheetView>
  </sheetViews>
  <sheetFormatPr defaultColWidth="9.140625" defaultRowHeight="12.75" x14ac:dyDescent="0.2"/>
  <cols>
    <col min="1" max="1" width="9" style="1" customWidth="1"/>
    <col min="2" max="2" width="32.28515625" style="1" customWidth="1"/>
    <col min="3" max="3" width="24" style="1" customWidth="1"/>
    <col min="4" max="4" width="36.7109375" style="1" customWidth="1"/>
    <col min="5" max="5" width="29" style="1" customWidth="1"/>
    <col min="6" max="6" width="14" style="1" hidden="1" customWidth="1"/>
    <col min="7" max="7" width="21.140625" style="1" customWidth="1"/>
    <col min="8" max="16384" width="9.140625" style="1"/>
  </cols>
  <sheetData>
    <row r="1" spans="1:10" ht="18.75" x14ac:dyDescent="0.3">
      <c r="D1" s="7"/>
      <c r="E1" s="9"/>
      <c r="G1" s="346" t="s">
        <v>80</v>
      </c>
      <c r="H1" s="346"/>
      <c r="I1" s="346"/>
    </row>
    <row r="2" spans="1:10" s="2" customFormat="1" ht="15.75" x14ac:dyDescent="0.25">
      <c r="A2" s="8"/>
      <c r="B2" s="8"/>
      <c r="C2" s="8"/>
      <c r="D2" s="8"/>
      <c r="G2" s="354" t="s">
        <v>331</v>
      </c>
      <c r="H2" s="354"/>
      <c r="I2" s="354"/>
      <c r="J2" s="354"/>
    </row>
    <row r="3" spans="1:10" s="2" customFormat="1" ht="15.75" x14ac:dyDescent="0.25">
      <c r="A3" s="8"/>
      <c r="B3" s="8"/>
      <c r="C3" s="8"/>
      <c r="D3" s="8"/>
      <c r="G3" s="355" t="s">
        <v>332</v>
      </c>
      <c r="H3" s="355"/>
      <c r="I3" s="355"/>
      <c r="J3" s="355"/>
    </row>
    <row r="4" spans="1:10" s="2" customFormat="1" ht="25.5" customHeight="1" x14ac:dyDescent="0.25">
      <c r="A4" s="8"/>
      <c r="B4" s="8"/>
      <c r="C4" s="8"/>
      <c r="D4" s="8"/>
      <c r="E4" s="10"/>
      <c r="G4" s="354" t="s">
        <v>333</v>
      </c>
      <c r="H4" s="354"/>
      <c r="I4" s="354"/>
      <c r="J4" s="354"/>
    </row>
    <row r="5" spans="1:10" s="2" customFormat="1" ht="15.75" x14ac:dyDescent="0.25">
      <c r="A5" s="8"/>
      <c r="B5" s="8"/>
      <c r="C5" s="8"/>
      <c r="D5" s="8"/>
      <c r="G5" s="354" t="s">
        <v>334</v>
      </c>
      <c r="H5" s="354"/>
      <c r="I5" s="354"/>
      <c r="J5" s="354"/>
    </row>
    <row r="6" spans="1:10" s="2" customFormat="1" ht="15.75" x14ac:dyDescent="0.25">
      <c r="A6" s="8"/>
      <c r="B6" s="8"/>
      <c r="C6" s="8"/>
      <c r="D6" s="8"/>
      <c r="G6" s="354" t="s">
        <v>335</v>
      </c>
      <c r="H6" s="354"/>
      <c r="I6" s="354"/>
      <c r="J6" s="354"/>
    </row>
    <row r="7" spans="1:10" s="2" customFormat="1" ht="15.75" x14ac:dyDescent="0.25">
      <c r="A7" s="8"/>
      <c r="B7" s="8"/>
      <c r="C7" s="8"/>
      <c r="D7" s="8"/>
      <c r="E7" s="8"/>
    </row>
    <row r="8" spans="1:10" s="2" customFormat="1" ht="15.75" x14ac:dyDescent="0.25">
      <c r="A8" s="3"/>
      <c r="B8" s="3"/>
      <c r="C8" s="3"/>
      <c r="D8" s="3"/>
      <c r="E8" s="3"/>
    </row>
    <row r="9" spans="1:10" ht="75.75" customHeight="1" x14ac:dyDescent="0.25">
      <c r="B9" s="347" t="s">
        <v>327</v>
      </c>
      <c r="C9" s="347"/>
      <c r="D9" s="347"/>
      <c r="E9" s="347"/>
      <c r="F9" s="12"/>
      <c r="G9" s="12"/>
      <c r="H9" s="12"/>
      <c r="I9" s="12"/>
    </row>
    <row r="10" spans="1:10" ht="15.75" x14ac:dyDescent="0.25">
      <c r="B10" s="348"/>
      <c r="C10" s="348"/>
      <c r="D10" s="348"/>
      <c r="E10" s="11"/>
    </row>
    <row r="11" spans="1:10" ht="15.75" x14ac:dyDescent="0.25">
      <c r="B11" s="4"/>
      <c r="C11" s="4"/>
      <c r="D11" s="4" t="s">
        <v>77</v>
      </c>
      <c r="E11" s="25" t="s">
        <v>87</v>
      </c>
      <c r="F11" s="1" t="s">
        <v>20</v>
      </c>
      <c r="G11" s="1" t="s">
        <v>86</v>
      </c>
    </row>
    <row r="12" spans="1:10" ht="74.25" customHeight="1" x14ac:dyDescent="0.3">
      <c r="B12" s="30" t="s">
        <v>81</v>
      </c>
      <c r="C12" s="30" t="s">
        <v>82</v>
      </c>
      <c r="D12" s="30" t="s">
        <v>83</v>
      </c>
      <c r="E12" s="30" t="s">
        <v>84</v>
      </c>
      <c r="F12" s="30" t="s">
        <v>85</v>
      </c>
      <c r="G12" s="31" t="s">
        <v>88</v>
      </c>
    </row>
    <row r="13" spans="1:10" ht="25.5" customHeight="1" x14ac:dyDescent="0.2">
      <c r="B13" s="32">
        <v>1</v>
      </c>
      <c r="C13" s="32">
        <v>2</v>
      </c>
      <c r="D13" s="32">
        <v>3</v>
      </c>
      <c r="E13" s="32">
        <v>4</v>
      </c>
      <c r="F13" s="32">
        <v>5</v>
      </c>
      <c r="G13" s="32">
        <v>5</v>
      </c>
    </row>
    <row r="14" spans="1:10" ht="58.5" customHeight="1" x14ac:dyDescent="0.2">
      <c r="B14" s="30"/>
      <c r="C14" s="30"/>
      <c r="D14" s="30"/>
      <c r="E14" s="30"/>
      <c r="F14" s="30"/>
      <c r="G14" s="6"/>
    </row>
    <row r="16" spans="1:10" ht="15" x14ac:dyDescent="0.25">
      <c r="C16"/>
      <c r="D16" s="35" t="s">
        <v>97</v>
      </c>
      <c r="E16"/>
    </row>
    <row r="17" spans="2:2" ht="15.75" x14ac:dyDescent="0.25">
      <c r="B17" s="4"/>
    </row>
    <row r="46" spans="3:3" x14ac:dyDescent="0.2">
      <c r="C46" s="5"/>
    </row>
  </sheetData>
  <mergeCells count="8">
    <mergeCell ref="B9:E9"/>
    <mergeCell ref="B10:D10"/>
    <mergeCell ref="G1:I1"/>
    <mergeCell ref="G2:J2"/>
    <mergeCell ref="G3:J3"/>
    <mergeCell ref="G4:J4"/>
    <mergeCell ref="G5:J5"/>
    <mergeCell ref="G6:J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H2" sqref="H2:K6"/>
    </sheetView>
  </sheetViews>
  <sheetFormatPr defaultColWidth="9.140625" defaultRowHeight="12.75" x14ac:dyDescent="0.2"/>
  <cols>
    <col min="1" max="1" width="9" style="1" customWidth="1"/>
    <col min="2" max="2" width="10.28515625" style="1" customWidth="1"/>
    <col min="3" max="3" width="24" style="1" customWidth="1"/>
    <col min="4" max="4" width="20.5703125" style="1" customWidth="1"/>
    <col min="5" max="5" width="28.85546875" style="1" customWidth="1"/>
    <col min="6" max="6" width="19" style="1" customWidth="1"/>
    <col min="7" max="7" width="17.140625" style="1" customWidth="1"/>
    <col min="8" max="8" width="16.42578125" style="1" customWidth="1"/>
    <col min="9" max="16384" width="9.140625" style="1"/>
  </cols>
  <sheetData>
    <row r="1" spans="1:11" ht="18.75" x14ac:dyDescent="0.3">
      <c r="D1" s="7"/>
      <c r="E1" s="9"/>
      <c r="G1" s="9"/>
      <c r="H1" s="346" t="s">
        <v>80</v>
      </c>
      <c r="I1" s="346"/>
      <c r="J1" s="346"/>
      <c r="K1" s="346"/>
    </row>
    <row r="2" spans="1:11" s="2" customFormat="1" ht="15.75" x14ac:dyDescent="0.25">
      <c r="A2" s="8"/>
      <c r="B2" s="8"/>
      <c r="C2" s="8"/>
      <c r="D2" s="8"/>
      <c r="H2" s="354" t="s">
        <v>331</v>
      </c>
      <c r="I2" s="354"/>
      <c r="J2" s="354"/>
      <c r="K2" s="354"/>
    </row>
    <row r="3" spans="1:11" s="2" customFormat="1" ht="15.75" x14ac:dyDescent="0.25">
      <c r="A3" s="8"/>
      <c r="B3" s="8"/>
      <c r="C3" s="8"/>
      <c r="D3" s="8"/>
      <c r="H3" s="355" t="s">
        <v>332</v>
      </c>
      <c r="I3" s="355"/>
      <c r="J3" s="355"/>
      <c r="K3" s="355"/>
    </row>
    <row r="4" spans="1:11" s="2" customFormat="1" ht="24.75" customHeight="1" x14ac:dyDescent="0.25">
      <c r="A4" s="8"/>
      <c r="B4" s="8"/>
      <c r="C4" s="8"/>
      <c r="D4" s="8"/>
      <c r="E4" s="10"/>
      <c r="G4" s="10"/>
      <c r="H4" s="354" t="s">
        <v>333</v>
      </c>
      <c r="I4" s="354"/>
      <c r="J4" s="354"/>
      <c r="K4" s="354"/>
    </row>
    <row r="5" spans="1:11" s="2" customFormat="1" ht="15.75" x14ac:dyDescent="0.25">
      <c r="A5" s="8"/>
      <c r="B5" s="8"/>
      <c r="C5" s="8"/>
      <c r="D5" s="8"/>
      <c r="H5" s="354" t="s">
        <v>334</v>
      </c>
      <c r="I5" s="354"/>
      <c r="J5" s="354"/>
      <c r="K5" s="354"/>
    </row>
    <row r="6" spans="1:11" s="2" customFormat="1" ht="15.75" x14ac:dyDescent="0.25">
      <c r="A6" s="8"/>
      <c r="B6" s="8"/>
      <c r="C6" s="8"/>
      <c r="D6" s="8"/>
      <c r="H6" s="354" t="s">
        <v>335</v>
      </c>
      <c r="I6" s="354"/>
      <c r="J6" s="354"/>
      <c r="K6" s="354"/>
    </row>
    <row r="7" spans="1:11" s="2" customFormat="1" ht="15.75" x14ac:dyDescent="0.25">
      <c r="A7" s="8"/>
      <c r="B7" s="8"/>
      <c r="C7" s="8"/>
      <c r="D7" s="8"/>
      <c r="E7" s="8"/>
    </row>
    <row r="8" spans="1:11" s="2" customFormat="1" ht="15.75" x14ac:dyDescent="0.25">
      <c r="A8" s="3"/>
      <c r="B8" s="3"/>
      <c r="C8" s="3"/>
      <c r="D8" s="3"/>
      <c r="E8" s="3"/>
    </row>
    <row r="9" spans="1:11" ht="75.75" customHeight="1" x14ac:dyDescent="0.25">
      <c r="B9" s="347" t="s">
        <v>328</v>
      </c>
      <c r="C9" s="347"/>
      <c r="D9" s="347"/>
      <c r="E9" s="347"/>
      <c r="F9" s="347"/>
      <c r="G9" s="347"/>
      <c r="H9" s="347"/>
      <c r="I9" s="12"/>
    </row>
    <row r="10" spans="1:11" ht="15.75" x14ac:dyDescent="0.25">
      <c r="B10" s="348"/>
      <c r="C10" s="348"/>
      <c r="D10" s="348"/>
      <c r="E10" s="11"/>
    </row>
    <row r="11" spans="1:11" ht="15.75" x14ac:dyDescent="0.25">
      <c r="B11" s="4"/>
      <c r="C11" s="4"/>
      <c r="D11" s="4" t="s">
        <v>77</v>
      </c>
      <c r="E11" s="25" t="s">
        <v>87</v>
      </c>
      <c r="H11" s="1" t="s">
        <v>96</v>
      </c>
    </row>
    <row r="12" spans="1:11" ht="74.25" customHeight="1" x14ac:dyDescent="0.2">
      <c r="B12" s="364" t="s">
        <v>89</v>
      </c>
      <c r="C12" s="357" t="s">
        <v>90</v>
      </c>
      <c r="D12" s="364" t="s">
        <v>91</v>
      </c>
      <c r="E12" s="364"/>
      <c r="F12" s="364" t="s">
        <v>92</v>
      </c>
      <c r="G12" s="364"/>
      <c r="H12" s="364" t="s">
        <v>93</v>
      </c>
    </row>
    <row r="13" spans="1:11" ht="25.5" customHeight="1" x14ac:dyDescent="0.2">
      <c r="B13" s="364"/>
      <c r="C13" s="357"/>
      <c r="D13" s="20" t="s">
        <v>94</v>
      </c>
      <c r="E13" s="20" t="s">
        <v>95</v>
      </c>
      <c r="F13" s="26" t="s">
        <v>94</v>
      </c>
      <c r="G13" s="26" t="s">
        <v>95</v>
      </c>
      <c r="H13" s="364"/>
    </row>
    <row r="14" spans="1:11" ht="58.5" customHeight="1" x14ac:dyDescent="0.2">
      <c r="B14" s="21">
        <v>1</v>
      </c>
      <c r="C14" s="21">
        <v>2</v>
      </c>
      <c r="D14" s="21">
        <v>3</v>
      </c>
      <c r="E14" s="21">
        <v>4</v>
      </c>
      <c r="F14" s="21">
        <v>5</v>
      </c>
      <c r="G14" s="21">
        <v>6</v>
      </c>
      <c r="H14" s="21">
        <v>7</v>
      </c>
    </row>
    <row r="15" spans="1:11" ht="36.75" customHeight="1" x14ac:dyDescent="0.2">
      <c r="B15" s="6"/>
      <c r="C15" s="6"/>
      <c r="D15" s="6"/>
      <c r="E15" s="6"/>
      <c r="F15" s="6"/>
      <c r="G15" s="6"/>
      <c r="H15" s="6"/>
    </row>
    <row r="16" spans="1:11" ht="15" x14ac:dyDescent="0.25">
      <c r="C16"/>
      <c r="D16"/>
      <c r="E16"/>
    </row>
    <row r="17" spans="2:4" ht="15.75" x14ac:dyDescent="0.25">
      <c r="B17" s="4"/>
      <c r="D17" s="13" t="s">
        <v>97</v>
      </c>
    </row>
    <row r="46" spans="3:3" x14ac:dyDescent="0.2">
      <c r="C46" s="5"/>
    </row>
  </sheetData>
  <mergeCells count="13">
    <mergeCell ref="H6:K6"/>
    <mergeCell ref="H1:K1"/>
    <mergeCell ref="H2:K2"/>
    <mergeCell ref="H3:K3"/>
    <mergeCell ref="H4:K4"/>
    <mergeCell ref="H5:K5"/>
    <mergeCell ref="H12:H13"/>
    <mergeCell ref="B9:H9"/>
    <mergeCell ref="B10:D10"/>
    <mergeCell ref="B12:B13"/>
    <mergeCell ref="C12:C13"/>
    <mergeCell ref="D12:E12"/>
    <mergeCell ref="F12:G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4"/>
  <sheetViews>
    <sheetView tabSelected="1" topLeftCell="A146" workbookViewId="0">
      <selection activeCell="T183" sqref="T183"/>
    </sheetView>
  </sheetViews>
  <sheetFormatPr defaultColWidth="9.140625" defaultRowHeight="12.75" x14ac:dyDescent="0.2"/>
  <cols>
    <col min="1" max="1" width="4" style="1" customWidth="1"/>
    <col min="2" max="2" width="42" style="1" customWidth="1"/>
    <col min="3" max="3" width="10.7109375" style="1" customWidth="1"/>
    <col min="4" max="4" width="5.28515625" style="1" customWidth="1"/>
    <col min="5" max="5" width="11.7109375" style="1" customWidth="1"/>
    <col min="6" max="6" width="12.7109375" style="1" customWidth="1"/>
    <col min="7" max="7" width="8.85546875" style="1" customWidth="1"/>
    <col min="8" max="8" width="9.42578125" style="1" customWidth="1"/>
    <col min="9" max="9" width="13.28515625" style="1" customWidth="1"/>
    <col min="10" max="10" width="13" style="1" customWidth="1"/>
    <col min="11" max="11" width="12.42578125" style="1" customWidth="1"/>
    <col min="12" max="16384" width="9.140625" style="1"/>
  </cols>
  <sheetData>
    <row r="1" spans="1:11" ht="18.75" x14ac:dyDescent="0.3">
      <c r="D1" s="7"/>
      <c r="E1" s="43"/>
      <c r="G1" s="43"/>
      <c r="H1" s="346" t="s">
        <v>549</v>
      </c>
      <c r="I1" s="346"/>
      <c r="J1" s="346"/>
      <c r="K1" s="346"/>
    </row>
    <row r="2" spans="1:11" s="44" customFormat="1" ht="15.75" x14ac:dyDescent="0.25">
      <c r="A2" s="8"/>
      <c r="B2" s="8"/>
      <c r="C2" s="8"/>
      <c r="D2" s="8"/>
      <c r="H2" s="354">
        <v>638</v>
      </c>
      <c r="I2" s="354"/>
      <c r="J2" s="354"/>
      <c r="K2" s="354"/>
    </row>
    <row r="3" spans="1:11" s="44" customFormat="1" ht="15.75" x14ac:dyDescent="0.25">
      <c r="A3" s="8"/>
      <c r="B3" s="8"/>
      <c r="C3" s="8"/>
      <c r="D3" s="8"/>
      <c r="H3" s="355" t="s">
        <v>332</v>
      </c>
      <c r="I3" s="355"/>
      <c r="J3" s="355"/>
      <c r="K3" s="355"/>
    </row>
    <row r="4" spans="1:11" s="44" customFormat="1" ht="24.75" customHeight="1" x14ac:dyDescent="0.25">
      <c r="A4" s="8"/>
      <c r="B4" s="8"/>
      <c r="C4" s="8"/>
      <c r="D4" s="8"/>
      <c r="E4" s="41"/>
      <c r="G4" s="41"/>
      <c r="H4" s="354" t="s">
        <v>333</v>
      </c>
      <c r="I4" s="354"/>
      <c r="J4" s="354"/>
      <c r="K4" s="354"/>
    </row>
    <row r="5" spans="1:11" s="44" customFormat="1" ht="15.75" x14ac:dyDescent="0.25">
      <c r="A5" s="8"/>
      <c r="B5" s="8"/>
      <c r="C5" s="8"/>
      <c r="D5" s="8"/>
      <c r="H5" s="354" t="s">
        <v>334</v>
      </c>
      <c r="I5" s="354"/>
      <c r="J5" s="354"/>
      <c r="K5" s="354"/>
    </row>
    <row r="6" spans="1:11" s="44" customFormat="1" ht="15.75" x14ac:dyDescent="0.25">
      <c r="A6" s="8"/>
      <c r="B6" s="8"/>
      <c r="C6" s="8"/>
      <c r="D6" s="8"/>
      <c r="H6" s="354" t="s">
        <v>335</v>
      </c>
      <c r="I6" s="354"/>
      <c r="J6" s="354"/>
      <c r="K6" s="354"/>
    </row>
    <row r="7" spans="1:11" s="44" customFormat="1" ht="15.75" x14ac:dyDescent="0.25">
      <c r="A7" s="8"/>
      <c r="B7" s="8"/>
      <c r="C7" s="8"/>
      <c r="D7" s="8"/>
      <c r="E7" s="8"/>
    </row>
    <row r="8" spans="1:11" s="44" customFormat="1" ht="15.75" x14ac:dyDescent="0.25">
      <c r="A8" s="3"/>
      <c r="B8" s="3"/>
      <c r="C8" s="3"/>
      <c r="D8" s="3"/>
      <c r="E8" s="3"/>
    </row>
    <row r="9" spans="1:11" ht="75.75" customHeight="1" x14ac:dyDescent="0.25">
      <c r="B9" s="347" t="s">
        <v>341</v>
      </c>
      <c r="C9" s="347"/>
      <c r="D9" s="347"/>
      <c r="E9" s="347"/>
      <c r="F9" s="347"/>
      <c r="G9" s="347"/>
      <c r="H9" s="347"/>
      <c r="I9" s="12"/>
    </row>
    <row r="10" spans="1:11" ht="15.75" x14ac:dyDescent="0.25">
      <c r="B10" s="348"/>
      <c r="C10" s="348"/>
      <c r="D10" s="348"/>
      <c r="E10" s="42"/>
    </row>
    <row r="11" spans="1:11" ht="15.75" x14ac:dyDescent="0.25">
      <c r="B11" s="4"/>
      <c r="C11" s="4"/>
      <c r="D11" s="4" t="s">
        <v>77</v>
      </c>
      <c r="E11" s="25" t="s">
        <v>87</v>
      </c>
      <c r="H11" s="1" t="s">
        <v>96</v>
      </c>
    </row>
    <row r="12" spans="1:11" ht="74.25" customHeight="1" x14ac:dyDescent="0.25">
      <c r="B12" s="45" t="s">
        <v>107</v>
      </c>
      <c r="C12" s="112"/>
      <c r="D12" s="45" t="s">
        <v>108</v>
      </c>
      <c r="E12" s="45" t="s">
        <v>109</v>
      </c>
      <c r="F12" s="45" t="s">
        <v>110</v>
      </c>
      <c r="G12" s="45"/>
      <c r="H12" s="46" t="s">
        <v>111</v>
      </c>
      <c r="I12" s="149" t="s">
        <v>322</v>
      </c>
      <c r="J12" s="150" t="s">
        <v>323</v>
      </c>
      <c r="K12" s="150" t="s">
        <v>324</v>
      </c>
    </row>
    <row r="13" spans="1:11" ht="25.5" customHeight="1" x14ac:dyDescent="0.2">
      <c r="B13" s="48" t="s">
        <v>112</v>
      </c>
      <c r="C13" s="113"/>
      <c r="D13" s="48"/>
      <c r="E13" s="48"/>
      <c r="F13" s="48"/>
      <c r="G13" s="48"/>
      <c r="H13" s="47"/>
      <c r="I13" s="49">
        <f>I14+I133+I145+I159+I177+I181+I156+I168</f>
        <v>4883.6979999999994</v>
      </c>
      <c r="J13" s="49">
        <f>J14+J133+J145+J159+J177+J181+J156+J168</f>
        <v>4902.8</v>
      </c>
      <c r="K13" s="49">
        <f t="shared" ref="K13" si="0">K14+K133+K145+K159+K177+K181+K156+K168</f>
        <v>4903.8</v>
      </c>
    </row>
    <row r="14" spans="1:11" ht="58.5" customHeight="1" x14ac:dyDescent="0.25">
      <c r="B14" s="131" t="s">
        <v>113</v>
      </c>
      <c r="C14" s="114">
        <v>802</v>
      </c>
      <c r="D14" s="50" t="s">
        <v>114</v>
      </c>
      <c r="E14" s="50" t="s">
        <v>115</v>
      </c>
      <c r="F14" s="50" t="s">
        <v>116</v>
      </c>
      <c r="G14" s="50" t="s">
        <v>117</v>
      </c>
      <c r="H14" s="50" t="s">
        <v>117</v>
      </c>
      <c r="I14" s="51">
        <f>I15+I23+I93+I95+I81</f>
        <v>4127.8979999999992</v>
      </c>
      <c r="J14" s="51">
        <f>J15+J23+J93+J95+J81</f>
        <v>4131.1000000000004</v>
      </c>
      <c r="K14" s="151">
        <f t="shared" ref="K14" si="1">K15+K23+K93+K95+K81</f>
        <v>4132.1000000000004</v>
      </c>
    </row>
    <row r="15" spans="1:11" ht="36.75" customHeight="1" x14ac:dyDescent="0.25">
      <c r="B15" s="132" t="s">
        <v>118</v>
      </c>
      <c r="C15" s="114">
        <v>802</v>
      </c>
      <c r="D15" s="50" t="s">
        <v>114</v>
      </c>
      <c r="E15" s="50" t="s">
        <v>119</v>
      </c>
      <c r="F15" s="50" t="s">
        <v>116</v>
      </c>
      <c r="G15" s="50" t="s">
        <v>117</v>
      </c>
      <c r="H15" s="50" t="s">
        <v>117</v>
      </c>
      <c r="I15" s="51">
        <f>I16</f>
        <v>940.04399999999998</v>
      </c>
      <c r="J15" s="51">
        <f t="shared" ref="J15:K16" si="2">J16</f>
        <v>963.26</v>
      </c>
      <c r="K15" s="51">
        <f t="shared" si="2"/>
        <v>899.27</v>
      </c>
    </row>
    <row r="16" spans="1:11" ht="15" x14ac:dyDescent="0.25">
      <c r="B16" s="132" t="s">
        <v>120</v>
      </c>
      <c r="C16" s="114">
        <v>802</v>
      </c>
      <c r="D16" s="50" t="s">
        <v>114</v>
      </c>
      <c r="E16" s="50" t="s">
        <v>119</v>
      </c>
      <c r="F16" s="50" t="s">
        <v>121</v>
      </c>
      <c r="G16" s="50" t="s">
        <v>117</v>
      </c>
      <c r="H16" s="50" t="s">
        <v>117</v>
      </c>
      <c r="I16" s="51">
        <f>I17</f>
        <v>940.04399999999998</v>
      </c>
      <c r="J16" s="51">
        <f t="shared" si="2"/>
        <v>963.26</v>
      </c>
      <c r="K16" s="51">
        <f t="shared" si="2"/>
        <v>899.27</v>
      </c>
    </row>
    <row r="17" spans="2:12" ht="53.25" customHeight="1" x14ac:dyDescent="0.25">
      <c r="B17" s="133" t="s">
        <v>122</v>
      </c>
      <c r="C17" s="114">
        <v>802</v>
      </c>
      <c r="D17" s="50" t="s">
        <v>114</v>
      </c>
      <c r="E17" s="50" t="s">
        <v>119</v>
      </c>
      <c r="F17" s="50" t="s">
        <v>121</v>
      </c>
      <c r="G17" s="50" t="s">
        <v>117</v>
      </c>
      <c r="H17" s="50" t="s">
        <v>123</v>
      </c>
      <c r="I17" s="51">
        <f>I18+I19+I20+I22</f>
        <v>940.04399999999998</v>
      </c>
      <c r="J17" s="51">
        <f t="shared" ref="J17:K17" si="3">J18+J19+J20</f>
        <v>963.26</v>
      </c>
      <c r="K17" s="51">
        <f t="shared" si="3"/>
        <v>899.27</v>
      </c>
    </row>
    <row r="18" spans="2:12" ht="15" customHeight="1" x14ac:dyDescent="0.2">
      <c r="B18" s="68" t="s">
        <v>124</v>
      </c>
      <c r="C18" s="115">
        <v>802</v>
      </c>
      <c r="D18" s="52" t="s">
        <v>114</v>
      </c>
      <c r="E18" s="52" t="s">
        <v>119</v>
      </c>
      <c r="F18" s="52" t="s">
        <v>121</v>
      </c>
      <c r="G18" s="52" t="s">
        <v>125</v>
      </c>
      <c r="H18" s="52" t="s">
        <v>126</v>
      </c>
      <c r="I18" s="53">
        <v>722</v>
      </c>
      <c r="J18" s="54">
        <v>730</v>
      </c>
      <c r="K18" s="54">
        <v>735</v>
      </c>
      <c r="L18" s="1">
        <v>11.5</v>
      </c>
    </row>
    <row r="19" spans="2:12" ht="15" customHeight="1" x14ac:dyDescent="0.2">
      <c r="B19" s="68" t="s">
        <v>127</v>
      </c>
      <c r="C19" s="115">
        <v>802</v>
      </c>
      <c r="D19" s="52" t="s">
        <v>114</v>
      </c>
      <c r="E19" s="52" t="s">
        <v>119</v>
      </c>
      <c r="F19" s="52" t="s">
        <v>121</v>
      </c>
      <c r="G19" s="52" t="s">
        <v>128</v>
      </c>
      <c r="H19" s="52" t="s">
        <v>129</v>
      </c>
      <c r="I19" s="53"/>
      <c r="J19" s="54"/>
      <c r="K19" s="54"/>
    </row>
    <row r="20" spans="2:12" ht="15" customHeight="1" x14ac:dyDescent="0.2">
      <c r="B20" s="68" t="s">
        <v>130</v>
      </c>
      <c r="C20" s="115">
        <v>802</v>
      </c>
      <c r="D20" s="52" t="s">
        <v>114</v>
      </c>
      <c r="E20" s="52" t="s">
        <v>119</v>
      </c>
      <c r="F20" s="52" t="s">
        <v>121</v>
      </c>
      <c r="G20" s="52" t="s">
        <v>131</v>
      </c>
      <c r="H20" s="52" t="s">
        <v>132</v>
      </c>
      <c r="I20" s="53">
        <f>I18*30.2%</f>
        <v>218.04399999999998</v>
      </c>
      <c r="J20" s="53">
        <f>J18*30.2%+12.8</f>
        <v>233.26</v>
      </c>
      <c r="K20" s="53">
        <f>K18*30.2%-57.7</f>
        <v>164.26999999999998</v>
      </c>
    </row>
    <row r="21" spans="2:12" ht="15" customHeight="1" x14ac:dyDescent="0.2">
      <c r="B21" s="68" t="s">
        <v>133</v>
      </c>
      <c r="C21" s="115">
        <v>802</v>
      </c>
      <c r="D21" s="52" t="s">
        <v>114</v>
      </c>
      <c r="E21" s="52" t="s">
        <v>119</v>
      </c>
      <c r="F21" s="52" t="s">
        <v>121</v>
      </c>
      <c r="G21" s="52" t="s">
        <v>128</v>
      </c>
      <c r="H21" s="52" t="s">
        <v>134</v>
      </c>
      <c r="I21" s="53"/>
      <c r="J21" s="55"/>
      <c r="K21" s="55"/>
    </row>
    <row r="22" spans="2:12" ht="15" customHeight="1" x14ac:dyDescent="0.2">
      <c r="B22" s="68" t="s">
        <v>420</v>
      </c>
      <c r="C22" s="115" t="s">
        <v>135</v>
      </c>
      <c r="D22" s="52" t="s">
        <v>114</v>
      </c>
      <c r="E22" s="52" t="s">
        <v>119</v>
      </c>
      <c r="F22" s="52" t="s">
        <v>121</v>
      </c>
      <c r="G22" s="52" t="s">
        <v>151</v>
      </c>
      <c r="H22" s="52" t="s">
        <v>160</v>
      </c>
      <c r="I22" s="53"/>
      <c r="J22" s="55"/>
      <c r="K22" s="56"/>
    </row>
    <row r="23" spans="2:12" ht="15" customHeight="1" x14ac:dyDescent="0.25">
      <c r="B23" s="132" t="s">
        <v>138</v>
      </c>
      <c r="C23" s="114">
        <v>802</v>
      </c>
      <c r="D23" s="50" t="s">
        <v>114</v>
      </c>
      <c r="E23" s="50" t="s">
        <v>139</v>
      </c>
      <c r="F23" s="50" t="s">
        <v>116</v>
      </c>
      <c r="G23" s="50" t="s">
        <v>117</v>
      </c>
      <c r="H23" s="50" t="s">
        <v>117</v>
      </c>
      <c r="I23" s="51">
        <f>I24</f>
        <v>776.17399999999998</v>
      </c>
      <c r="J23" s="51">
        <f>J24</f>
        <v>712.59</v>
      </c>
      <c r="K23" s="51">
        <f t="shared" ref="J23:K24" si="4">K24</f>
        <v>725.1</v>
      </c>
    </row>
    <row r="24" spans="2:12" ht="15" customHeight="1" x14ac:dyDescent="0.25">
      <c r="B24" s="132" t="s">
        <v>140</v>
      </c>
      <c r="C24" s="114">
        <v>802</v>
      </c>
      <c r="D24" s="50" t="s">
        <v>114</v>
      </c>
      <c r="E24" s="50" t="s">
        <v>139</v>
      </c>
      <c r="F24" s="50" t="s">
        <v>141</v>
      </c>
      <c r="G24" s="50" t="s">
        <v>117</v>
      </c>
      <c r="H24" s="50" t="s">
        <v>117</v>
      </c>
      <c r="I24" s="51">
        <f>I25</f>
        <v>776.17399999999998</v>
      </c>
      <c r="J24" s="51">
        <f t="shared" si="4"/>
        <v>712.59</v>
      </c>
      <c r="K24" s="51">
        <f t="shared" si="4"/>
        <v>725.1</v>
      </c>
    </row>
    <row r="25" spans="2:12" ht="15" customHeight="1" x14ac:dyDescent="0.25">
      <c r="B25" s="133" t="s">
        <v>142</v>
      </c>
      <c r="C25" s="114">
        <v>802</v>
      </c>
      <c r="D25" s="50" t="s">
        <v>114</v>
      </c>
      <c r="E25" s="50" t="s">
        <v>139</v>
      </c>
      <c r="F25" s="50" t="s">
        <v>141</v>
      </c>
      <c r="G25" s="50" t="s">
        <v>117</v>
      </c>
      <c r="H25" s="50" t="s">
        <v>143</v>
      </c>
      <c r="I25" s="51">
        <f>I26+I30+I37+I41+I61+I69+I73+I34</f>
        <v>776.17399999999998</v>
      </c>
      <c r="J25" s="51">
        <f>J26+J30+J37+J41+J61+J69+J73+J34</f>
        <v>712.59</v>
      </c>
      <c r="K25" s="51">
        <f t="shared" ref="K25" si="5">K26+K30+K37+K41+K61+K69+K73+K34</f>
        <v>725.1</v>
      </c>
    </row>
    <row r="26" spans="2:12" ht="15" customHeight="1" x14ac:dyDescent="0.25">
      <c r="B26" s="133" t="s">
        <v>122</v>
      </c>
      <c r="C26" s="114">
        <v>802</v>
      </c>
      <c r="D26" s="50" t="s">
        <v>114</v>
      </c>
      <c r="E26" s="50" t="s">
        <v>139</v>
      </c>
      <c r="F26" s="50" t="s">
        <v>141</v>
      </c>
      <c r="G26" s="50" t="s">
        <v>117</v>
      </c>
      <c r="H26" s="50" t="s">
        <v>123</v>
      </c>
      <c r="I26" s="51">
        <f>I27+I28+I29</f>
        <v>568.97399999999993</v>
      </c>
      <c r="J26" s="51">
        <f>J27+J28+J29</f>
        <v>579.39</v>
      </c>
      <c r="K26" s="51">
        <f t="shared" ref="K26" si="6">K27+K28+K29</f>
        <v>585.9</v>
      </c>
    </row>
    <row r="27" spans="2:12" ht="15" customHeight="1" x14ac:dyDescent="0.2">
      <c r="B27" s="68" t="s">
        <v>124</v>
      </c>
      <c r="C27" s="115">
        <v>802</v>
      </c>
      <c r="D27" s="52" t="s">
        <v>114</v>
      </c>
      <c r="E27" s="52" t="s">
        <v>139</v>
      </c>
      <c r="F27" s="52" t="s">
        <v>141</v>
      </c>
      <c r="G27" s="52" t="s">
        <v>125</v>
      </c>
      <c r="H27" s="52" t="s">
        <v>126</v>
      </c>
      <c r="I27" s="53">
        <v>437</v>
      </c>
      <c r="J27" s="54">
        <v>445</v>
      </c>
      <c r="K27" s="54">
        <v>450</v>
      </c>
      <c r="L27" s="1">
        <v>11.5</v>
      </c>
    </row>
    <row r="28" spans="2:12" ht="15" customHeight="1" x14ac:dyDescent="0.2">
      <c r="B28" s="57" t="s">
        <v>144</v>
      </c>
      <c r="C28" s="115">
        <v>802</v>
      </c>
      <c r="D28" s="52" t="s">
        <v>114</v>
      </c>
      <c r="E28" s="52" t="s">
        <v>139</v>
      </c>
      <c r="F28" s="52" t="s">
        <v>141</v>
      </c>
      <c r="G28" s="52" t="s">
        <v>128</v>
      </c>
      <c r="H28" s="52" t="s">
        <v>129</v>
      </c>
      <c r="I28" s="53"/>
      <c r="J28" s="54"/>
      <c r="K28" s="54"/>
    </row>
    <row r="29" spans="2:12" ht="15" customHeight="1" x14ac:dyDescent="0.2">
      <c r="B29" s="68" t="s">
        <v>130</v>
      </c>
      <c r="C29" s="115">
        <v>802</v>
      </c>
      <c r="D29" s="52" t="s">
        <v>114</v>
      </c>
      <c r="E29" s="52" t="s">
        <v>139</v>
      </c>
      <c r="F29" s="52" t="s">
        <v>141</v>
      </c>
      <c r="G29" s="52" t="s">
        <v>131</v>
      </c>
      <c r="H29" s="52" t="s">
        <v>132</v>
      </c>
      <c r="I29" s="53">
        <f>I27*30.2%</f>
        <v>131.97399999999999</v>
      </c>
      <c r="J29" s="53">
        <f t="shared" ref="J29:K29" si="7">J27*30.2%</f>
        <v>134.38999999999999</v>
      </c>
      <c r="K29" s="53">
        <f t="shared" si="7"/>
        <v>135.9</v>
      </c>
    </row>
    <row r="30" spans="2:12" ht="15" customHeight="1" x14ac:dyDescent="0.2">
      <c r="B30" s="89" t="s">
        <v>145</v>
      </c>
      <c r="C30" s="116">
        <v>802</v>
      </c>
      <c r="D30" s="58" t="s">
        <v>114</v>
      </c>
      <c r="E30" s="58" t="s">
        <v>139</v>
      </c>
      <c r="F30" s="58" t="s">
        <v>141</v>
      </c>
      <c r="G30" s="58" t="s">
        <v>146</v>
      </c>
      <c r="H30" s="58" t="s">
        <v>147</v>
      </c>
      <c r="I30" s="59">
        <f>I31+I32+I33</f>
        <v>110</v>
      </c>
      <c r="J30" s="59">
        <f t="shared" ref="J30:K30" si="8">J31+J32+J33</f>
        <v>115</v>
      </c>
      <c r="K30" s="59">
        <f t="shared" si="8"/>
        <v>115</v>
      </c>
    </row>
    <row r="31" spans="2:12" ht="15" customHeight="1" x14ac:dyDescent="0.2">
      <c r="B31" s="67" t="s">
        <v>148</v>
      </c>
      <c r="C31" s="117">
        <v>802</v>
      </c>
      <c r="D31" s="60" t="s">
        <v>114</v>
      </c>
      <c r="E31" s="60" t="s">
        <v>139</v>
      </c>
      <c r="F31" s="60" t="s">
        <v>141</v>
      </c>
      <c r="G31" s="60" t="s">
        <v>146</v>
      </c>
      <c r="H31" s="60" t="s">
        <v>147</v>
      </c>
      <c r="I31" s="53">
        <v>110</v>
      </c>
      <c r="J31" s="54">
        <v>115</v>
      </c>
      <c r="K31" s="54">
        <v>115</v>
      </c>
    </row>
    <row r="32" spans="2:12" ht="15" customHeight="1" x14ac:dyDescent="0.2">
      <c r="B32" s="67" t="s">
        <v>149</v>
      </c>
      <c r="C32" s="117">
        <v>802</v>
      </c>
      <c r="D32" s="60" t="s">
        <v>114</v>
      </c>
      <c r="E32" s="60" t="s">
        <v>139</v>
      </c>
      <c r="F32" s="60" t="s">
        <v>141</v>
      </c>
      <c r="G32" s="60" t="s">
        <v>146</v>
      </c>
      <c r="H32" s="60" t="s">
        <v>147</v>
      </c>
      <c r="I32" s="53"/>
      <c r="J32" s="54"/>
      <c r="K32" s="54"/>
    </row>
    <row r="33" spans="2:13" ht="15" customHeight="1" x14ac:dyDescent="0.2">
      <c r="B33" s="67" t="s">
        <v>150</v>
      </c>
      <c r="C33" s="117">
        <v>802</v>
      </c>
      <c r="D33" s="60" t="s">
        <v>114</v>
      </c>
      <c r="E33" s="60" t="s">
        <v>139</v>
      </c>
      <c r="F33" s="60" t="s">
        <v>141</v>
      </c>
      <c r="G33" s="60" t="s">
        <v>151</v>
      </c>
      <c r="H33" s="60" t="s">
        <v>147</v>
      </c>
      <c r="I33" s="53"/>
      <c r="J33" s="54"/>
      <c r="K33" s="54"/>
    </row>
    <row r="34" spans="2:13" ht="15" customHeight="1" x14ac:dyDescent="0.2">
      <c r="B34" s="134" t="s">
        <v>152</v>
      </c>
      <c r="C34" s="118">
        <v>802</v>
      </c>
      <c r="D34" s="61" t="s">
        <v>114</v>
      </c>
      <c r="E34" s="61" t="s">
        <v>139</v>
      </c>
      <c r="F34" s="61" t="s">
        <v>141</v>
      </c>
      <c r="G34" s="61" t="s">
        <v>128</v>
      </c>
      <c r="H34" s="61" t="s">
        <v>117</v>
      </c>
      <c r="I34" s="62">
        <f>I35</f>
        <v>0</v>
      </c>
      <c r="J34" s="62">
        <f t="shared" ref="J34:K34" si="9">J35</f>
        <v>0</v>
      </c>
      <c r="K34" s="62">
        <f t="shared" si="9"/>
        <v>0</v>
      </c>
    </row>
    <row r="35" spans="2:13" ht="15" customHeight="1" x14ac:dyDescent="0.2">
      <c r="B35" s="78" t="s">
        <v>153</v>
      </c>
      <c r="C35" s="119" t="s">
        <v>135</v>
      </c>
      <c r="D35" s="63" t="s">
        <v>114</v>
      </c>
      <c r="E35" s="63" t="s">
        <v>139</v>
      </c>
      <c r="F35" s="63" t="s">
        <v>141</v>
      </c>
      <c r="G35" s="63" t="s">
        <v>128</v>
      </c>
      <c r="H35" s="63" t="s">
        <v>134</v>
      </c>
      <c r="I35" s="64"/>
      <c r="J35" s="65"/>
      <c r="K35" s="65"/>
    </row>
    <row r="36" spans="2:13" ht="15" customHeight="1" x14ac:dyDescent="0.2">
      <c r="B36" s="135"/>
      <c r="C36" s="120"/>
      <c r="D36" s="66"/>
      <c r="E36" s="66"/>
      <c r="F36" s="66"/>
      <c r="G36" s="66"/>
      <c r="H36" s="66"/>
      <c r="I36" s="64"/>
      <c r="J36" s="65"/>
      <c r="K36" s="65"/>
    </row>
    <row r="37" spans="2:13" ht="15" customHeight="1" x14ac:dyDescent="0.2">
      <c r="B37" s="89" t="s">
        <v>154</v>
      </c>
      <c r="C37" s="116">
        <v>802</v>
      </c>
      <c r="D37" s="58" t="s">
        <v>114</v>
      </c>
      <c r="E37" s="58" t="s">
        <v>139</v>
      </c>
      <c r="F37" s="58" t="s">
        <v>141</v>
      </c>
      <c r="G37" s="58" t="s">
        <v>117</v>
      </c>
      <c r="H37" s="58" t="s">
        <v>155</v>
      </c>
      <c r="I37" s="59">
        <f>I38+I40</f>
        <v>2</v>
      </c>
      <c r="J37" s="59">
        <f t="shared" ref="J37:K37" si="10">J38+J40</f>
        <v>0</v>
      </c>
      <c r="K37" s="59">
        <f t="shared" si="10"/>
        <v>0</v>
      </c>
    </row>
    <row r="38" spans="2:13" ht="15" customHeight="1" x14ac:dyDescent="0.2">
      <c r="B38" s="67" t="s">
        <v>156</v>
      </c>
      <c r="C38" s="115">
        <v>802</v>
      </c>
      <c r="D38" s="52" t="s">
        <v>114</v>
      </c>
      <c r="E38" s="52" t="s">
        <v>139</v>
      </c>
      <c r="F38" s="52" t="s">
        <v>141</v>
      </c>
      <c r="G38" s="52" t="s">
        <v>146</v>
      </c>
      <c r="H38" s="52" t="s">
        <v>155</v>
      </c>
      <c r="I38" s="53">
        <v>2</v>
      </c>
      <c r="J38" s="54"/>
      <c r="K38" s="54"/>
    </row>
    <row r="39" spans="2:13" ht="15" customHeight="1" x14ac:dyDescent="0.2">
      <c r="B39" s="67" t="s">
        <v>157</v>
      </c>
      <c r="C39" s="115" t="s">
        <v>135</v>
      </c>
      <c r="D39" s="52" t="s">
        <v>114</v>
      </c>
      <c r="E39" s="52" t="s">
        <v>139</v>
      </c>
      <c r="F39" s="52" t="s">
        <v>141</v>
      </c>
      <c r="G39" s="52" t="s">
        <v>151</v>
      </c>
      <c r="H39" s="52" t="s">
        <v>155</v>
      </c>
      <c r="I39" s="53"/>
      <c r="J39" s="54"/>
      <c r="K39" s="54"/>
    </row>
    <row r="40" spans="2:13" ht="15" customHeight="1" x14ac:dyDescent="0.2">
      <c r="B40" s="67" t="s">
        <v>158</v>
      </c>
      <c r="C40" s="117">
        <v>802</v>
      </c>
      <c r="D40" s="60" t="s">
        <v>114</v>
      </c>
      <c r="E40" s="60" t="s">
        <v>139</v>
      </c>
      <c r="F40" s="60" t="s">
        <v>141</v>
      </c>
      <c r="G40" s="60" t="s">
        <v>151</v>
      </c>
      <c r="H40" s="60" t="s">
        <v>155</v>
      </c>
      <c r="I40" s="53"/>
      <c r="J40" s="54"/>
      <c r="K40" s="54"/>
    </row>
    <row r="41" spans="2:13" ht="15" customHeight="1" x14ac:dyDescent="0.2">
      <c r="B41" s="89" t="s">
        <v>159</v>
      </c>
      <c r="C41" s="116">
        <v>802</v>
      </c>
      <c r="D41" s="58" t="s">
        <v>114</v>
      </c>
      <c r="E41" s="58" t="s">
        <v>139</v>
      </c>
      <c r="F41" s="58" t="s">
        <v>141</v>
      </c>
      <c r="G41" s="58" t="s">
        <v>117</v>
      </c>
      <c r="H41" s="58" t="s">
        <v>160</v>
      </c>
      <c r="I41" s="59">
        <f>I42+I49</f>
        <v>92</v>
      </c>
      <c r="J41" s="59">
        <f t="shared" ref="J41:K41" si="11">J42+J49</f>
        <v>15</v>
      </c>
      <c r="K41" s="59">
        <f t="shared" si="11"/>
        <v>21</v>
      </c>
    </row>
    <row r="42" spans="2:13" ht="15" customHeight="1" x14ac:dyDescent="0.2">
      <c r="B42" s="89" t="s">
        <v>161</v>
      </c>
      <c r="C42" s="116">
        <v>802</v>
      </c>
      <c r="D42" s="58" t="s">
        <v>114</v>
      </c>
      <c r="E42" s="58" t="s">
        <v>139</v>
      </c>
      <c r="F42" s="58" t="s">
        <v>141</v>
      </c>
      <c r="G42" s="58" t="s">
        <v>146</v>
      </c>
      <c r="H42" s="58" t="s">
        <v>160</v>
      </c>
      <c r="I42" s="59">
        <f>I43+I44+I45+I46+I48</f>
        <v>78</v>
      </c>
      <c r="J42" s="59">
        <f t="shared" ref="J42:K42" si="12">J43+J44+J45+J46+J48</f>
        <v>0</v>
      </c>
      <c r="K42" s="59">
        <f t="shared" si="12"/>
        <v>0</v>
      </c>
    </row>
    <row r="43" spans="2:13" ht="15" customHeight="1" x14ac:dyDescent="0.2">
      <c r="B43" s="78" t="s">
        <v>162</v>
      </c>
      <c r="C43" s="117">
        <v>802</v>
      </c>
      <c r="D43" s="60" t="s">
        <v>114</v>
      </c>
      <c r="E43" s="60" t="s">
        <v>139</v>
      </c>
      <c r="F43" s="60" t="s">
        <v>141</v>
      </c>
      <c r="G43" s="63" t="s">
        <v>146</v>
      </c>
      <c r="H43" s="63" t="s">
        <v>160</v>
      </c>
      <c r="I43" s="342">
        <v>50</v>
      </c>
      <c r="J43" s="54"/>
      <c r="K43" s="54"/>
      <c r="M43" s="1" t="s">
        <v>545</v>
      </c>
    </row>
    <row r="44" spans="2:13" ht="15" customHeight="1" x14ac:dyDescent="0.2">
      <c r="B44" s="78" t="s">
        <v>163</v>
      </c>
      <c r="C44" s="117">
        <v>802</v>
      </c>
      <c r="D44" s="60" t="s">
        <v>114</v>
      </c>
      <c r="E44" s="60" t="s">
        <v>139</v>
      </c>
      <c r="F44" s="60" t="s">
        <v>141</v>
      </c>
      <c r="G44" s="63" t="s">
        <v>146</v>
      </c>
      <c r="H44" s="63" t="s">
        <v>160</v>
      </c>
      <c r="I44" s="64">
        <v>28</v>
      </c>
      <c r="J44" s="54"/>
      <c r="K44" s="54"/>
      <c r="M44" s="1" t="s">
        <v>546</v>
      </c>
    </row>
    <row r="45" spans="2:13" ht="15" customHeight="1" x14ac:dyDescent="0.2">
      <c r="B45" s="78" t="s">
        <v>164</v>
      </c>
      <c r="C45" s="117">
        <v>802</v>
      </c>
      <c r="D45" s="60" t="s">
        <v>114</v>
      </c>
      <c r="E45" s="60" t="s">
        <v>139</v>
      </c>
      <c r="F45" s="60" t="s">
        <v>141</v>
      </c>
      <c r="G45" s="63" t="s">
        <v>146</v>
      </c>
      <c r="H45" s="63" t="s">
        <v>160</v>
      </c>
      <c r="I45" s="64"/>
      <c r="J45" s="54"/>
      <c r="K45" s="54"/>
    </row>
    <row r="46" spans="2:13" ht="28.5" x14ac:dyDescent="0.2">
      <c r="B46" s="78" t="s">
        <v>165</v>
      </c>
      <c r="C46" s="117">
        <v>802</v>
      </c>
      <c r="D46" s="60" t="s">
        <v>114</v>
      </c>
      <c r="E46" s="60" t="s">
        <v>139</v>
      </c>
      <c r="F46" s="60" t="s">
        <v>141</v>
      </c>
      <c r="G46" s="63" t="s">
        <v>146</v>
      </c>
      <c r="H46" s="63" t="s">
        <v>160</v>
      </c>
      <c r="I46" s="64"/>
      <c r="J46" s="54"/>
      <c r="K46" s="54"/>
    </row>
    <row r="47" spans="2:13" ht="15" customHeight="1" x14ac:dyDescent="0.2">
      <c r="B47" s="78" t="s">
        <v>166</v>
      </c>
      <c r="C47" s="117">
        <v>802</v>
      </c>
      <c r="D47" s="60" t="s">
        <v>114</v>
      </c>
      <c r="E47" s="60" t="s">
        <v>139</v>
      </c>
      <c r="F47" s="60" t="s">
        <v>141</v>
      </c>
      <c r="G47" s="63" t="s">
        <v>146</v>
      </c>
      <c r="H47" s="63" t="s">
        <v>160</v>
      </c>
      <c r="I47" s="64"/>
      <c r="J47" s="54"/>
      <c r="K47" s="54"/>
    </row>
    <row r="48" spans="2:13" ht="15" customHeight="1" x14ac:dyDescent="0.2">
      <c r="B48" s="78" t="s">
        <v>167</v>
      </c>
      <c r="C48" s="117">
        <v>802</v>
      </c>
      <c r="D48" s="60" t="s">
        <v>114</v>
      </c>
      <c r="E48" s="60" t="s">
        <v>139</v>
      </c>
      <c r="F48" s="60" t="s">
        <v>141</v>
      </c>
      <c r="G48" s="63" t="s">
        <v>146</v>
      </c>
      <c r="H48" s="63" t="s">
        <v>160</v>
      </c>
      <c r="I48" s="64"/>
      <c r="J48" s="54"/>
      <c r="K48" s="54"/>
    </row>
    <row r="49" spans="2:11" ht="15" customHeight="1" x14ac:dyDescent="0.2">
      <c r="B49" s="77" t="s">
        <v>168</v>
      </c>
      <c r="C49" s="116">
        <v>802</v>
      </c>
      <c r="D49" s="58" t="s">
        <v>114</v>
      </c>
      <c r="E49" s="58" t="s">
        <v>139</v>
      </c>
      <c r="F49" s="58" t="s">
        <v>141</v>
      </c>
      <c r="G49" s="58" t="s">
        <v>151</v>
      </c>
      <c r="H49" s="58" t="s">
        <v>160</v>
      </c>
      <c r="I49" s="59">
        <f>SUM(I50:I60)</f>
        <v>14</v>
      </c>
      <c r="J49" s="59">
        <f t="shared" ref="J49:K49" si="13">SUM(J50:J60)</f>
        <v>15</v>
      </c>
      <c r="K49" s="59">
        <f t="shared" si="13"/>
        <v>21</v>
      </c>
    </row>
    <row r="50" spans="2:11" ht="15" customHeight="1" x14ac:dyDescent="0.2">
      <c r="B50" s="67" t="s">
        <v>169</v>
      </c>
      <c r="C50" s="117">
        <v>802</v>
      </c>
      <c r="D50" s="60" t="s">
        <v>114</v>
      </c>
      <c r="E50" s="60" t="s">
        <v>139</v>
      </c>
      <c r="F50" s="60" t="s">
        <v>141</v>
      </c>
      <c r="G50" s="60" t="s">
        <v>151</v>
      </c>
      <c r="H50" s="63" t="s">
        <v>160</v>
      </c>
      <c r="I50" s="53"/>
      <c r="J50" s="54"/>
      <c r="K50" s="54"/>
    </row>
    <row r="51" spans="2:11" ht="15" customHeight="1" x14ac:dyDescent="0.2">
      <c r="B51" s="67" t="s">
        <v>170</v>
      </c>
      <c r="C51" s="117">
        <v>802</v>
      </c>
      <c r="D51" s="60" t="s">
        <v>114</v>
      </c>
      <c r="E51" s="60" t="s">
        <v>139</v>
      </c>
      <c r="F51" s="60" t="s">
        <v>141</v>
      </c>
      <c r="G51" s="60" t="s">
        <v>151</v>
      </c>
      <c r="H51" s="63" t="s">
        <v>160</v>
      </c>
      <c r="I51" s="53"/>
      <c r="J51" s="54"/>
      <c r="K51" s="54"/>
    </row>
    <row r="52" spans="2:11" ht="15" customHeight="1" x14ac:dyDescent="0.2">
      <c r="B52" s="67" t="s">
        <v>171</v>
      </c>
      <c r="C52" s="117">
        <v>802</v>
      </c>
      <c r="D52" s="60" t="s">
        <v>114</v>
      </c>
      <c r="E52" s="60" t="s">
        <v>139</v>
      </c>
      <c r="F52" s="60" t="s">
        <v>141</v>
      </c>
      <c r="G52" s="60" t="s">
        <v>151</v>
      </c>
      <c r="H52" s="63" t="s">
        <v>160</v>
      </c>
      <c r="I52" s="53">
        <v>8</v>
      </c>
      <c r="J52" s="54">
        <v>15</v>
      </c>
      <c r="K52" s="54">
        <v>21</v>
      </c>
    </row>
    <row r="53" spans="2:11" ht="15" customHeight="1" x14ac:dyDescent="0.2">
      <c r="B53" s="67" t="s">
        <v>172</v>
      </c>
      <c r="C53" s="117">
        <v>802</v>
      </c>
      <c r="D53" s="60" t="s">
        <v>114</v>
      </c>
      <c r="E53" s="60" t="s">
        <v>139</v>
      </c>
      <c r="F53" s="60" t="s">
        <v>141</v>
      </c>
      <c r="G53" s="60" t="s">
        <v>151</v>
      </c>
      <c r="H53" s="63" t="s">
        <v>160</v>
      </c>
      <c r="I53" s="53"/>
      <c r="J53" s="54"/>
      <c r="K53" s="54"/>
    </row>
    <row r="54" spans="2:11" ht="15" customHeight="1" x14ac:dyDescent="0.2">
      <c r="B54" s="67" t="s">
        <v>173</v>
      </c>
      <c r="C54" s="117">
        <v>802</v>
      </c>
      <c r="D54" s="60" t="s">
        <v>114</v>
      </c>
      <c r="E54" s="60" t="s">
        <v>139</v>
      </c>
      <c r="F54" s="60" t="s">
        <v>141</v>
      </c>
      <c r="G54" s="60" t="s">
        <v>151</v>
      </c>
      <c r="H54" s="63" t="s">
        <v>160</v>
      </c>
      <c r="I54" s="53"/>
      <c r="J54" s="54"/>
      <c r="K54" s="54"/>
    </row>
    <row r="55" spans="2:11" ht="15" customHeight="1" x14ac:dyDescent="0.2">
      <c r="B55" s="67" t="s">
        <v>174</v>
      </c>
      <c r="C55" s="117">
        <v>802</v>
      </c>
      <c r="D55" s="60" t="s">
        <v>114</v>
      </c>
      <c r="E55" s="60" t="s">
        <v>139</v>
      </c>
      <c r="F55" s="60" t="s">
        <v>141</v>
      </c>
      <c r="G55" s="60" t="s">
        <v>151</v>
      </c>
      <c r="H55" s="63" t="s">
        <v>160</v>
      </c>
      <c r="I55" s="53">
        <v>6</v>
      </c>
      <c r="J55" s="54"/>
      <c r="K55" s="54"/>
    </row>
    <row r="56" spans="2:11" ht="15" customHeight="1" x14ac:dyDescent="0.2">
      <c r="B56" s="67" t="s">
        <v>175</v>
      </c>
      <c r="C56" s="117">
        <v>802</v>
      </c>
      <c r="D56" s="60" t="s">
        <v>114</v>
      </c>
      <c r="E56" s="60" t="s">
        <v>139</v>
      </c>
      <c r="F56" s="60" t="s">
        <v>141</v>
      </c>
      <c r="G56" s="60" t="s">
        <v>151</v>
      </c>
      <c r="H56" s="63" t="s">
        <v>160</v>
      </c>
      <c r="I56" s="53"/>
      <c r="J56" s="54"/>
      <c r="K56" s="54"/>
    </row>
    <row r="57" spans="2:11" ht="15" customHeight="1" x14ac:dyDescent="0.2">
      <c r="B57" s="67" t="s">
        <v>176</v>
      </c>
      <c r="C57" s="117">
        <v>802</v>
      </c>
      <c r="D57" s="60" t="s">
        <v>114</v>
      </c>
      <c r="E57" s="60" t="s">
        <v>139</v>
      </c>
      <c r="F57" s="60" t="s">
        <v>141</v>
      </c>
      <c r="G57" s="60" t="s">
        <v>151</v>
      </c>
      <c r="H57" s="63" t="s">
        <v>160</v>
      </c>
      <c r="I57" s="53"/>
      <c r="J57" s="54"/>
      <c r="K57" s="54"/>
    </row>
    <row r="58" spans="2:11" ht="15" customHeight="1" x14ac:dyDescent="0.2">
      <c r="B58" s="67" t="s">
        <v>177</v>
      </c>
      <c r="C58" s="117">
        <v>802</v>
      </c>
      <c r="D58" s="60" t="s">
        <v>114</v>
      </c>
      <c r="E58" s="60" t="s">
        <v>139</v>
      </c>
      <c r="F58" s="60" t="s">
        <v>141</v>
      </c>
      <c r="G58" s="60" t="s">
        <v>151</v>
      </c>
      <c r="H58" s="63" t="s">
        <v>160</v>
      </c>
      <c r="I58" s="53"/>
      <c r="J58" s="54"/>
      <c r="K58" s="54"/>
    </row>
    <row r="59" spans="2:11" ht="15" customHeight="1" x14ac:dyDescent="0.2">
      <c r="B59" s="67" t="s">
        <v>178</v>
      </c>
      <c r="C59" s="117">
        <v>802</v>
      </c>
      <c r="D59" s="60" t="s">
        <v>114</v>
      </c>
      <c r="E59" s="60" t="s">
        <v>139</v>
      </c>
      <c r="F59" s="60" t="s">
        <v>141</v>
      </c>
      <c r="G59" s="60" t="s">
        <v>151</v>
      </c>
      <c r="H59" s="63" t="s">
        <v>160</v>
      </c>
      <c r="I59" s="53"/>
      <c r="J59" s="54"/>
      <c r="K59" s="54"/>
    </row>
    <row r="60" spans="2:11" ht="15" customHeight="1" x14ac:dyDescent="0.2">
      <c r="B60" s="67" t="s">
        <v>179</v>
      </c>
      <c r="C60" s="117"/>
      <c r="D60" s="60" t="s">
        <v>114</v>
      </c>
      <c r="E60" s="60" t="s">
        <v>139</v>
      </c>
      <c r="F60" s="60" t="s">
        <v>141</v>
      </c>
      <c r="G60" s="60" t="s">
        <v>151</v>
      </c>
      <c r="H60" s="63" t="s">
        <v>160</v>
      </c>
      <c r="I60" s="53"/>
      <c r="J60" s="54"/>
      <c r="K60" s="54"/>
    </row>
    <row r="61" spans="2:11" ht="15" customHeight="1" x14ac:dyDescent="0.2">
      <c r="B61" s="136" t="s">
        <v>180</v>
      </c>
      <c r="C61" s="116">
        <v>802</v>
      </c>
      <c r="D61" s="58" t="s">
        <v>114</v>
      </c>
      <c r="E61" s="58" t="s">
        <v>139</v>
      </c>
      <c r="F61" s="58" t="s">
        <v>141</v>
      </c>
      <c r="G61" s="58" t="s">
        <v>117</v>
      </c>
      <c r="H61" s="58" t="s">
        <v>137</v>
      </c>
      <c r="I61" s="59">
        <f>I64+I68+I63</f>
        <v>3.2</v>
      </c>
      <c r="J61" s="59">
        <f t="shared" ref="J61:K61" si="14">J64+J68+J63</f>
        <v>3.2</v>
      </c>
      <c r="K61" s="59">
        <f t="shared" si="14"/>
        <v>3.2</v>
      </c>
    </row>
    <row r="62" spans="2:11" ht="15" customHeight="1" x14ac:dyDescent="0.2">
      <c r="B62" s="67" t="s">
        <v>181</v>
      </c>
      <c r="C62" s="117">
        <v>802</v>
      </c>
      <c r="D62" s="60" t="s">
        <v>114</v>
      </c>
      <c r="E62" s="60" t="s">
        <v>139</v>
      </c>
      <c r="F62" s="60" t="s">
        <v>141</v>
      </c>
      <c r="G62" s="60" t="s">
        <v>151</v>
      </c>
      <c r="H62" s="60" t="s">
        <v>137</v>
      </c>
      <c r="I62" s="64"/>
      <c r="J62" s="54"/>
      <c r="K62" s="54"/>
    </row>
    <row r="63" spans="2:11" ht="15" customHeight="1" x14ac:dyDescent="0.2">
      <c r="B63" s="67" t="s">
        <v>182</v>
      </c>
      <c r="C63" s="117">
        <v>802</v>
      </c>
      <c r="D63" s="60" t="s">
        <v>114</v>
      </c>
      <c r="E63" s="60" t="s">
        <v>139</v>
      </c>
      <c r="F63" s="60" t="s">
        <v>141</v>
      </c>
      <c r="G63" s="60" t="s">
        <v>183</v>
      </c>
      <c r="H63" s="60" t="s">
        <v>137</v>
      </c>
      <c r="I63" s="64"/>
      <c r="J63" s="54"/>
      <c r="K63" s="54"/>
    </row>
    <row r="64" spans="2:11" ht="15" customHeight="1" x14ac:dyDescent="0.2">
      <c r="B64" s="67" t="s">
        <v>184</v>
      </c>
      <c r="C64" s="117">
        <v>802</v>
      </c>
      <c r="D64" s="60" t="s">
        <v>114</v>
      </c>
      <c r="E64" s="60" t="s">
        <v>139</v>
      </c>
      <c r="F64" s="60" t="s">
        <v>141</v>
      </c>
      <c r="G64" s="60" t="s">
        <v>136</v>
      </c>
      <c r="H64" s="60" t="s">
        <v>137</v>
      </c>
      <c r="I64" s="64">
        <v>1.2</v>
      </c>
      <c r="J64" s="54">
        <v>1.2</v>
      </c>
      <c r="K64" s="54">
        <v>1.2</v>
      </c>
    </row>
    <row r="65" spans="2:11" ht="15" customHeight="1" x14ac:dyDescent="0.2">
      <c r="B65" s="67" t="s">
        <v>185</v>
      </c>
      <c r="C65" s="117">
        <v>802</v>
      </c>
      <c r="D65" s="60" t="s">
        <v>114</v>
      </c>
      <c r="E65" s="60" t="s">
        <v>139</v>
      </c>
      <c r="F65" s="60" t="s">
        <v>141</v>
      </c>
      <c r="G65" s="60" t="s">
        <v>136</v>
      </c>
      <c r="H65" s="60" t="s">
        <v>137</v>
      </c>
      <c r="I65" s="64"/>
      <c r="J65" s="54"/>
      <c r="K65" s="54"/>
    </row>
    <row r="66" spans="2:11" ht="15" customHeight="1" x14ac:dyDescent="0.2">
      <c r="B66" s="67"/>
      <c r="C66" s="117">
        <v>802</v>
      </c>
      <c r="D66" s="60" t="s">
        <v>114</v>
      </c>
      <c r="E66" s="60" t="s">
        <v>139</v>
      </c>
      <c r="F66" s="60" t="s">
        <v>141</v>
      </c>
      <c r="G66" s="60" t="s">
        <v>136</v>
      </c>
      <c r="H66" s="60" t="s">
        <v>137</v>
      </c>
      <c r="I66" s="64"/>
      <c r="J66" s="54"/>
      <c r="K66" s="54"/>
    </row>
    <row r="67" spans="2:11" ht="15" customHeight="1" x14ac:dyDescent="0.2">
      <c r="B67" s="67" t="s">
        <v>186</v>
      </c>
      <c r="C67" s="117">
        <v>802</v>
      </c>
      <c r="D67" s="60" t="s">
        <v>114</v>
      </c>
      <c r="E67" s="60" t="s">
        <v>139</v>
      </c>
      <c r="F67" s="60" t="s">
        <v>141</v>
      </c>
      <c r="G67" s="60" t="s">
        <v>136</v>
      </c>
      <c r="H67" s="60" t="s">
        <v>137</v>
      </c>
      <c r="I67" s="64"/>
      <c r="J67" s="54"/>
      <c r="K67" s="54"/>
    </row>
    <row r="68" spans="2:11" ht="15" customHeight="1" x14ac:dyDescent="0.2">
      <c r="B68" s="68" t="s">
        <v>187</v>
      </c>
      <c r="C68" s="117">
        <v>802</v>
      </c>
      <c r="D68" s="60" t="s">
        <v>114</v>
      </c>
      <c r="E68" s="60" t="s">
        <v>139</v>
      </c>
      <c r="F68" s="60" t="s">
        <v>141</v>
      </c>
      <c r="G68" s="60" t="s">
        <v>188</v>
      </c>
      <c r="H68" s="60" t="s">
        <v>137</v>
      </c>
      <c r="I68" s="64">
        <v>2</v>
      </c>
      <c r="J68" s="54">
        <v>2</v>
      </c>
      <c r="K68" s="54">
        <v>2</v>
      </c>
    </row>
    <row r="69" spans="2:11" ht="15" customHeight="1" x14ac:dyDescent="0.2">
      <c r="B69" s="89" t="s">
        <v>189</v>
      </c>
      <c r="C69" s="116">
        <v>802</v>
      </c>
      <c r="D69" s="58" t="s">
        <v>114</v>
      </c>
      <c r="E69" s="58" t="s">
        <v>139</v>
      </c>
      <c r="F69" s="58" t="s">
        <v>141</v>
      </c>
      <c r="G69" s="58" t="s">
        <v>117</v>
      </c>
      <c r="H69" s="58" t="s">
        <v>190</v>
      </c>
      <c r="I69" s="59">
        <f>I70</f>
        <v>0</v>
      </c>
      <c r="J69" s="59">
        <v>0</v>
      </c>
      <c r="K69" s="59">
        <v>0</v>
      </c>
    </row>
    <row r="70" spans="2:11" ht="15" customHeight="1" x14ac:dyDescent="0.2">
      <c r="B70" s="67" t="s">
        <v>191</v>
      </c>
      <c r="C70" s="117">
        <v>802</v>
      </c>
      <c r="D70" s="60" t="s">
        <v>114</v>
      </c>
      <c r="E70" s="60" t="s">
        <v>139</v>
      </c>
      <c r="F70" s="60" t="s">
        <v>141</v>
      </c>
      <c r="G70" s="60" t="s">
        <v>146</v>
      </c>
      <c r="H70" s="60" t="s">
        <v>190</v>
      </c>
      <c r="I70" s="53"/>
      <c r="J70" s="54"/>
      <c r="K70" s="54"/>
    </row>
    <row r="71" spans="2:11" ht="15" customHeight="1" x14ac:dyDescent="0.2">
      <c r="B71" s="67" t="s">
        <v>192</v>
      </c>
      <c r="C71" s="117">
        <v>802</v>
      </c>
      <c r="D71" s="60" t="s">
        <v>114</v>
      </c>
      <c r="E71" s="60" t="s">
        <v>139</v>
      </c>
      <c r="F71" s="60" t="s">
        <v>141</v>
      </c>
      <c r="G71" s="60" t="s">
        <v>151</v>
      </c>
      <c r="H71" s="60" t="s">
        <v>190</v>
      </c>
      <c r="I71" s="53"/>
      <c r="J71" s="54"/>
      <c r="K71" s="54"/>
    </row>
    <row r="72" spans="2:11" ht="15" customHeight="1" x14ac:dyDescent="0.2">
      <c r="B72" s="67"/>
      <c r="C72" s="117"/>
      <c r="D72" s="60"/>
      <c r="E72" s="60"/>
      <c r="F72" s="60"/>
      <c r="G72" s="60" t="s">
        <v>193</v>
      </c>
      <c r="H72" s="60" t="s">
        <v>190</v>
      </c>
      <c r="I72" s="53"/>
      <c r="J72" s="54"/>
      <c r="K72" s="54"/>
    </row>
    <row r="73" spans="2:11" ht="15" customHeight="1" x14ac:dyDescent="0.25">
      <c r="B73" s="89" t="s">
        <v>194</v>
      </c>
      <c r="C73" s="116">
        <v>802</v>
      </c>
      <c r="D73" s="58" t="s">
        <v>114</v>
      </c>
      <c r="E73" s="58" t="s">
        <v>139</v>
      </c>
      <c r="F73" s="58" t="s">
        <v>141</v>
      </c>
      <c r="G73" s="58" t="s">
        <v>117</v>
      </c>
      <c r="H73" s="58" t="s">
        <v>195</v>
      </c>
      <c r="I73" s="69">
        <f>I74+I75+I77+I78+I79+I76</f>
        <v>0</v>
      </c>
      <c r="J73" s="69">
        <f t="shared" ref="J73:K73" si="15">J74+J75+J77+J78+J79+J76</f>
        <v>0</v>
      </c>
      <c r="K73" s="69">
        <f t="shared" si="15"/>
        <v>0</v>
      </c>
    </row>
    <row r="74" spans="2:11" ht="15" customHeight="1" x14ac:dyDescent="0.2">
      <c r="B74" s="74" t="s">
        <v>196</v>
      </c>
      <c r="C74" s="117">
        <v>802</v>
      </c>
      <c r="D74" s="60" t="s">
        <v>114</v>
      </c>
      <c r="E74" s="60" t="s">
        <v>139</v>
      </c>
      <c r="F74" s="60" t="s">
        <v>141</v>
      </c>
      <c r="G74" s="60" t="s">
        <v>151</v>
      </c>
      <c r="H74" s="60" t="s">
        <v>197</v>
      </c>
      <c r="I74" s="53"/>
      <c r="J74" s="54"/>
      <c r="K74" s="54"/>
    </row>
    <row r="75" spans="2:11" ht="15" customHeight="1" x14ac:dyDescent="0.2">
      <c r="B75" s="74" t="s">
        <v>198</v>
      </c>
      <c r="C75" s="117">
        <v>802</v>
      </c>
      <c r="D75" s="60" t="s">
        <v>114</v>
      </c>
      <c r="E75" s="60" t="s">
        <v>139</v>
      </c>
      <c r="F75" s="60" t="s">
        <v>141</v>
      </c>
      <c r="G75" s="60" t="s">
        <v>151</v>
      </c>
      <c r="H75" s="60" t="s">
        <v>199</v>
      </c>
      <c r="I75" s="53"/>
      <c r="J75" s="54"/>
      <c r="K75" s="54"/>
    </row>
    <row r="76" spans="2:11" ht="15" customHeight="1" x14ac:dyDescent="0.2">
      <c r="B76" s="74" t="s">
        <v>200</v>
      </c>
      <c r="C76" s="117">
        <v>802</v>
      </c>
      <c r="D76" s="60" t="s">
        <v>114</v>
      </c>
      <c r="E76" s="60" t="s">
        <v>139</v>
      </c>
      <c r="F76" s="60" t="s">
        <v>141</v>
      </c>
      <c r="G76" s="60" t="s">
        <v>151</v>
      </c>
      <c r="H76" s="60" t="s">
        <v>199</v>
      </c>
      <c r="I76" s="53"/>
      <c r="J76" s="54"/>
      <c r="K76" s="54"/>
    </row>
    <row r="77" spans="2:11" ht="15" customHeight="1" x14ac:dyDescent="0.2">
      <c r="B77" s="74" t="s">
        <v>201</v>
      </c>
      <c r="C77" s="117">
        <v>802</v>
      </c>
      <c r="D77" s="60" t="s">
        <v>114</v>
      </c>
      <c r="E77" s="60" t="s">
        <v>139</v>
      </c>
      <c r="F77" s="60" t="s">
        <v>141</v>
      </c>
      <c r="G77" s="60" t="s">
        <v>151</v>
      </c>
      <c r="H77" s="60" t="s">
        <v>202</v>
      </c>
      <c r="I77" s="53"/>
      <c r="J77" s="54"/>
      <c r="K77" s="54"/>
    </row>
    <row r="78" spans="2:11" ht="15" customHeight="1" x14ac:dyDescent="0.2">
      <c r="B78" s="74" t="s">
        <v>203</v>
      </c>
      <c r="C78" s="117">
        <v>802</v>
      </c>
      <c r="D78" s="60" t="s">
        <v>114</v>
      </c>
      <c r="E78" s="60" t="s">
        <v>139</v>
      </c>
      <c r="F78" s="60" t="s">
        <v>141</v>
      </c>
      <c r="G78" s="60" t="s">
        <v>151</v>
      </c>
      <c r="H78" s="60" t="s">
        <v>199</v>
      </c>
      <c r="I78" s="53"/>
      <c r="J78" s="54"/>
      <c r="K78" s="54"/>
    </row>
    <row r="79" spans="2:11" ht="15" customHeight="1" x14ac:dyDescent="0.2">
      <c r="B79" s="74" t="s">
        <v>204</v>
      </c>
      <c r="C79" s="117">
        <v>802</v>
      </c>
      <c r="D79" s="60" t="s">
        <v>114</v>
      </c>
      <c r="E79" s="60" t="s">
        <v>139</v>
      </c>
      <c r="F79" s="60" t="s">
        <v>141</v>
      </c>
      <c r="G79" s="60" t="s">
        <v>151</v>
      </c>
      <c r="H79" s="60" t="s">
        <v>199</v>
      </c>
      <c r="I79" s="53"/>
      <c r="J79" s="54"/>
      <c r="K79" s="54"/>
    </row>
    <row r="80" spans="2:11" ht="15" customHeight="1" x14ac:dyDescent="0.2">
      <c r="B80" s="74" t="s">
        <v>205</v>
      </c>
      <c r="C80" s="117">
        <v>802</v>
      </c>
      <c r="D80" s="60" t="s">
        <v>114</v>
      </c>
      <c r="E80" s="60" t="s">
        <v>139</v>
      </c>
      <c r="F80" s="60" t="s">
        <v>206</v>
      </c>
      <c r="G80" s="60" t="s">
        <v>151</v>
      </c>
      <c r="H80" s="60" t="s">
        <v>195</v>
      </c>
      <c r="I80" s="53"/>
      <c r="J80" s="54"/>
      <c r="K80" s="54"/>
    </row>
    <row r="81" spans="2:14" ht="15" customHeight="1" x14ac:dyDescent="0.25">
      <c r="B81" s="70" t="s">
        <v>207</v>
      </c>
      <c r="C81" s="114">
        <v>802</v>
      </c>
      <c r="D81" s="50" t="s">
        <v>114</v>
      </c>
      <c r="E81" s="50" t="s">
        <v>208</v>
      </c>
      <c r="F81" s="50" t="s">
        <v>116</v>
      </c>
      <c r="G81" s="50" t="s">
        <v>117</v>
      </c>
      <c r="H81" s="50" t="s">
        <v>115</v>
      </c>
      <c r="I81" s="51">
        <f>I82+I88</f>
        <v>75</v>
      </c>
      <c r="J81" s="51">
        <f>J82+J88</f>
        <v>0</v>
      </c>
      <c r="K81" s="51">
        <f>K82+K88</f>
        <v>0</v>
      </c>
    </row>
    <row r="82" spans="2:14" ht="15" customHeight="1" x14ac:dyDescent="0.25">
      <c r="B82" s="71" t="s">
        <v>209</v>
      </c>
      <c r="C82" s="116">
        <v>802</v>
      </c>
      <c r="D82" s="58" t="s">
        <v>114</v>
      </c>
      <c r="E82" s="58" t="s">
        <v>208</v>
      </c>
      <c r="F82" s="58" t="s">
        <v>210</v>
      </c>
      <c r="G82" s="58" t="s">
        <v>151</v>
      </c>
      <c r="H82" s="58" t="s">
        <v>117</v>
      </c>
      <c r="I82" s="69">
        <f>I83+I84+I85+I86+I87</f>
        <v>75</v>
      </c>
      <c r="J82" s="72"/>
      <c r="K82" s="72"/>
    </row>
    <row r="83" spans="2:14" ht="15" customHeight="1" x14ac:dyDescent="0.2">
      <c r="B83" s="67" t="s">
        <v>211</v>
      </c>
      <c r="C83" s="117">
        <v>802</v>
      </c>
      <c r="D83" s="60" t="s">
        <v>114</v>
      </c>
      <c r="E83" s="60" t="s">
        <v>208</v>
      </c>
      <c r="F83" s="60" t="s">
        <v>210</v>
      </c>
      <c r="G83" s="60" t="s">
        <v>151</v>
      </c>
      <c r="H83" s="60" t="s">
        <v>160</v>
      </c>
      <c r="I83" s="53">
        <v>75</v>
      </c>
      <c r="J83" s="54"/>
      <c r="K83" s="54"/>
    </row>
    <row r="84" spans="2:14" ht="15" customHeight="1" x14ac:dyDescent="0.2">
      <c r="B84" s="73" t="s">
        <v>212</v>
      </c>
      <c r="C84" s="117">
        <v>802</v>
      </c>
      <c r="D84" s="60" t="s">
        <v>114</v>
      </c>
      <c r="E84" s="60" t="s">
        <v>208</v>
      </c>
      <c r="F84" s="60" t="s">
        <v>210</v>
      </c>
      <c r="G84" s="60" t="s">
        <v>151</v>
      </c>
      <c r="H84" s="60" t="s">
        <v>160</v>
      </c>
      <c r="I84" s="53"/>
      <c r="J84" s="54"/>
      <c r="K84" s="54"/>
    </row>
    <row r="85" spans="2:14" ht="15" customHeight="1" x14ac:dyDescent="0.2">
      <c r="B85" s="73" t="s">
        <v>213</v>
      </c>
      <c r="C85" s="117">
        <v>802</v>
      </c>
      <c r="D85" s="60" t="s">
        <v>114</v>
      </c>
      <c r="E85" s="60" t="s">
        <v>208</v>
      </c>
      <c r="F85" s="60" t="s">
        <v>210</v>
      </c>
      <c r="G85" s="60" t="s">
        <v>151</v>
      </c>
      <c r="H85" s="60" t="s">
        <v>155</v>
      </c>
      <c r="I85" s="53"/>
      <c r="J85" s="54"/>
      <c r="K85" s="54"/>
    </row>
    <row r="86" spans="2:14" ht="15" customHeight="1" x14ac:dyDescent="0.2">
      <c r="B86" s="74" t="s">
        <v>201</v>
      </c>
      <c r="C86" s="117">
        <v>802</v>
      </c>
      <c r="D86" s="60" t="s">
        <v>114</v>
      </c>
      <c r="E86" s="60" t="s">
        <v>208</v>
      </c>
      <c r="F86" s="60" t="s">
        <v>210</v>
      </c>
      <c r="G86" s="60" t="s">
        <v>151</v>
      </c>
      <c r="H86" s="60" t="s">
        <v>195</v>
      </c>
      <c r="I86" s="53"/>
      <c r="J86" s="54"/>
      <c r="K86" s="54"/>
    </row>
    <row r="87" spans="2:14" ht="15" customHeight="1" x14ac:dyDescent="0.2">
      <c r="B87" s="74" t="s">
        <v>198</v>
      </c>
      <c r="C87" s="117">
        <v>802</v>
      </c>
      <c r="D87" s="60" t="s">
        <v>114</v>
      </c>
      <c r="E87" s="60" t="s">
        <v>208</v>
      </c>
      <c r="F87" s="60" t="s">
        <v>210</v>
      </c>
      <c r="G87" s="60" t="s">
        <v>151</v>
      </c>
      <c r="H87" s="60" t="s">
        <v>195</v>
      </c>
      <c r="I87" s="53"/>
      <c r="J87" s="54"/>
      <c r="K87" s="54"/>
    </row>
    <row r="88" spans="2:14" ht="15" customHeight="1" x14ac:dyDescent="0.25">
      <c r="B88" s="71" t="s">
        <v>214</v>
      </c>
      <c r="C88" s="116">
        <v>802</v>
      </c>
      <c r="D88" s="58" t="s">
        <v>114</v>
      </c>
      <c r="E88" s="58" t="s">
        <v>208</v>
      </c>
      <c r="F88" s="58" t="s">
        <v>215</v>
      </c>
      <c r="G88" s="58" t="s">
        <v>151</v>
      </c>
      <c r="H88" s="58" t="s">
        <v>117</v>
      </c>
      <c r="I88" s="69">
        <f>I89+I90+I91+I92</f>
        <v>0</v>
      </c>
      <c r="J88" s="72"/>
      <c r="K88" s="72"/>
    </row>
    <row r="89" spans="2:14" ht="15" customHeight="1" x14ac:dyDescent="0.2">
      <c r="B89" s="67" t="s">
        <v>211</v>
      </c>
      <c r="C89" s="117">
        <v>802</v>
      </c>
      <c r="D89" s="60" t="s">
        <v>114</v>
      </c>
      <c r="E89" s="60" t="s">
        <v>208</v>
      </c>
      <c r="F89" s="60" t="s">
        <v>215</v>
      </c>
      <c r="G89" s="60" t="s">
        <v>151</v>
      </c>
      <c r="H89" s="60" t="s">
        <v>160</v>
      </c>
      <c r="I89" s="53"/>
      <c r="J89" s="54"/>
      <c r="K89" s="54"/>
    </row>
    <row r="90" spans="2:14" ht="15" customHeight="1" x14ac:dyDescent="0.2">
      <c r="B90" s="73" t="s">
        <v>212</v>
      </c>
      <c r="C90" s="117">
        <v>802</v>
      </c>
      <c r="D90" s="60" t="s">
        <v>114</v>
      </c>
      <c r="E90" s="60" t="s">
        <v>208</v>
      </c>
      <c r="F90" s="60" t="s">
        <v>215</v>
      </c>
      <c r="G90" s="60" t="s">
        <v>151</v>
      </c>
      <c r="H90" s="60" t="s">
        <v>160</v>
      </c>
      <c r="I90" s="53"/>
      <c r="J90" s="54"/>
      <c r="K90" s="54"/>
    </row>
    <row r="91" spans="2:14" ht="15" customHeight="1" x14ac:dyDescent="0.2">
      <c r="B91" s="73" t="s">
        <v>213</v>
      </c>
      <c r="C91" s="117">
        <v>802</v>
      </c>
      <c r="D91" s="60" t="s">
        <v>114</v>
      </c>
      <c r="E91" s="60" t="s">
        <v>208</v>
      </c>
      <c r="F91" s="60" t="s">
        <v>215</v>
      </c>
      <c r="G91" s="60" t="s">
        <v>151</v>
      </c>
      <c r="H91" s="60" t="s">
        <v>155</v>
      </c>
      <c r="I91" s="53"/>
      <c r="J91" s="54"/>
      <c r="K91" s="54"/>
    </row>
    <row r="92" spans="2:14" ht="15" customHeight="1" x14ac:dyDescent="0.2">
      <c r="B92" s="74" t="s">
        <v>198</v>
      </c>
      <c r="C92" s="117">
        <v>802</v>
      </c>
      <c r="D92" s="60" t="s">
        <v>114</v>
      </c>
      <c r="E92" s="60" t="s">
        <v>208</v>
      </c>
      <c r="F92" s="60" t="s">
        <v>215</v>
      </c>
      <c r="G92" s="60" t="s">
        <v>151</v>
      </c>
      <c r="H92" s="60" t="s">
        <v>195</v>
      </c>
      <c r="I92" s="53"/>
      <c r="J92" s="54"/>
      <c r="K92" s="54"/>
    </row>
    <row r="93" spans="2:14" ht="15" customHeight="1" x14ac:dyDescent="0.25">
      <c r="B93" s="132" t="s">
        <v>216</v>
      </c>
      <c r="C93" s="114">
        <v>802</v>
      </c>
      <c r="D93" s="50" t="s">
        <v>114</v>
      </c>
      <c r="E93" s="50" t="s">
        <v>217</v>
      </c>
      <c r="F93" s="50" t="s">
        <v>116</v>
      </c>
      <c r="G93" s="50" t="s">
        <v>117</v>
      </c>
      <c r="H93" s="50" t="s">
        <v>117</v>
      </c>
      <c r="I93" s="51">
        <f>I94</f>
        <v>3</v>
      </c>
      <c r="J93" s="51">
        <f t="shared" ref="J93:K93" si="16">J94</f>
        <v>4</v>
      </c>
      <c r="K93" s="51">
        <f t="shared" si="16"/>
        <v>5</v>
      </c>
    </row>
    <row r="94" spans="2:14" ht="15" customHeight="1" x14ac:dyDescent="0.2">
      <c r="B94" s="57" t="s">
        <v>218</v>
      </c>
      <c r="C94" s="115">
        <v>802</v>
      </c>
      <c r="D94" s="52" t="s">
        <v>114</v>
      </c>
      <c r="E94" s="52" t="s">
        <v>217</v>
      </c>
      <c r="F94" s="52" t="s">
        <v>219</v>
      </c>
      <c r="G94" s="52" t="s">
        <v>220</v>
      </c>
      <c r="H94" s="52" t="s">
        <v>221</v>
      </c>
      <c r="I94" s="53">
        <v>3</v>
      </c>
      <c r="J94" s="54">
        <v>4</v>
      </c>
      <c r="K94" s="54">
        <v>5</v>
      </c>
    </row>
    <row r="95" spans="2:14" ht="15" customHeight="1" x14ac:dyDescent="0.25">
      <c r="B95" s="70" t="s">
        <v>222</v>
      </c>
      <c r="C95" s="114">
        <v>802</v>
      </c>
      <c r="D95" s="50" t="s">
        <v>114</v>
      </c>
      <c r="E95" s="50" t="s">
        <v>223</v>
      </c>
      <c r="F95" s="50" t="s">
        <v>116</v>
      </c>
      <c r="G95" s="50" t="s">
        <v>117</v>
      </c>
      <c r="H95" s="50" t="s">
        <v>117</v>
      </c>
      <c r="I95" s="51">
        <f>I96+I100+I107+I114+I117+I119+I121+I124+I129+I104</f>
        <v>2333.6799999999998</v>
      </c>
      <c r="J95" s="51">
        <f t="shared" ref="J95:K95" si="17">J96+J100+J107+J114+J117+J119+J121+J124+J129+J104</f>
        <v>2451.25</v>
      </c>
      <c r="K95" s="51">
        <f t="shared" si="17"/>
        <v>2502.73</v>
      </c>
    </row>
    <row r="96" spans="2:14" ht="15" customHeight="1" x14ac:dyDescent="0.25">
      <c r="B96" s="89" t="s">
        <v>224</v>
      </c>
      <c r="C96" s="116">
        <v>802</v>
      </c>
      <c r="D96" s="58" t="s">
        <v>114</v>
      </c>
      <c r="E96" s="58" t="s">
        <v>223</v>
      </c>
      <c r="F96" s="58" t="s">
        <v>225</v>
      </c>
      <c r="G96" s="58" t="s">
        <v>117</v>
      </c>
      <c r="H96" s="58" t="s">
        <v>123</v>
      </c>
      <c r="I96" s="69">
        <f>I97+I98</f>
        <v>2162.58</v>
      </c>
      <c r="J96" s="69">
        <f t="shared" ref="J96:K96" si="18">J97+J98</f>
        <v>2274.65</v>
      </c>
      <c r="K96" s="69">
        <f t="shared" si="18"/>
        <v>2376.13</v>
      </c>
      <c r="N96" s="1">
        <v>2025</v>
      </c>
    </row>
    <row r="97" spans="2:14" ht="15" customHeight="1" x14ac:dyDescent="0.2">
      <c r="B97" s="103" t="s">
        <v>226</v>
      </c>
      <c r="C97" s="115">
        <v>802</v>
      </c>
      <c r="D97" s="52" t="s">
        <v>114</v>
      </c>
      <c r="E97" s="52" t="s">
        <v>223</v>
      </c>
      <c r="F97" s="52" t="s">
        <v>225</v>
      </c>
      <c r="G97" s="52" t="s">
        <v>227</v>
      </c>
      <c r="H97" s="52" t="s">
        <v>126</v>
      </c>
      <c r="I97" s="53">
        <v>1665</v>
      </c>
      <c r="J97" s="54">
        <f>2650-1299.34+516.09</f>
        <v>1866.75</v>
      </c>
      <c r="K97" s="54">
        <f>1910-54.94+0.2-0.18</f>
        <v>1855.08</v>
      </c>
      <c r="L97" s="1">
        <v>10.5</v>
      </c>
      <c r="N97" s="1">
        <v>1902</v>
      </c>
    </row>
    <row r="98" spans="2:14" ht="15" customHeight="1" x14ac:dyDescent="0.2">
      <c r="B98" s="103" t="s">
        <v>130</v>
      </c>
      <c r="C98" s="115">
        <v>802</v>
      </c>
      <c r="D98" s="52" t="s">
        <v>114</v>
      </c>
      <c r="E98" s="52" t="s">
        <v>223</v>
      </c>
      <c r="F98" s="52" t="s">
        <v>225</v>
      </c>
      <c r="G98" s="52" t="s">
        <v>228</v>
      </c>
      <c r="H98" s="52" t="s">
        <v>132</v>
      </c>
      <c r="I98" s="53">
        <f>I97*30.2%-5.25</f>
        <v>497.58</v>
      </c>
      <c r="J98" s="54">
        <v>407.9</v>
      </c>
      <c r="K98" s="54">
        <f>576-54.95</f>
        <v>521.04999999999995</v>
      </c>
    </row>
    <row r="99" spans="2:14" ht="15" customHeight="1" x14ac:dyDescent="0.25">
      <c r="B99" s="75" t="s">
        <v>152</v>
      </c>
      <c r="C99" s="115">
        <v>802</v>
      </c>
      <c r="D99" s="52" t="s">
        <v>114</v>
      </c>
      <c r="E99" s="52" t="s">
        <v>223</v>
      </c>
      <c r="F99" s="52" t="s">
        <v>225</v>
      </c>
      <c r="G99" s="52" t="s">
        <v>229</v>
      </c>
      <c r="H99" s="52" t="s">
        <v>134</v>
      </c>
      <c r="I99" s="76"/>
      <c r="J99" s="54"/>
      <c r="K99" s="54"/>
    </row>
    <row r="100" spans="2:14" ht="15" customHeight="1" x14ac:dyDescent="0.2">
      <c r="B100" s="137" t="s">
        <v>230</v>
      </c>
      <c r="C100" s="116">
        <v>802</v>
      </c>
      <c r="D100" s="58" t="s">
        <v>114</v>
      </c>
      <c r="E100" s="58" t="s">
        <v>223</v>
      </c>
      <c r="F100" s="58" t="s">
        <v>225</v>
      </c>
      <c r="G100" s="58" t="s">
        <v>151</v>
      </c>
      <c r="H100" s="58" t="s">
        <v>197</v>
      </c>
      <c r="I100" s="59">
        <f>I101+I102+I103</f>
        <v>93.5</v>
      </c>
      <c r="J100" s="59">
        <f t="shared" ref="J100:K100" si="19">J101+J102+J103</f>
        <v>98.1</v>
      </c>
      <c r="K100" s="59">
        <f t="shared" si="19"/>
        <v>48.1</v>
      </c>
    </row>
    <row r="101" spans="2:14" ht="15" customHeight="1" x14ac:dyDescent="0.2">
      <c r="B101" s="67" t="s">
        <v>231</v>
      </c>
      <c r="C101" s="117">
        <v>802</v>
      </c>
      <c r="D101" s="60" t="s">
        <v>114</v>
      </c>
      <c r="E101" s="60" t="s">
        <v>223</v>
      </c>
      <c r="F101" s="60" t="s">
        <v>225</v>
      </c>
      <c r="G101" s="60" t="s">
        <v>232</v>
      </c>
      <c r="H101" s="60" t="s">
        <v>197</v>
      </c>
      <c r="I101" s="53">
        <v>40</v>
      </c>
      <c r="J101" s="54">
        <v>45</v>
      </c>
      <c r="K101" s="54">
        <v>45</v>
      </c>
    </row>
    <row r="102" spans="2:14" ht="15" customHeight="1" x14ac:dyDescent="0.2">
      <c r="B102" s="67" t="s">
        <v>233</v>
      </c>
      <c r="C102" s="117">
        <v>802</v>
      </c>
      <c r="D102" s="60" t="s">
        <v>114</v>
      </c>
      <c r="E102" s="60" t="s">
        <v>223</v>
      </c>
      <c r="F102" s="60" t="s">
        <v>225</v>
      </c>
      <c r="G102" s="60" t="s">
        <v>151</v>
      </c>
      <c r="H102" s="60" t="s">
        <v>155</v>
      </c>
      <c r="I102" s="53">
        <v>3.5</v>
      </c>
      <c r="J102" s="54">
        <v>3.1</v>
      </c>
      <c r="K102" s="54">
        <v>3.1</v>
      </c>
    </row>
    <row r="103" spans="2:14" ht="15" customHeight="1" x14ac:dyDescent="0.2">
      <c r="B103" s="67" t="s">
        <v>234</v>
      </c>
      <c r="C103" s="117" t="s">
        <v>135</v>
      </c>
      <c r="D103" s="60" t="s">
        <v>114</v>
      </c>
      <c r="E103" s="60" t="s">
        <v>223</v>
      </c>
      <c r="F103" s="60" t="s">
        <v>225</v>
      </c>
      <c r="G103" s="60" t="s">
        <v>151</v>
      </c>
      <c r="H103" s="60" t="s">
        <v>197</v>
      </c>
      <c r="I103" s="53">
        <v>50</v>
      </c>
      <c r="J103" s="54">
        <v>50</v>
      </c>
      <c r="K103" s="54"/>
    </row>
    <row r="104" spans="2:14" ht="15" customHeight="1" x14ac:dyDescent="0.2">
      <c r="B104" s="77" t="s">
        <v>154</v>
      </c>
      <c r="C104" s="116" t="s">
        <v>135</v>
      </c>
      <c r="D104" s="58" t="s">
        <v>114</v>
      </c>
      <c r="E104" s="58" t="s">
        <v>223</v>
      </c>
      <c r="F104" s="58" t="s">
        <v>225</v>
      </c>
      <c r="G104" s="58" t="s">
        <v>151</v>
      </c>
      <c r="H104" s="58" t="s">
        <v>155</v>
      </c>
      <c r="I104" s="59">
        <f>I105</f>
        <v>0</v>
      </c>
      <c r="J104" s="59">
        <f t="shared" ref="J104:K104" si="20">J105</f>
        <v>0</v>
      </c>
      <c r="K104" s="59">
        <f t="shared" si="20"/>
        <v>0</v>
      </c>
    </row>
    <row r="105" spans="2:14" ht="15" customHeight="1" x14ac:dyDescent="0.2">
      <c r="B105" s="67" t="s">
        <v>235</v>
      </c>
      <c r="C105" s="117" t="s">
        <v>135</v>
      </c>
      <c r="D105" s="60" t="s">
        <v>114</v>
      </c>
      <c r="E105" s="60" t="s">
        <v>223</v>
      </c>
      <c r="F105" s="60" t="s">
        <v>225</v>
      </c>
      <c r="G105" s="60" t="s">
        <v>151</v>
      </c>
      <c r="H105" s="60" t="s">
        <v>155</v>
      </c>
      <c r="I105" s="53"/>
      <c r="J105" s="54"/>
      <c r="K105" s="54"/>
    </row>
    <row r="106" spans="2:14" ht="15" customHeight="1" x14ac:dyDescent="0.2">
      <c r="B106" s="67"/>
      <c r="C106" s="117"/>
      <c r="D106" s="60"/>
      <c r="E106" s="60"/>
      <c r="F106" s="60"/>
      <c r="G106" s="60"/>
      <c r="H106" s="60"/>
      <c r="I106" s="53"/>
      <c r="J106" s="54"/>
      <c r="K106" s="54"/>
    </row>
    <row r="107" spans="2:14" ht="15" customHeight="1" x14ac:dyDescent="0.25">
      <c r="B107" s="77" t="s">
        <v>236</v>
      </c>
      <c r="C107" s="116" t="s">
        <v>135</v>
      </c>
      <c r="D107" s="58" t="s">
        <v>114</v>
      </c>
      <c r="E107" s="58" t="s">
        <v>223</v>
      </c>
      <c r="F107" s="58" t="s">
        <v>225</v>
      </c>
      <c r="G107" s="58" t="s">
        <v>151</v>
      </c>
      <c r="H107" s="58" t="s">
        <v>160</v>
      </c>
      <c r="I107" s="69">
        <f>I109+I110+I112+I111+I113+I108</f>
        <v>0</v>
      </c>
      <c r="J107" s="69">
        <f t="shared" ref="J107:K107" si="21">J109+J110+J112+J111+J113+J108</f>
        <v>0</v>
      </c>
      <c r="K107" s="69">
        <f t="shared" si="21"/>
        <v>0</v>
      </c>
    </row>
    <row r="108" spans="2:14" ht="15" customHeight="1" x14ac:dyDescent="0.2">
      <c r="B108" s="78" t="s">
        <v>237</v>
      </c>
      <c r="C108" s="119" t="s">
        <v>135</v>
      </c>
      <c r="D108" s="63" t="s">
        <v>114</v>
      </c>
      <c r="E108" s="63" t="s">
        <v>223</v>
      </c>
      <c r="F108" s="63" t="s">
        <v>225</v>
      </c>
      <c r="G108" s="63" t="s">
        <v>151</v>
      </c>
      <c r="H108" s="63" t="s">
        <v>160</v>
      </c>
      <c r="I108" s="64"/>
      <c r="J108" s="64"/>
      <c r="K108" s="64"/>
    </row>
    <row r="109" spans="2:14" ht="15" customHeight="1" x14ac:dyDescent="0.2">
      <c r="B109" s="67" t="s">
        <v>238</v>
      </c>
      <c r="C109" s="117" t="s">
        <v>135</v>
      </c>
      <c r="D109" s="60" t="s">
        <v>114</v>
      </c>
      <c r="E109" s="60" t="s">
        <v>223</v>
      </c>
      <c r="F109" s="60" t="s">
        <v>225</v>
      </c>
      <c r="G109" s="60" t="s">
        <v>151</v>
      </c>
      <c r="H109" s="60" t="s">
        <v>160</v>
      </c>
      <c r="I109" s="53"/>
      <c r="J109" s="54"/>
      <c r="K109" s="54"/>
    </row>
    <row r="110" spans="2:14" ht="15" customHeight="1" x14ac:dyDescent="0.2">
      <c r="B110" s="67" t="s">
        <v>239</v>
      </c>
      <c r="C110" s="117" t="s">
        <v>135</v>
      </c>
      <c r="D110" s="60" t="s">
        <v>114</v>
      </c>
      <c r="E110" s="60" t="s">
        <v>223</v>
      </c>
      <c r="F110" s="60" t="s">
        <v>225</v>
      </c>
      <c r="G110" s="60" t="s">
        <v>151</v>
      </c>
      <c r="H110" s="60" t="s">
        <v>160</v>
      </c>
      <c r="I110" s="53"/>
      <c r="J110" s="54"/>
      <c r="K110" s="54"/>
    </row>
    <row r="111" spans="2:14" ht="15" customHeight="1" x14ac:dyDescent="0.2">
      <c r="B111" s="67" t="s">
        <v>239</v>
      </c>
      <c r="C111" s="117" t="s">
        <v>135</v>
      </c>
      <c r="D111" s="60" t="s">
        <v>114</v>
      </c>
      <c r="E111" s="60" t="s">
        <v>223</v>
      </c>
      <c r="F111" s="60" t="s">
        <v>225</v>
      </c>
      <c r="G111" s="60" t="s">
        <v>151</v>
      </c>
      <c r="H111" s="60" t="s">
        <v>160</v>
      </c>
      <c r="I111" s="53"/>
      <c r="J111" s="54"/>
      <c r="K111" s="54"/>
    </row>
    <row r="112" spans="2:14" ht="15" customHeight="1" x14ac:dyDescent="0.2">
      <c r="B112" s="67" t="s">
        <v>240</v>
      </c>
      <c r="C112" s="117" t="s">
        <v>135</v>
      </c>
      <c r="D112" s="60" t="s">
        <v>114</v>
      </c>
      <c r="E112" s="60" t="s">
        <v>223</v>
      </c>
      <c r="F112" s="60" t="s">
        <v>225</v>
      </c>
      <c r="G112" s="60" t="s">
        <v>151</v>
      </c>
      <c r="H112" s="60" t="s">
        <v>160</v>
      </c>
      <c r="I112" s="53"/>
      <c r="J112" s="54"/>
      <c r="K112" s="54"/>
    </row>
    <row r="113" spans="2:11" ht="15" customHeight="1" x14ac:dyDescent="0.2">
      <c r="B113" s="67" t="s">
        <v>241</v>
      </c>
      <c r="C113" s="117" t="s">
        <v>135</v>
      </c>
      <c r="D113" s="60" t="s">
        <v>114</v>
      </c>
      <c r="E113" s="60" t="s">
        <v>223</v>
      </c>
      <c r="F113" s="60" t="s">
        <v>225</v>
      </c>
      <c r="G113" s="60" t="s">
        <v>151</v>
      </c>
      <c r="H113" s="60" t="s">
        <v>160</v>
      </c>
      <c r="I113" s="53"/>
      <c r="J113" s="54"/>
      <c r="K113" s="54"/>
    </row>
    <row r="114" spans="2:11" ht="15" customHeight="1" x14ac:dyDescent="0.25">
      <c r="B114" s="89" t="s">
        <v>194</v>
      </c>
      <c r="C114" s="116" t="s">
        <v>135</v>
      </c>
      <c r="D114" s="58" t="s">
        <v>114</v>
      </c>
      <c r="E114" s="58" t="s">
        <v>223</v>
      </c>
      <c r="F114" s="58" t="s">
        <v>225</v>
      </c>
      <c r="G114" s="58" t="s">
        <v>151</v>
      </c>
      <c r="H114" s="58" t="s">
        <v>195</v>
      </c>
      <c r="I114" s="69">
        <f>I116+I115</f>
        <v>54.6</v>
      </c>
      <c r="J114" s="69">
        <f>J116+J115</f>
        <v>58.5</v>
      </c>
      <c r="K114" s="69">
        <f>K116+K115</f>
        <v>58.5</v>
      </c>
    </row>
    <row r="115" spans="2:11" ht="15" customHeight="1" x14ac:dyDescent="0.2">
      <c r="B115" s="135" t="s">
        <v>242</v>
      </c>
      <c r="C115" s="117" t="s">
        <v>135</v>
      </c>
      <c r="D115" s="60" t="s">
        <v>114</v>
      </c>
      <c r="E115" s="60" t="s">
        <v>223</v>
      </c>
      <c r="F115" s="60" t="s">
        <v>225</v>
      </c>
      <c r="G115" s="60" t="s">
        <v>151</v>
      </c>
      <c r="H115" s="60" t="s">
        <v>202</v>
      </c>
      <c r="I115" s="64">
        <f>43.2+3</f>
        <v>46.2</v>
      </c>
      <c r="J115" s="64">
        <v>50</v>
      </c>
      <c r="K115" s="64">
        <v>50</v>
      </c>
    </row>
    <row r="116" spans="2:11" ht="15" customHeight="1" x14ac:dyDescent="0.2">
      <c r="B116" s="67" t="s">
        <v>547</v>
      </c>
      <c r="C116" s="117" t="s">
        <v>135</v>
      </c>
      <c r="D116" s="60" t="s">
        <v>114</v>
      </c>
      <c r="E116" s="60" t="s">
        <v>223</v>
      </c>
      <c r="F116" s="60" t="s">
        <v>225</v>
      </c>
      <c r="G116" s="60" t="s">
        <v>151</v>
      </c>
      <c r="H116" s="60" t="s">
        <v>199</v>
      </c>
      <c r="I116" s="53">
        <v>8.4</v>
      </c>
      <c r="J116" s="54">
        <v>8.5</v>
      </c>
      <c r="K116" s="54">
        <v>8.5</v>
      </c>
    </row>
    <row r="117" spans="2:11" ht="15" customHeight="1" x14ac:dyDescent="0.25">
      <c r="B117" s="77" t="s">
        <v>243</v>
      </c>
      <c r="C117" s="116" t="s">
        <v>135</v>
      </c>
      <c r="D117" s="58" t="s">
        <v>114</v>
      </c>
      <c r="E117" s="58" t="s">
        <v>223</v>
      </c>
      <c r="F117" s="58" t="s">
        <v>225</v>
      </c>
      <c r="G117" s="58" t="s">
        <v>188</v>
      </c>
      <c r="H117" s="58" t="s">
        <v>117</v>
      </c>
      <c r="I117" s="69">
        <f>I118</f>
        <v>0</v>
      </c>
      <c r="J117" s="69">
        <f t="shared" ref="J117:K117" si="22">J118</f>
        <v>0</v>
      </c>
      <c r="K117" s="69">
        <f t="shared" si="22"/>
        <v>0</v>
      </c>
    </row>
    <row r="118" spans="2:11" ht="15" customHeight="1" x14ac:dyDescent="0.2">
      <c r="B118" s="79" t="s">
        <v>244</v>
      </c>
      <c r="C118" s="117" t="s">
        <v>135</v>
      </c>
      <c r="D118" s="60" t="s">
        <v>114</v>
      </c>
      <c r="E118" s="60" t="s">
        <v>223</v>
      </c>
      <c r="F118" s="60" t="s">
        <v>225</v>
      </c>
      <c r="G118" s="60" t="s">
        <v>188</v>
      </c>
      <c r="H118" s="60" t="s">
        <v>245</v>
      </c>
      <c r="I118" s="53"/>
      <c r="J118" s="54"/>
      <c r="K118" s="54"/>
    </row>
    <row r="119" spans="2:11" ht="15" customHeight="1" x14ac:dyDescent="0.25">
      <c r="B119" s="80" t="s">
        <v>246</v>
      </c>
      <c r="C119" s="121">
        <v>802</v>
      </c>
      <c r="D119" s="81" t="s">
        <v>114</v>
      </c>
      <c r="E119" s="81" t="s">
        <v>223</v>
      </c>
      <c r="F119" s="81" t="s">
        <v>247</v>
      </c>
      <c r="G119" s="81" t="s">
        <v>117</v>
      </c>
      <c r="H119" s="81" t="s">
        <v>117</v>
      </c>
      <c r="I119" s="82">
        <f>I120</f>
        <v>1</v>
      </c>
      <c r="J119" s="82">
        <f t="shared" ref="J119:K119" si="23">J120</f>
        <v>1</v>
      </c>
      <c r="K119" s="82">
        <f t="shared" si="23"/>
        <v>1</v>
      </c>
    </row>
    <row r="120" spans="2:11" ht="15" customHeight="1" x14ac:dyDescent="0.25">
      <c r="B120" s="83" t="s">
        <v>248</v>
      </c>
      <c r="C120" s="122">
        <v>802</v>
      </c>
      <c r="D120" s="84" t="s">
        <v>114</v>
      </c>
      <c r="E120" s="84" t="s">
        <v>223</v>
      </c>
      <c r="F120" s="84" t="s">
        <v>247</v>
      </c>
      <c r="G120" s="85" t="s">
        <v>151</v>
      </c>
      <c r="H120" s="85" t="s">
        <v>195</v>
      </c>
      <c r="I120" s="86">
        <v>1</v>
      </c>
      <c r="J120" s="54">
        <v>1</v>
      </c>
      <c r="K120" s="54">
        <v>1</v>
      </c>
    </row>
    <row r="121" spans="2:11" ht="15" customHeight="1" x14ac:dyDescent="0.25">
      <c r="B121" s="80" t="s">
        <v>249</v>
      </c>
      <c r="C121" s="123">
        <v>802</v>
      </c>
      <c r="D121" s="81" t="s">
        <v>114</v>
      </c>
      <c r="E121" s="81" t="s">
        <v>223</v>
      </c>
      <c r="F121" s="81" t="s">
        <v>250</v>
      </c>
      <c r="G121" s="81" t="s">
        <v>117</v>
      </c>
      <c r="H121" s="81" t="s">
        <v>117</v>
      </c>
      <c r="I121" s="82">
        <f>I122+I123</f>
        <v>4</v>
      </c>
      <c r="J121" s="82">
        <f t="shared" ref="J121:K121" si="24">J122+J123</f>
        <v>4</v>
      </c>
      <c r="K121" s="82">
        <f t="shared" si="24"/>
        <v>4</v>
      </c>
    </row>
    <row r="122" spans="2:11" ht="15" customHeight="1" x14ac:dyDescent="0.25">
      <c r="B122" s="83" t="s">
        <v>251</v>
      </c>
      <c r="C122" s="122">
        <v>802</v>
      </c>
      <c r="D122" s="84" t="s">
        <v>114</v>
      </c>
      <c r="E122" s="84" t="s">
        <v>223</v>
      </c>
      <c r="F122" s="84" t="s">
        <v>250</v>
      </c>
      <c r="G122" s="85" t="s">
        <v>151</v>
      </c>
      <c r="H122" s="85" t="s">
        <v>195</v>
      </c>
      <c r="I122" s="54">
        <v>4</v>
      </c>
      <c r="J122" s="54">
        <v>4</v>
      </c>
      <c r="K122" s="54">
        <v>4</v>
      </c>
    </row>
    <row r="123" spans="2:11" ht="15" customHeight="1" x14ac:dyDescent="0.25">
      <c r="B123" s="83" t="s">
        <v>252</v>
      </c>
      <c r="C123" s="122">
        <v>802</v>
      </c>
      <c r="D123" s="84" t="s">
        <v>114</v>
      </c>
      <c r="E123" s="84" t="s">
        <v>223</v>
      </c>
      <c r="F123" s="84" t="s">
        <v>250</v>
      </c>
      <c r="G123" s="85" t="s">
        <v>151</v>
      </c>
      <c r="H123" s="85" t="s">
        <v>195</v>
      </c>
      <c r="I123" s="54"/>
      <c r="J123" s="54"/>
      <c r="K123" s="54"/>
    </row>
    <row r="124" spans="2:11" ht="15" customHeight="1" x14ac:dyDescent="0.25">
      <c r="B124" s="80" t="s">
        <v>253</v>
      </c>
      <c r="C124" s="123" t="s">
        <v>135</v>
      </c>
      <c r="D124" s="81" t="s">
        <v>114</v>
      </c>
      <c r="E124" s="81" t="s">
        <v>223</v>
      </c>
      <c r="F124" s="81" t="s">
        <v>254</v>
      </c>
      <c r="G124" s="81" t="s">
        <v>117</v>
      </c>
      <c r="H124" s="81" t="s">
        <v>117</v>
      </c>
      <c r="I124" s="82">
        <f>I127+I126</f>
        <v>16</v>
      </c>
      <c r="J124" s="82">
        <f t="shared" ref="J124:K124" si="25">J127+J126</f>
        <v>13</v>
      </c>
      <c r="K124" s="82">
        <f t="shared" si="25"/>
        <v>13</v>
      </c>
    </row>
    <row r="125" spans="2:11" ht="15" customHeight="1" x14ac:dyDescent="0.25">
      <c r="B125" s="83" t="s">
        <v>255</v>
      </c>
      <c r="C125" s="122" t="s">
        <v>135</v>
      </c>
      <c r="D125" s="84" t="s">
        <v>114</v>
      </c>
      <c r="E125" s="84" t="s">
        <v>223</v>
      </c>
      <c r="F125" s="84" t="s">
        <v>254</v>
      </c>
      <c r="G125" s="85" t="s">
        <v>151</v>
      </c>
      <c r="H125" s="85" t="s">
        <v>155</v>
      </c>
      <c r="I125" s="54"/>
      <c r="J125" s="54"/>
      <c r="K125" s="54"/>
    </row>
    <row r="126" spans="2:11" ht="15" customHeight="1" x14ac:dyDescent="0.25">
      <c r="B126" s="83" t="s">
        <v>256</v>
      </c>
      <c r="C126" s="122" t="s">
        <v>135</v>
      </c>
      <c r="D126" s="84" t="s">
        <v>114</v>
      </c>
      <c r="E126" s="84" t="s">
        <v>223</v>
      </c>
      <c r="F126" s="84" t="s">
        <v>254</v>
      </c>
      <c r="G126" s="85" t="s">
        <v>151</v>
      </c>
      <c r="H126" s="85" t="s">
        <v>155</v>
      </c>
      <c r="I126" s="54">
        <v>12</v>
      </c>
      <c r="J126" s="54">
        <v>10</v>
      </c>
      <c r="K126" s="54">
        <v>10</v>
      </c>
    </row>
    <row r="127" spans="2:11" ht="15" customHeight="1" x14ac:dyDescent="0.25">
      <c r="B127" s="83" t="s">
        <v>257</v>
      </c>
      <c r="C127" s="122" t="s">
        <v>135</v>
      </c>
      <c r="D127" s="84" t="s">
        <v>114</v>
      </c>
      <c r="E127" s="84" t="s">
        <v>223</v>
      </c>
      <c r="F127" s="84" t="s">
        <v>254</v>
      </c>
      <c r="G127" s="85" t="s">
        <v>151</v>
      </c>
      <c r="H127" s="85" t="s">
        <v>160</v>
      </c>
      <c r="I127" s="54">
        <v>4</v>
      </c>
      <c r="J127" s="54">
        <v>3</v>
      </c>
      <c r="K127" s="54">
        <v>3</v>
      </c>
    </row>
    <row r="128" spans="2:11" ht="15" customHeight="1" x14ac:dyDescent="0.25">
      <c r="B128" s="83" t="s">
        <v>258</v>
      </c>
      <c r="C128" s="122" t="s">
        <v>135</v>
      </c>
      <c r="D128" s="84" t="s">
        <v>114</v>
      </c>
      <c r="E128" s="84" t="s">
        <v>223</v>
      </c>
      <c r="F128" s="84" t="s">
        <v>254</v>
      </c>
      <c r="G128" s="85" t="s">
        <v>151</v>
      </c>
      <c r="H128" s="85" t="s">
        <v>160</v>
      </c>
      <c r="I128" s="54"/>
      <c r="J128" s="54"/>
      <c r="K128" s="54"/>
    </row>
    <row r="129" spans="2:13" ht="15" customHeight="1" x14ac:dyDescent="0.25">
      <c r="B129" s="87" t="s">
        <v>259</v>
      </c>
      <c r="C129" s="123" t="s">
        <v>135</v>
      </c>
      <c r="D129" s="81" t="s">
        <v>114</v>
      </c>
      <c r="E129" s="81" t="s">
        <v>223</v>
      </c>
      <c r="F129" s="81" t="s">
        <v>260</v>
      </c>
      <c r="G129" s="81" t="s">
        <v>117</v>
      </c>
      <c r="H129" s="81" t="s">
        <v>117</v>
      </c>
      <c r="I129" s="82">
        <f>I130</f>
        <v>2</v>
      </c>
      <c r="J129" s="82">
        <f t="shared" ref="J129:K129" si="26">J130</f>
        <v>2</v>
      </c>
      <c r="K129" s="82">
        <f t="shared" si="26"/>
        <v>2</v>
      </c>
    </row>
    <row r="130" spans="2:13" ht="15" customHeight="1" x14ac:dyDescent="0.25">
      <c r="B130" s="88" t="s">
        <v>261</v>
      </c>
      <c r="C130" s="122" t="s">
        <v>135</v>
      </c>
      <c r="D130" s="85" t="s">
        <v>114</v>
      </c>
      <c r="E130" s="85" t="s">
        <v>223</v>
      </c>
      <c r="F130" s="85" t="s">
        <v>260</v>
      </c>
      <c r="G130" s="85" t="s">
        <v>151</v>
      </c>
      <c r="H130" s="85" t="s">
        <v>195</v>
      </c>
      <c r="I130" s="86">
        <v>2</v>
      </c>
      <c r="J130" s="54">
        <v>2</v>
      </c>
      <c r="K130" s="54">
        <v>2</v>
      </c>
    </row>
    <row r="131" spans="2:13" ht="15" customHeight="1" x14ac:dyDescent="0.25">
      <c r="B131" s="83"/>
      <c r="C131" s="124"/>
      <c r="D131" s="84"/>
      <c r="E131" s="84"/>
      <c r="F131" s="84"/>
      <c r="G131" s="85"/>
      <c r="H131" s="85"/>
      <c r="I131" s="54"/>
      <c r="J131" s="54"/>
      <c r="K131" s="54"/>
    </row>
    <row r="132" spans="2:13" ht="15" customHeight="1" x14ac:dyDescent="0.2">
      <c r="B132" s="79"/>
      <c r="C132" s="117"/>
      <c r="D132" s="60"/>
      <c r="E132" s="60"/>
      <c r="F132" s="60"/>
      <c r="G132" s="60"/>
      <c r="H132" s="60"/>
      <c r="I132" s="53"/>
      <c r="J132" s="54"/>
      <c r="K132" s="54"/>
    </row>
    <row r="133" spans="2:13" ht="15" customHeight="1" x14ac:dyDescent="0.25">
      <c r="B133" s="70" t="s">
        <v>262</v>
      </c>
      <c r="C133" s="114">
        <v>802</v>
      </c>
      <c r="D133" s="50" t="s">
        <v>119</v>
      </c>
      <c r="E133" s="50" t="s">
        <v>115</v>
      </c>
      <c r="F133" s="50" t="s">
        <v>263</v>
      </c>
      <c r="G133" s="50" t="s">
        <v>117</v>
      </c>
      <c r="H133" s="50" t="s">
        <v>117</v>
      </c>
      <c r="I133" s="51">
        <f>I134+I140+I143</f>
        <v>155.5</v>
      </c>
      <c r="J133" s="51">
        <f t="shared" ref="J133:K133" si="27">J134+J140+J143</f>
        <v>171.4</v>
      </c>
      <c r="K133" s="51">
        <f t="shared" si="27"/>
        <v>171.4</v>
      </c>
    </row>
    <row r="134" spans="2:13" ht="15" customHeight="1" x14ac:dyDescent="0.2">
      <c r="B134" s="89" t="s">
        <v>264</v>
      </c>
      <c r="C134" s="116">
        <v>802</v>
      </c>
      <c r="D134" s="58" t="s">
        <v>119</v>
      </c>
      <c r="E134" s="58" t="s">
        <v>265</v>
      </c>
      <c r="F134" s="58" t="s">
        <v>266</v>
      </c>
      <c r="G134" s="58" t="s">
        <v>117</v>
      </c>
      <c r="H134" s="58" t="s">
        <v>123</v>
      </c>
      <c r="I134" s="59">
        <f>I135+I137</f>
        <v>155.5</v>
      </c>
      <c r="J134" s="59">
        <f t="shared" ref="J134:K134" si="28">J135+J137</f>
        <v>171.4</v>
      </c>
      <c r="K134" s="59">
        <f t="shared" si="28"/>
        <v>171.4</v>
      </c>
    </row>
    <row r="135" spans="2:13" ht="15" customHeight="1" x14ac:dyDescent="0.2">
      <c r="B135" s="67" t="s">
        <v>124</v>
      </c>
      <c r="C135" s="115">
        <v>802</v>
      </c>
      <c r="D135" s="52" t="s">
        <v>119</v>
      </c>
      <c r="E135" s="52" t="s">
        <v>265</v>
      </c>
      <c r="F135" s="52" t="s">
        <v>266</v>
      </c>
      <c r="G135" s="52" t="s">
        <v>125</v>
      </c>
      <c r="H135" s="52" t="s">
        <v>126</v>
      </c>
      <c r="I135" s="343">
        <v>135.30000000000001</v>
      </c>
      <c r="J135" s="54">
        <v>149.1</v>
      </c>
      <c r="K135" s="54">
        <v>149.1</v>
      </c>
      <c r="M135" s="1">
        <v>80.8</v>
      </c>
    </row>
    <row r="136" spans="2:13" ht="15" customHeight="1" x14ac:dyDescent="0.2">
      <c r="B136" s="67" t="s">
        <v>127</v>
      </c>
      <c r="C136" s="115">
        <v>802</v>
      </c>
      <c r="D136" s="52" t="s">
        <v>119</v>
      </c>
      <c r="E136" s="52" t="s">
        <v>265</v>
      </c>
      <c r="F136" s="52" t="s">
        <v>266</v>
      </c>
      <c r="G136" s="52" t="s">
        <v>128</v>
      </c>
      <c r="H136" s="52" t="s">
        <v>129</v>
      </c>
      <c r="I136" s="343"/>
      <c r="J136" s="54"/>
      <c r="K136" s="54"/>
    </row>
    <row r="137" spans="2:13" ht="15" customHeight="1" x14ac:dyDescent="0.2">
      <c r="B137" s="67" t="s">
        <v>130</v>
      </c>
      <c r="C137" s="115">
        <v>802</v>
      </c>
      <c r="D137" s="52" t="s">
        <v>119</v>
      </c>
      <c r="E137" s="52" t="s">
        <v>265</v>
      </c>
      <c r="F137" s="52" t="s">
        <v>266</v>
      </c>
      <c r="G137" s="52" t="s">
        <v>125</v>
      </c>
      <c r="H137" s="52" t="s">
        <v>132</v>
      </c>
      <c r="I137" s="343">
        <v>20.2</v>
      </c>
      <c r="J137" s="54">
        <v>22.3</v>
      </c>
      <c r="K137" s="54">
        <v>22.3</v>
      </c>
      <c r="M137" s="1">
        <v>24.4</v>
      </c>
    </row>
    <row r="138" spans="2:13" ht="15" customHeight="1" x14ac:dyDescent="0.2">
      <c r="B138" s="138" t="s">
        <v>145</v>
      </c>
      <c r="C138" s="118">
        <v>802</v>
      </c>
      <c r="D138" s="61" t="s">
        <v>119</v>
      </c>
      <c r="E138" s="61" t="s">
        <v>265</v>
      </c>
      <c r="F138" s="61" t="s">
        <v>266</v>
      </c>
      <c r="G138" s="61" t="s">
        <v>146</v>
      </c>
      <c r="H138" s="61" t="s">
        <v>147</v>
      </c>
      <c r="I138" s="62"/>
      <c r="J138" s="90"/>
      <c r="K138" s="90"/>
    </row>
    <row r="139" spans="2:13" ht="15" customHeight="1" x14ac:dyDescent="0.2">
      <c r="B139" s="67" t="s">
        <v>267</v>
      </c>
      <c r="C139" s="115">
        <v>802</v>
      </c>
      <c r="D139" s="52" t="s">
        <v>119</v>
      </c>
      <c r="E139" s="52" t="s">
        <v>265</v>
      </c>
      <c r="F139" s="52" t="s">
        <v>266</v>
      </c>
      <c r="G139" s="52" t="s">
        <v>146</v>
      </c>
      <c r="H139" s="52" t="s">
        <v>155</v>
      </c>
      <c r="I139" s="53"/>
      <c r="J139" s="54"/>
      <c r="K139" s="54"/>
    </row>
    <row r="140" spans="2:13" ht="15" customHeight="1" x14ac:dyDescent="0.2">
      <c r="B140" s="67" t="s">
        <v>152</v>
      </c>
      <c r="C140" s="115">
        <v>802</v>
      </c>
      <c r="D140" s="52" t="s">
        <v>119</v>
      </c>
      <c r="E140" s="52" t="s">
        <v>265</v>
      </c>
      <c r="F140" s="52" t="s">
        <v>266</v>
      </c>
      <c r="G140" s="52" t="s">
        <v>128</v>
      </c>
      <c r="H140" s="52" t="s">
        <v>134</v>
      </c>
      <c r="I140" s="53"/>
      <c r="J140" s="54"/>
      <c r="K140" s="54"/>
    </row>
    <row r="141" spans="2:13" ht="15" customHeight="1" x14ac:dyDescent="0.2">
      <c r="B141" s="67" t="s">
        <v>230</v>
      </c>
      <c r="C141" s="115">
        <v>802</v>
      </c>
      <c r="D141" s="52" t="s">
        <v>119</v>
      </c>
      <c r="E141" s="52" t="s">
        <v>265</v>
      </c>
      <c r="F141" s="52" t="s">
        <v>266</v>
      </c>
      <c r="G141" s="52" t="s">
        <v>151</v>
      </c>
      <c r="H141" s="52" t="s">
        <v>197</v>
      </c>
      <c r="I141" s="53"/>
      <c r="J141" s="54"/>
      <c r="K141" s="54"/>
    </row>
    <row r="142" spans="2:13" ht="15" customHeight="1" x14ac:dyDescent="0.25">
      <c r="B142" s="67" t="s">
        <v>268</v>
      </c>
      <c r="C142" s="115">
        <v>802</v>
      </c>
      <c r="D142" s="52" t="s">
        <v>119</v>
      </c>
      <c r="E142" s="52" t="s">
        <v>265</v>
      </c>
      <c r="F142" s="52" t="s">
        <v>266</v>
      </c>
      <c r="G142" s="52" t="s">
        <v>151</v>
      </c>
      <c r="H142" s="52" t="s">
        <v>195</v>
      </c>
      <c r="I142" s="76"/>
      <c r="J142" s="54"/>
      <c r="K142" s="54"/>
    </row>
    <row r="143" spans="2:13" ht="15" customHeight="1" x14ac:dyDescent="0.25">
      <c r="B143" s="67" t="s">
        <v>269</v>
      </c>
      <c r="C143" s="115">
        <v>802</v>
      </c>
      <c r="D143" s="52" t="s">
        <v>119</v>
      </c>
      <c r="E143" s="52" t="s">
        <v>265</v>
      </c>
      <c r="F143" s="52" t="s">
        <v>266</v>
      </c>
      <c r="G143" s="52" t="s">
        <v>151</v>
      </c>
      <c r="H143" s="52" t="s">
        <v>195</v>
      </c>
      <c r="I143" s="76"/>
      <c r="J143" s="54"/>
      <c r="K143" s="54"/>
    </row>
    <row r="144" spans="2:13" ht="15" customHeight="1" x14ac:dyDescent="0.25">
      <c r="B144" s="67"/>
      <c r="C144" s="115"/>
      <c r="D144" s="52"/>
      <c r="E144" s="52"/>
      <c r="F144" s="52"/>
      <c r="G144" s="52"/>
      <c r="H144" s="52"/>
      <c r="I144" s="76"/>
      <c r="J144" s="54"/>
      <c r="K144" s="54"/>
    </row>
    <row r="145" spans="2:11" ht="15" customHeight="1" x14ac:dyDescent="0.25">
      <c r="B145" s="139" t="s">
        <v>270</v>
      </c>
      <c r="C145" s="114">
        <v>802</v>
      </c>
      <c r="D145" s="50" t="s">
        <v>265</v>
      </c>
      <c r="E145" s="50" t="s">
        <v>115</v>
      </c>
      <c r="F145" s="50" t="s">
        <v>263</v>
      </c>
      <c r="G145" s="50" t="s">
        <v>117</v>
      </c>
      <c r="H145" s="50" t="s">
        <v>117</v>
      </c>
      <c r="I145" s="51">
        <f>I150+I146</f>
        <v>90.9</v>
      </c>
      <c r="J145" s="51">
        <f t="shared" ref="J145:K145" si="29">J150+J146</f>
        <v>90.9</v>
      </c>
      <c r="K145" s="51">
        <f t="shared" si="29"/>
        <v>90.9</v>
      </c>
    </row>
    <row r="146" spans="2:11" ht="15" customHeight="1" x14ac:dyDescent="0.25">
      <c r="B146" s="80" t="s">
        <v>271</v>
      </c>
      <c r="C146" s="123">
        <v>802</v>
      </c>
      <c r="D146" s="81" t="s">
        <v>265</v>
      </c>
      <c r="E146" s="81" t="s">
        <v>272</v>
      </c>
      <c r="F146" s="81" t="s">
        <v>273</v>
      </c>
      <c r="G146" s="81" t="s">
        <v>117</v>
      </c>
      <c r="H146" s="81" t="s">
        <v>117</v>
      </c>
      <c r="I146" s="82">
        <f>I147</f>
        <v>10</v>
      </c>
      <c r="J146" s="82">
        <f t="shared" ref="J146:K146" si="30">J147</f>
        <v>10</v>
      </c>
      <c r="K146" s="82">
        <f t="shared" si="30"/>
        <v>10</v>
      </c>
    </row>
    <row r="147" spans="2:11" ht="15" customHeight="1" x14ac:dyDescent="0.25">
      <c r="B147" s="83" t="s">
        <v>274</v>
      </c>
      <c r="C147" s="122">
        <v>802</v>
      </c>
      <c r="D147" s="84" t="s">
        <v>265</v>
      </c>
      <c r="E147" s="84" t="s">
        <v>272</v>
      </c>
      <c r="F147" s="84" t="s">
        <v>273</v>
      </c>
      <c r="G147" s="85" t="s">
        <v>151</v>
      </c>
      <c r="H147" s="85" t="s">
        <v>195</v>
      </c>
      <c r="I147" s="86">
        <v>10</v>
      </c>
      <c r="J147" s="54">
        <v>10</v>
      </c>
      <c r="K147" s="54">
        <v>10</v>
      </c>
    </row>
    <row r="148" spans="2:11" ht="15" customHeight="1" x14ac:dyDescent="0.25">
      <c r="B148" s="140"/>
      <c r="C148" s="125"/>
      <c r="D148" s="91"/>
      <c r="E148" s="91"/>
      <c r="F148" s="91"/>
      <c r="G148" s="91"/>
      <c r="H148" s="91"/>
      <c r="I148" s="92"/>
      <c r="J148" s="92"/>
      <c r="K148" s="92"/>
    </row>
    <row r="149" spans="2:11" ht="15" customHeight="1" x14ac:dyDescent="0.25">
      <c r="B149" s="140"/>
      <c r="C149" s="125"/>
      <c r="D149" s="91"/>
      <c r="E149" s="91"/>
      <c r="F149" s="91"/>
      <c r="G149" s="91"/>
      <c r="H149" s="91"/>
      <c r="I149" s="92"/>
      <c r="J149" s="92"/>
      <c r="K149" s="92"/>
    </row>
    <row r="150" spans="2:11" ht="15" customHeight="1" x14ac:dyDescent="0.25">
      <c r="B150" s="141" t="s">
        <v>275</v>
      </c>
      <c r="C150" s="116">
        <v>802</v>
      </c>
      <c r="D150" s="58" t="s">
        <v>265</v>
      </c>
      <c r="E150" s="58" t="s">
        <v>276</v>
      </c>
      <c r="F150" s="58" t="s">
        <v>277</v>
      </c>
      <c r="G150" s="58" t="s">
        <v>117</v>
      </c>
      <c r="H150" s="58" t="s">
        <v>117</v>
      </c>
      <c r="I150" s="69">
        <f>I151+I152+I153+I154</f>
        <v>80.900000000000006</v>
      </c>
      <c r="J150" s="69">
        <f t="shared" ref="J150:K150" si="31">J151+J152+J153+J154</f>
        <v>80.900000000000006</v>
      </c>
      <c r="K150" s="69">
        <f t="shared" si="31"/>
        <v>80.900000000000006</v>
      </c>
    </row>
    <row r="151" spans="2:11" ht="15" customHeight="1" x14ac:dyDescent="0.2">
      <c r="B151" s="73" t="s">
        <v>278</v>
      </c>
      <c r="C151" s="115">
        <v>802</v>
      </c>
      <c r="D151" s="52" t="s">
        <v>265</v>
      </c>
      <c r="E151" s="52" t="s">
        <v>276</v>
      </c>
      <c r="F151" s="52" t="s">
        <v>277</v>
      </c>
      <c r="G151" s="52" t="s">
        <v>151</v>
      </c>
      <c r="H151" s="52" t="s">
        <v>160</v>
      </c>
      <c r="I151" s="53">
        <v>60.9</v>
      </c>
      <c r="J151" s="54">
        <v>60.9</v>
      </c>
      <c r="K151" s="54">
        <v>60.9</v>
      </c>
    </row>
    <row r="152" spans="2:11" ht="15" customHeight="1" x14ac:dyDescent="0.2">
      <c r="B152" s="73" t="s">
        <v>279</v>
      </c>
      <c r="C152" s="115" t="s">
        <v>135</v>
      </c>
      <c r="D152" s="52" t="s">
        <v>265</v>
      </c>
      <c r="E152" s="52" t="s">
        <v>276</v>
      </c>
      <c r="F152" s="52" t="s">
        <v>277</v>
      </c>
      <c r="G152" s="52" t="s">
        <v>151</v>
      </c>
      <c r="H152" s="52" t="s">
        <v>160</v>
      </c>
      <c r="I152" s="53">
        <v>20</v>
      </c>
      <c r="J152" s="54">
        <v>20</v>
      </c>
      <c r="K152" s="54">
        <v>20</v>
      </c>
    </row>
    <row r="153" spans="2:11" ht="15" customHeight="1" x14ac:dyDescent="0.2">
      <c r="B153" s="142" t="s">
        <v>280</v>
      </c>
      <c r="C153" s="115">
        <v>802</v>
      </c>
      <c r="D153" s="52" t="s">
        <v>265</v>
      </c>
      <c r="E153" s="52" t="s">
        <v>276</v>
      </c>
      <c r="F153" s="52" t="s">
        <v>277</v>
      </c>
      <c r="G153" s="52" t="s">
        <v>151</v>
      </c>
      <c r="H153" s="52" t="s">
        <v>160</v>
      </c>
      <c r="I153" s="53"/>
      <c r="J153" s="54"/>
      <c r="K153" s="54"/>
    </row>
    <row r="154" spans="2:11" ht="15" customHeight="1" x14ac:dyDescent="0.2">
      <c r="B154" s="142" t="s">
        <v>281</v>
      </c>
      <c r="C154" s="115">
        <v>802</v>
      </c>
      <c r="D154" s="52" t="s">
        <v>265</v>
      </c>
      <c r="E154" s="52" t="s">
        <v>276</v>
      </c>
      <c r="F154" s="52" t="s">
        <v>277</v>
      </c>
      <c r="G154" s="52" t="s">
        <v>151</v>
      </c>
      <c r="H154" s="52" t="s">
        <v>202</v>
      </c>
      <c r="I154" s="53"/>
      <c r="J154" s="54"/>
      <c r="K154" s="54"/>
    </row>
    <row r="155" spans="2:11" ht="15" customHeight="1" x14ac:dyDescent="0.2">
      <c r="B155" s="93" t="s">
        <v>179</v>
      </c>
      <c r="C155" s="115">
        <v>802</v>
      </c>
      <c r="D155" s="52"/>
      <c r="E155" s="52"/>
      <c r="F155" s="52"/>
      <c r="G155" s="52"/>
      <c r="H155" s="52"/>
      <c r="I155" s="53"/>
      <c r="J155" s="53"/>
      <c r="K155" s="54"/>
    </row>
    <row r="156" spans="2:11" ht="15" customHeight="1" x14ac:dyDescent="0.25">
      <c r="B156" s="143" t="s">
        <v>282</v>
      </c>
      <c r="C156" s="114" t="s">
        <v>135</v>
      </c>
      <c r="D156" s="50" t="s">
        <v>139</v>
      </c>
      <c r="E156" s="50" t="s">
        <v>272</v>
      </c>
      <c r="F156" s="50" t="s">
        <v>283</v>
      </c>
      <c r="G156" s="50" t="s">
        <v>117</v>
      </c>
      <c r="H156" s="50" t="s">
        <v>117</v>
      </c>
      <c r="I156" s="51">
        <f>I157</f>
        <v>0</v>
      </c>
      <c r="J156" s="51">
        <f t="shared" ref="J156:K156" si="32">J157</f>
        <v>0</v>
      </c>
      <c r="K156" s="51">
        <f t="shared" si="32"/>
        <v>0</v>
      </c>
    </row>
    <row r="157" spans="2:11" ht="15" customHeight="1" x14ac:dyDescent="0.2">
      <c r="B157" s="93" t="s">
        <v>284</v>
      </c>
      <c r="C157" s="115" t="s">
        <v>135</v>
      </c>
      <c r="D157" s="52" t="s">
        <v>139</v>
      </c>
      <c r="E157" s="52" t="s">
        <v>272</v>
      </c>
      <c r="F157" s="52" t="s">
        <v>283</v>
      </c>
      <c r="G157" s="52" t="s">
        <v>151</v>
      </c>
      <c r="H157" s="52" t="s">
        <v>155</v>
      </c>
      <c r="I157" s="53"/>
      <c r="J157" s="53"/>
      <c r="K157" s="54"/>
    </row>
    <row r="158" spans="2:11" ht="15" customHeight="1" x14ac:dyDescent="0.2">
      <c r="B158" s="93"/>
      <c r="C158" s="115"/>
      <c r="D158" s="52"/>
      <c r="E158" s="52"/>
      <c r="F158" s="52"/>
      <c r="G158" s="52"/>
      <c r="H158" s="52"/>
      <c r="I158" s="53"/>
      <c r="J158" s="53"/>
      <c r="K158" s="54"/>
    </row>
    <row r="159" spans="2:11" ht="15" customHeight="1" x14ac:dyDescent="0.25">
      <c r="B159" s="144" t="s">
        <v>285</v>
      </c>
      <c r="C159" s="114">
        <v>802</v>
      </c>
      <c r="D159" s="50" t="s">
        <v>286</v>
      </c>
      <c r="E159" s="50" t="s">
        <v>115</v>
      </c>
      <c r="F159" s="50" t="s">
        <v>116</v>
      </c>
      <c r="G159" s="50" t="s">
        <v>117</v>
      </c>
      <c r="H159" s="50" t="s">
        <v>117</v>
      </c>
      <c r="I159" s="51">
        <f>I160+I162</f>
        <v>339</v>
      </c>
      <c r="J159" s="51">
        <f t="shared" ref="J159:K159" si="33">J160+J162</f>
        <v>339</v>
      </c>
      <c r="K159" s="51">
        <f t="shared" si="33"/>
        <v>339</v>
      </c>
    </row>
    <row r="160" spans="2:11" ht="15" customHeight="1" x14ac:dyDescent="0.25">
      <c r="B160" s="145" t="s">
        <v>287</v>
      </c>
      <c r="C160" s="116">
        <v>802</v>
      </c>
      <c r="D160" s="58" t="s">
        <v>286</v>
      </c>
      <c r="E160" s="58" t="s">
        <v>119</v>
      </c>
      <c r="F160" s="58" t="s">
        <v>116</v>
      </c>
      <c r="G160" s="58" t="s">
        <v>117</v>
      </c>
      <c r="H160" s="58" t="s">
        <v>117</v>
      </c>
      <c r="I160" s="69">
        <f>I161</f>
        <v>0</v>
      </c>
      <c r="J160" s="69">
        <f t="shared" ref="J160:K160" si="34">J161</f>
        <v>0</v>
      </c>
      <c r="K160" s="69">
        <f t="shared" si="34"/>
        <v>0</v>
      </c>
    </row>
    <row r="161" spans="2:11" ht="15" customHeight="1" x14ac:dyDescent="0.25">
      <c r="B161" s="146" t="s">
        <v>288</v>
      </c>
      <c r="C161" s="115">
        <v>802</v>
      </c>
      <c r="D161" s="52" t="s">
        <v>286</v>
      </c>
      <c r="E161" s="52" t="s">
        <v>119</v>
      </c>
      <c r="F161" s="52" t="s">
        <v>289</v>
      </c>
      <c r="G161" s="52" t="s">
        <v>136</v>
      </c>
      <c r="H161" s="52" t="s">
        <v>137</v>
      </c>
      <c r="I161" s="94"/>
      <c r="J161" s="53"/>
      <c r="K161" s="54"/>
    </row>
    <row r="162" spans="2:11" ht="15" customHeight="1" x14ac:dyDescent="0.25">
      <c r="B162" s="80" t="s">
        <v>290</v>
      </c>
      <c r="C162" s="123" t="s">
        <v>135</v>
      </c>
      <c r="D162" s="81" t="s">
        <v>286</v>
      </c>
      <c r="E162" s="81" t="s">
        <v>119</v>
      </c>
      <c r="F162" s="81" t="s">
        <v>291</v>
      </c>
      <c r="G162" s="81" t="s">
        <v>117</v>
      </c>
      <c r="H162" s="81" t="s">
        <v>117</v>
      </c>
      <c r="I162" s="82">
        <f>I164+I163+I165+I166+I167</f>
        <v>339</v>
      </c>
      <c r="J162" s="82">
        <f t="shared" ref="J162:K162" si="35">J164+J163+J165+J166+J167</f>
        <v>339</v>
      </c>
      <c r="K162" s="82">
        <f t="shared" si="35"/>
        <v>339</v>
      </c>
    </row>
    <row r="163" spans="2:11" ht="15" customHeight="1" x14ac:dyDescent="0.25">
      <c r="B163" s="95" t="s">
        <v>292</v>
      </c>
      <c r="C163" s="122" t="s">
        <v>135</v>
      </c>
      <c r="D163" s="84" t="s">
        <v>286</v>
      </c>
      <c r="E163" s="84" t="s">
        <v>119</v>
      </c>
      <c r="F163" s="84" t="s">
        <v>291</v>
      </c>
      <c r="G163" s="85" t="s">
        <v>151</v>
      </c>
      <c r="H163" s="85" t="s">
        <v>155</v>
      </c>
      <c r="I163" s="54">
        <v>266</v>
      </c>
      <c r="J163" s="54">
        <v>266</v>
      </c>
      <c r="K163" s="54">
        <v>266</v>
      </c>
    </row>
    <row r="164" spans="2:11" ht="15" customHeight="1" x14ac:dyDescent="0.25">
      <c r="B164" s="83" t="s">
        <v>293</v>
      </c>
      <c r="C164" s="122" t="s">
        <v>135</v>
      </c>
      <c r="D164" s="84" t="s">
        <v>286</v>
      </c>
      <c r="E164" s="84" t="s">
        <v>119</v>
      </c>
      <c r="F164" s="84" t="s">
        <v>291</v>
      </c>
      <c r="G164" s="85" t="s">
        <v>151</v>
      </c>
      <c r="H164" s="85" t="s">
        <v>160</v>
      </c>
      <c r="I164" s="54">
        <v>34</v>
      </c>
      <c r="J164" s="54">
        <v>34</v>
      </c>
      <c r="K164" s="54">
        <v>34</v>
      </c>
    </row>
    <row r="165" spans="2:11" ht="15" customHeight="1" x14ac:dyDescent="0.25">
      <c r="B165" s="83" t="s">
        <v>294</v>
      </c>
      <c r="C165" s="122" t="s">
        <v>135</v>
      </c>
      <c r="D165" s="84" t="s">
        <v>286</v>
      </c>
      <c r="E165" s="84" t="s">
        <v>119</v>
      </c>
      <c r="F165" s="84" t="s">
        <v>291</v>
      </c>
      <c r="G165" s="85" t="s">
        <v>151</v>
      </c>
      <c r="H165" s="85" t="s">
        <v>199</v>
      </c>
      <c r="I165" s="54">
        <v>2</v>
      </c>
      <c r="J165" s="54">
        <v>2</v>
      </c>
      <c r="K165" s="54">
        <v>2</v>
      </c>
    </row>
    <row r="166" spans="2:11" ht="15" customHeight="1" x14ac:dyDescent="0.25">
      <c r="B166" s="83" t="s">
        <v>295</v>
      </c>
      <c r="C166" s="122" t="s">
        <v>135</v>
      </c>
      <c r="D166" s="84" t="s">
        <v>286</v>
      </c>
      <c r="E166" s="84" t="s">
        <v>119</v>
      </c>
      <c r="F166" s="84" t="s">
        <v>291</v>
      </c>
      <c r="G166" s="85" t="s">
        <v>151</v>
      </c>
      <c r="H166" s="85" t="s">
        <v>197</v>
      </c>
      <c r="I166" s="54">
        <v>30</v>
      </c>
      <c r="J166" s="54">
        <v>30</v>
      </c>
      <c r="K166" s="54">
        <v>30</v>
      </c>
    </row>
    <row r="167" spans="2:11" ht="15" customHeight="1" x14ac:dyDescent="0.25">
      <c r="B167" s="146" t="s">
        <v>337</v>
      </c>
      <c r="C167" s="122" t="s">
        <v>135</v>
      </c>
      <c r="D167" s="84" t="s">
        <v>286</v>
      </c>
      <c r="E167" s="84" t="s">
        <v>119</v>
      </c>
      <c r="F167" s="84" t="s">
        <v>291</v>
      </c>
      <c r="G167" s="52" t="s">
        <v>232</v>
      </c>
      <c r="H167" s="52" t="s">
        <v>197</v>
      </c>
      <c r="I167" s="94">
        <v>7</v>
      </c>
      <c r="J167" s="94">
        <v>7</v>
      </c>
      <c r="K167" s="94">
        <v>7</v>
      </c>
    </row>
    <row r="168" spans="2:11" ht="15" customHeight="1" x14ac:dyDescent="0.25">
      <c r="B168" s="141" t="s">
        <v>339</v>
      </c>
      <c r="C168" s="116">
        <v>802</v>
      </c>
      <c r="D168" s="58" t="s">
        <v>286</v>
      </c>
      <c r="E168" s="58" t="s">
        <v>265</v>
      </c>
      <c r="F168" s="58" t="s">
        <v>116</v>
      </c>
      <c r="G168" s="58" t="s">
        <v>117</v>
      </c>
      <c r="H168" s="58" t="s">
        <v>117</v>
      </c>
      <c r="I168" s="69">
        <f>I169+I170+I172</f>
        <v>46.3</v>
      </c>
      <c r="J168" s="69">
        <f>J169+J170+J172</f>
        <v>46.3</v>
      </c>
      <c r="K168" s="69">
        <f t="shared" ref="K168" si="36">K169+K170+K172</f>
        <v>46.3</v>
      </c>
    </row>
    <row r="169" spans="2:11" ht="36" customHeight="1" x14ac:dyDescent="0.25">
      <c r="B169" s="147" t="s">
        <v>340</v>
      </c>
      <c r="C169" s="120">
        <v>802</v>
      </c>
      <c r="D169" s="66" t="s">
        <v>286</v>
      </c>
      <c r="E169" s="66" t="s">
        <v>265</v>
      </c>
      <c r="F169" s="85" t="s">
        <v>338</v>
      </c>
      <c r="G169" s="66" t="s">
        <v>151</v>
      </c>
      <c r="H169" s="66" t="s">
        <v>160</v>
      </c>
      <c r="I169" s="94">
        <v>31.3</v>
      </c>
      <c r="J169" s="94">
        <v>31.3</v>
      </c>
      <c r="K169" s="94">
        <v>31.3</v>
      </c>
    </row>
    <row r="170" spans="2:11" ht="15" customHeight="1" x14ac:dyDescent="0.25">
      <c r="B170" s="148" t="s">
        <v>296</v>
      </c>
      <c r="C170" s="115">
        <v>802</v>
      </c>
      <c r="D170" s="52" t="s">
        <v>286</v>
      </c>
      <c r="E170" s="52" t="s">
        <v>265</v>
      </c>
      <c r="F170" s="85" t="s">
        <v>338</v>
      </c>
      <c r="G170" s="52" t="s">
        <v>151</v>
      </c>
      <c r="H170" s="52" t="s">
        <v>155</v>
      </c>
      <c r="I170" s="94"/>
      <c r="J170" s="54"/>
      <c r="K170" s="54"/>
    </row>
    <row r="171" spans="2:11" ht="15" customHeight="1" x14ac:dyDescent="0.25">
      <c r="B171" s="148"/>
      <c r="C171" s="115"/>
      <c r="D171" s="52"/>
      <c r="E171" s="52"/>
      <c r="F171" s="52"/>
      <c r="G171" s="52"/>
      <c r="H171" s="52"/>
      <c r="I171" s="94"/>
      <c r="J171" s="96"/>
      <c r="K171" s="54"/>
    </row>
    <row r="172" spans="2:11" ht="15" customHeight="1" x14ac:dyDescent="0.25">
      <c r="B172" s="97" t="s">
        <v>297</v>
      </c>
      <c r="C172" s="123" t="s">
        <v>135</v>
      </c>
      <c r="D172" s="81" t="s">
        <v>286</v>
      </c>
      <c r="E172" s="81" t="s">
        <v>265</v>
      </c>
      <c r="F172" s="81" t="s">
        <v>298</v>
      </c>
      <c r="G172" s="81" t="s">
        <v>117</v>
      </c>
      <c r="H172" s="81" t="s">
        <v>117</v>
      </c>
      <c r="I172" s="82">
        <f>I174</f>
        <v>15</v>
      </c>
      <c r="J172" s="82">
        <f t="shared" ref="J172:K172" si="37">J174</f>
        <v>15</v>
      </c>
      <c r="K172" s="82">
        <f t="shared" si="37"/>
        <v>15</v>
      </c>
    </row>
    <row r="173" spans="2:11" ht="15" customHeight="1" x14ac:dyDescent="0.25">
      <c r="B173" s="98" t="s">
        <v>299</v>
      </c>
      <c r="C173" s="122" t="s">
        <v>135</v>
      </c>
      <c r="D173" s="85" t="s">
        <v>286</v>
      </c>
      <c r="E173" s="85" t="s">
        <v>265</v>
      </c>
      <c r="F173" s="85" t="s">
        <v>300</v>
      </c>
      <c r="G173" s="85" t="s">
        <v>151</v>
      </c>
      <c r="H173" s="85" t="s">
        <v>134</v>
      </c>
      <c r="I173" s="54"/>
      <c r="J173" s="54"/>
      <c r="K173" s="54"/>
    </row>
    <row r="174" spans="2:11" ht="15" customHeight="1" x14ac:dyDescent="0.25">
      <c r="B174" s="99" t="s">
        <v>301</v>
      </c>
      <c r="C174" s="122" t="s">
        <v>135</v>
      </c>
      <c r="D174" s="85" t="s">
        <v>286</v>
      </c>
      <c r="E174" s="85" t="s">
        <v>265</v>
      </c>
      <c r="F174" s="85" t="s">
        <v>300</v>
      </c>
      <c r="G174" s="85" t="s">
        <v>151</v>
      </c>
      <c r="H174" s="85" t="s">
        <v>155</v>
      </c>
      <c r="I174" s="54">
        <v>15</v>
      </c>
      <c r="J174" s="54">
        <v>15</v>
      </c>
      <c r="K174" s="54">
        <v>15</v>
      </c>
    </row>
    <row r="175" spans="2:11" ht="15" customHeight="1" x14ac:dyDescent="0.25">
      <c r="B175" s="148"/>
      <c r="C175" s="115"/>
      <c r="D175" s="52"/>
      <c r="E175" s="52"/>
      <c r="F175" s="52"/>
      <c r="G175" s="52"/>
      <c r="H175" s="52"/>
      <c r="I175" s="94"/>
      <c r="J175" s="96"/>
      <c r="K175" s="54"/>
    </row>
    <row r="176" spans="2:11" ht="15" customHeight="1" x14ac:dyDescent="0.25">
      <c r="B176" s="148"/>
      <c r="C176" s="115"/>
      <c r="D176" s="52"/>
      <c r="E176" s="52"/>
      <c r="F176" s="52"/>
      <c r="G176" s="52"/>
      <c r="H176" s="52"/>
      <c r="I176" s="94"/>
      <c r="J176" s="96"/>
      <c r="K176" s="54"/>
    </row>
    <row r="177" spans="2:11" ht="15" customHeight="1" x14ac:dyDescent="0.25">
      <c r="B177" s="100" t="s">
        <v>302</v>
      </c>
      <c r="C177" s="126">
        <v>802</v>
      </c>
      <c r="D177" s="101">
        <v>10</v>
      </c>
      <c r="E177" s="101" t="s">
        <v>115</v>
      </c>
      <c r="F177" s="101" t="s">
        <v>116</v>
      </c>
      <c r="G177" s="101" t="s">
        <v>117</v>
      </c>
      <c r="H177" s="101" t="s">
        <v>117</v>
      </c>
      <c r="I177" s="102">
        <f>I178</f>
        <v>123</v>
      </c>
      <c r="J177" s="102">
        <f t="shared" ref="J177:K177" si="38">J178</f>
        <v>123</v>
      </c>
      <c r="K177" s="102">
        <f t="shared" si="38"/>
        <v>123</v>
      </c>
    </row>
    <row r="178" spans="2:11" ht="15" customHeight="1" x14ac:dyDescent="0.25">
      <c r="B178" s="103" t="s">
        <v>303</v>
      </c>
      <c r="C178" s="127" t="s">
        <v>135</v>
      </c>
      <c r="D178" s="52" t="s">
        <v>276</v>
      </c>
      <c r="E178" s="52" t="s">
        <v>114</v>
      </c>
      <c r="F178" s="52" t="s">
        <v>304</v>
      </c>
      <c r="G178" s="52" t="s">
        <v>305</v>
      </c>
      <c r="H178" s="52" t="s">
        <v>306</v>
      </c>
      <c r="I178" s="96">
        <v>123</v>
      </c>
      <c r="J178" s="54">
        <v>123</v>
      </c>
      <c r="K178" s="54">
        <v>123</v>
      </c>
    </row>
    <row r="179" spans="2:11" ht="15" customHeight="1" x14ac:dyDescent="0.25">
      <c r="B179" s="104" t="s">
        <v>307</v>
      </c>
      <c r="C179" s="128" t="s">
        <v>135</v>
      </c>
      <c r="D179" s="105" t="s">
        <v>276</v>
      </c>
      <c r="E179" s="105" t="s">
        <v>265</v>
      </c>
      <c r="F179" s="52" t="s">
        <v>308</v>
      </c>
      <c r="G179" s="105" t="s">
        <v>309</v>
      </c>
      <c r="H179" s="105" t="s">
        <v>310</v>
      </c>
      <c r="I179" s="54"/>
      <c r="J179" s="54"/>
      <c r="K179" s="54"/>
    </row>
    <row r="180" spans="2:11" ht="15" customHeight="1" x14ac:dyDescent="0.25">
      <c r="B180" s="104" t="s">
        <v>311</v>
      </c>
      <c r="C180" s="127" t="s">
        <v>135</v>
      </c>
      <c r="D180" s="105" t="s">
        <v>276</v>
      </c>
      <c r="E180" s="52" t="s">
        <v>312</v>
      </c>
      <c r="F180" s="105" t="s">
        <v>313</v>
      </c>
      <c r="G180" s="52" t="s">
        <v>151</v>
      </c>
      <c r="H180" s="52"/>
      <c r="I180" s="54"/>
      <c r="J180" s="54"/>
      <c r="K180" s="54"/>
    </row>
    <row r="181" spans="2:11" ht="15" customHeight="1" x14ac:dyDescent="0.25">
      <c r="B181" s="106" t="s">
        <v>314</v>
      </c>
      <c r="C181" s="126" t="s">
        <v>135</v>
      </c>
      <c r="D181" s="101" t="s">
        <v>315</v>
      </c>
      <c r="E181" s="101" t="s">
        <v>265</v>
      </c>
      <c r="F181" s="101" t="s">
        <v>316</v>
      </c>
      <c r="G181" s="101" t="s">
        <v>317</v>
      </c>
      <c r="H181" s="101" t="s">
        <v>318</v>
      </c>
      <c r="I181" s="107">
        <f>I182</f>
        <v>1.1000000000000001</v>
      </c>
      <c r="J181" s="107">
        <f t="shared" ref="J181:K181" si="39">J182</f>
        <v>1.1000000000000001</v>
      </c>
      <c r="K181" s="107">
        <f t="shared" si="39"/>
        <v>1.1000000000000001</v>
      </c>
    </row>
    <row r="182" spans="2:11" ht="15" customHeight="1" x14ac:dyDescent="0.25">
      <c r="B182" s="108" t="s">
        <v>319</v>
      </c>
      <c r="C182" s="129" t="s">
        <v>135</v>
      </c>
      <c r="D182" s="66" t="s">
        <v>315</v>
      </c>
      <c r="E182" s="66" t="s">
        <v>265</v>
      </c>
      <c r="F182" s="66" t="s">
        <v>316</v>
      </c>
      <c r="G182" s="85" t="s">
        <v>317</v>
      </c>
      <c r="H182" s="85" t="s">
        <v>318</v>
      </c>
      <c r="I182" s="54">
        <v>1.1000000000000001</v>
      </c>
      <c r="J182" s="54">
        <v>1.1000000000000001</v>
      </c>
      <c r="K182" s="54">
        <v>1.1000000000000001</v>
      </c>
    </row>
    <row r="183" spans="2:11" ht="15" customHeight="1" x14ac:dyDescent="0.25">
      <c r="B183" s="109" t="s">
        <v>320</v>
      </c>
      <c r="C183" s="130" t="s">
        <v>135</v>
      </c>
      <c r="D183" s="110"/>
      <c r="E183" s="110"/>
      <c r="F183" s="110"/>
      <c r="G183" s="110"/>
      <c r="H183" s="110"/>
      <c r="I183" s="111">
        <f>I13</f>
        <v>4883.6979999999994</v>
      </c>
      <c r="J183" s="111">
        <f t="shared" ref="J183:K183" si="40">J13</f>
        <v>4902.8</v>
      </c>
      <c r="K183" s="111">
        <f t="shared" si="40"/>
        <v>4903.8</v>
      </c>
    </row>
    <row r="184" spans="2:11" ht="15" customHeight="1" x14ac:dyDescent="0.25">
      <c r="B184" s="109" t="s">
        <v>321</v>
      </c>
      <c r="C184" s="130" t="s">
        <v>135</v>
      </c>
      <c r="D184" s="110"/>
      <c r="E184" s="110"/>
      <c r="F184" s="110"/>
      <c r="G184" s="110"/>
      <c r="H184" s="110"/>
      <c r="I184" s="111">
        <f>I183-I119-I121-I124-I129-I133-I146-I172</f>
        <v>4680.1979999999994</v>
      </c>
      <c r="J184" s="111">
        <f t="shared" ref="J184:K184" si="41">J183-J119-J121-J124-J129-J133-J146-J172</f>
        <v>4686.4000000000005</v>
      </c>
      <c r="K184" s="111">
        <f t="shared" si="41"/>
        <v>4687.4000000000005</v>
      </c>
    </row>
  </sheetData>
  <mergeCells count="8">
    <mergeCell ref="B9:H9"/>
    <mergeCell ref="B10:D10"/>
    <mergeCell ref="H1:K1"/>
    <mergeCell ref="H2:K2"/>
    <mergeCell ref="H3:K3"/>
    <mergeCell ref="H4:K4"/>
    <mergeCell ref="H5:K5"/>
    <mergeCell ref="H6:K6"/>
  </mergeCells>
  <pageMargins left="0.7" right="0.7" top="0.75" bottom="0.75" header="0.3" footer="0.3"/>
  <pageSetup paperSize="9" scale="51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opLeftCell="A37" workbookViewId="0">
      <selection activeCell="E35" sqref="E35"/>
    </sheetView>
  </sheetViews>
  <sheetFormatPr defaultRowHeight="15.75" x14ac:dyDescent="0.25"/>
  <cols>
    <col min="1" max="1" width="59.28515625" style="156" customWidth="1"/>
    <col min="2" max="2" width="35.5703125" style="156" customWidth="1"/>
    <col min="3" max="3" width="24.28515625" style="156" customWidth="1"/>
    <col min="4" max="4" width="22.42578125" style="156" customWidth="1"/>
    <col min="5" max="5" width="21.7109375" style="156" customWidth="1"/>
    <col min="6" max="6" width="26.28515625" style="156" customWidth="1"/>
    <col min="7" max="16384" width="9.140625" style="156"/>
  </cols>
  <sheetData>
    <row r="1" spans="1:5" x14ac:dyDescent="0.25">
      <c r="A1" s="152"/>
      <c r="B1" s="153"/>
      <c r="C1" s="154"/>
      <c r="D1" s="155"/>
      <c r="E1" s="155"/>
    </row>
    <row r="2" spans="1:5" x14ac:dyDescent="0.25">
      <c r="A2" s="157"/>
      <c r="B2" s="158" t="s">
        <v>342</v>
      </c>
      <c r="C2" s="154"/>
      <c r="D2" s="155"/>
      <c r="E2" s="155"/>
    </row>
    <row r="3" spans="1:5" x14ac:dyDescent="0.25">
      <c r="A3" s="366" t="s">
        <v>343</v>
      </c>
      <c r="B3" s="366"/>
      <c r="C3" s="159"/>
      <c r="D3" s="160" t="s">
        <v>344</v>
      </c>
      <c r="E3" s="155"/>
    </row>
    <row r="4" spans="1:5" x14ac:dyDescent="0.25">
      <c r="A4" s="161"/>
      <c r="B4" s="161"/>
      <c r="C4" s="159"/>
      <c r="D4" s="155"/>
      <c r="E4" s="155"/>
    </row>
    <row r="5" spans="1:5" x14ac:dyDescent="0.25">
      <c r="A5" s="367" t="s">
        <v>345</v>
      </c>
      <c r="B5" s="367" t="s">
        <v>346</v>
      </c>
      <c r="C5" s="365" t="s">
        <v>541</v>
      </c>
      <c r="D5" s="365" t="s">
        <v>542</v>
      </c>
      <c r="E5" s="365" t="s">
        <v>543</v>
      </c>
    </row>
    <row r="6" spans="1:5" x14ac:dyDescent="0.25">
      <c r="A6" s="367"/>
      <c r="B6" s="367"/>
      <c r="C6" s="365"/>
      <c r="D6" s="365"/>
      <c r="E6" s="365"/>
    </row>
    <row r="7" spans="1:5" x14ac:dyDescent="0.25">
      <c r="A7" s="367"/>
      <c r="B7" s="367"/>
      <c r="C7" s="365"/>
      <c r="D7" s="365"/>
      <c r="E7" s="365"/>
    </row>
    <row r="8" spans="1:5" x14ac:dyDescent="0.25">
      <c r="A8" s="162">
        <v>1</v>
      </c>
      <c r="B8" s="163">
        <v>3</v>
      </c>
      <c r="C8" s="164" t="s">
        <v>347</v>
      </c>
      <c r="D8" s="164" t="s">
        <v>348</v>
      </c>
      <c r="E8" s="164" t="s">
        <v>348</v>
      </c>
    </row>
    <row r="9" spans="1:5" x14ac:dyDescent="0.25">
      <c r="A9" s="165" t="s">
        <v>349</v>
      </c>
      <c r="B9" s="166" t="s">
        <v>350</v>
      </c>
      <c r="C9" s="167">
        <f>C11+C32</f>
        <v>4883.7000000000007</v>
      </c>
      <c r="D9" s="167">
        <f t="shared" ref="D9:E9" si="0">D11+D32</f>
        <v>4902.8</v>
      </c>
      <c r="E9" s="167">
        <f t="shared" si="0"/>
        <v>4903.8</v>
      </c>
    </row>
    <row r="10" spans="1:5" x14ac:dyDescent="0.25">
      <c r="A10" s="168" t="s">
        <v>351</v>
      </c>
      <c r="B10" s="169"/>
      <c r="C10" s="170"/>
      <c r="D10" s="170"/>
      <c r="E10" s="170"/>
    </row>
    <row r="11" spans="1:5" x14ac:dyDescent="0.25">
      <c r="A11" s="171" t="s">
        <v>352</v>
      </c>
      <c r="B11" s="172" t="s">
        <v>353</v>
      </c>
      <c r="C11" s="173">
        <f>C13+C15+C18+C24+C26+C29</f>
        <v>68.8</v>
      </c>
      <c r="D11" s="173">
        <f t="shared" ref="D11:E11" si="1">D13+D15+D18+D24+D26+D29</f>
        <v>72</v>
      </c>
      <c r="E11" s="173">
        <f t="shared" si="1"/>
        <v>73</v>
      </c>
    </row>
    <row r="12" spans="1:5" x14ac:dyDescent="0.25">
      <c r="A12" s="174" t="s">
        <v>354</v>
      </c>
      <c r="B12" s="175" t="s">
        <v>355</v>
      </c>
      <c r="C12" s="176">
        <f>C13</f>
        <v>48</v>
      </c>
      <c r="D12" s="176">
        <f t="shared" ref="D12:E13" si="2">D13</f>
        <v>50</v>
      </c>
      <c r="E12" s="176">
        <f t="shared" si="2"/>
        <v>50</v>
      </c>
    </row>
    <row r="13" spans="1:5" x14ac:dyDescent="0.25">
      <c r="A13" s="177" t="s">
        <v>356</v>
      </c>
      <c r="B13" s="172" t="s">
        <v>357</v>
      </c>
      <c r="C13" s="173">
        <f>C14</f>
        <v>48</v>
      </c>
      <c r="D13" s="173">
        <f t="shared" si="2"/>
        <v>50</v>
      </c>
      <c r="E13" s="173">
        <f t="shared" si="2"/>
        <v>50</v>
      </c>
    </row>
    <row r="14" spans="1:5" ht="94.5" x14ac:dyDescent="0.25">
      <c r="A14" s="178" t="s">
        <v>358</v>
      </c>
      <c r="B14" s="179" t="s">
        <v>359</v>
      </c>
      <c r="C14" s="180">
        <v>48</v>
      </c>
      <c r="D14" s="180">
        <v>50</v>
      </c>
      <c r="E14" s="180">
        <v>50</v>
      </c>
    </row>
    <row r="15" spans="1:5" x14ac:dyDescent="0.25">
      <c r="A15" s="177" t="s">
        <v>360</v>
      </c>
      <c r="B15" s="172" t="s">
        <v>361</v>
      </c>
      <c r="C15" s="173">
        <f>C16</f>
        <v>2.5</v>
      </c>
      <c r="D15" s="173">
        <f t="shared" ref="D15:E15" si="3">D16</f>
        <v>2.5</v>
      </c>
      <c r="E15" s="173">
        <f t="shared" si="3"/>
        <v>2.5</v>
      </c>
    </row>
    <row r="16" spans="1:5" ht="47.25" x14ac:dyDescent="0.25">
      <c r="A16" s="181" t="s">
        <v>362</v>
      </c>
      <c r="B16" s="179" t="s">
        <v>363</v>
      </c>
      <c r="C16" s="180">
        <v>2.5</v>
      </c>
      <c r="D16" s="180">
        <v>2.5</v>
      </c>
      <c r="E16" s="180">
        <v>2.5</v>
      </c>
    </row>
    <row r="17" spans="1:9" ht="47.25" x14ac:dyDescent="0.25">
      <c r="A17" s="178" t="s">
        <v>364</v>
      </c>
      <c r="B17" s="179" t="s">
        <v>365</v>
      </c>
      <c r="C17" s="182"/>
      <c r="D17" s="182"/>
      <c r="E17" s="182"/>
    </row>
    <row r="18" spans="1:9" x14ac:dyDescent="0.25">
      <c r="A18" s="177" t="s">
        <v>366</v>
      </c>
      <c r="B18" s="172" t="s">
        <v>367</v>
      </c>
      <c r="C18" s="173">
        <f>C19+C23</f>
        <v>15</v>
      </c>
      <c r="D18" s="173">
        <f t="shared" ref="D18:E18" si="4">D19+D23</f>
        <v>16</v>
      </c>
      <c r="E18" s="173">
        <f t="shared" si="4"/>
        <v>17</v>
      </c>
    </row>
    <row r="19" spans="1:9" x14ac:dyDescent="0.25">
      <c r="A19" s="183" t="s">
        <v>368</v>
      </c>
      <c r="B19" s="175" t="s">
        <v>369</v>
      </c>
      <c r="C19" s="176">
        <f>C20</f>
        <v>3</v>
      </c>
      <c r="D19" s="176">
        <f t="shared" ref="D19:E19" si="5">D20</f>
        <v>16</v>
      </c>
      <c r="E19" s="176">
        <f t="shared" si="5"/>
        <v>17</v>
      </c>
    </row>
    <row r="20" spans="1:9" ht="47.25" x14ac:dyDescent="0.25">
      <c r="A20" s="178" t="s">
        <v>370</v>
      </c>
      <c r="B20" s="179" t="s">
        <v>371</v>
      </c>
      <c r="C20" s="180">
        <v>3</v>
      </c>
      <c r="D20" s="180">
        <v>16</v>
      </c>
      <c r="E20" s="180">
        <v>17</v>
      </c>
    </row>
    <row r="21" spans="1:9" ht="47.25" x14ac:dyDescent="0.25">
      <c r="A21" s="178" t="s">
        <v>372</v>
      </c>
      <c r="B21" s="179" t="s">
        <v>373</v>
      </c>
      <c r="C21" s="182"/>
      <c r="D21" s="182"/>
      <c r="E21" s="182"/>
    </row>
    <row r="22" spans="1:9" x14ac:dyDescent="0.25">
      <c r="A22" s="183" t="s">
        <v>374</v>
      </c>
      <c r="B22" s="175" t="s">
        <v>375</v>
      </c>
      <c r="C22" s="176">
        <f>C23</f>
        <v>12</v>
      </c>
      <c r="D22" s="176">
        <f t="shared" ref="D22:E22" si="6">D23</f>
        <v>0</v>
      </c>
      <c r="E22" s="176">
        <f t="shared" si="6"/>
        <v>0</v>
      </c>
    </row>
    <row r="23" spans="1:9" ht="47.25" x14ac:dyDescent="0.25">
      <c r="A23" s="178" t="s">
        <v>376</v>
      </c>
      <c r="B23" s="179" t="s">
        <v>377</v>
      </c>
      <c r="C23" s="180">
        <v>12</v>
      </c>
      <c r="D23" s="180">
        <v>0</v>
      </c>
      <c r="E23" s="180">
        <v>0</v>
      </c>
    </row>
    <row r="24" spans="1:9" x14ac:dyDescent="0.25">
      <c r="A24" s="177" t="s">
        <v>378</v>
      </c>
      <c r="B24" s="172" t="s">
        <v>379</v>
      </c>
      <c r="C24" s="173">
        <f>C25</f>
        <v>2.1</v>
      </c>
      <c r="D24" s="173">
        <f t="shared" ref="D24:E24" si="7">D25</f>
        <v>2.2999999999999998</v>
      </c>
      <c r="E24" s="173">
        <f t="shared" si="7"/>
        <v>2.2999999999999998</v>
      </c>
    </row>
    <row r="25" spans="1:9" ht="94.5" x14ac:dyDescent="0.25">
      <c r="A25" s="178" t="s">
        <v>380</v>
      </c>
      <c r="B25" s="179" t="s">
        <v>381</v>
      </c>
      <c r="C25" s="180">
        <v>2.1</v>
      </c>
      <c r="D25" s="180">
        <v>2.2999999999999998</v>
      </c>
      <c r="E25" s="180">
        <v>2.2999999999999998</v>
      </c>
    </row>
    <row r="26" spans="1:9" ht="47.25" x14ac:dyDescent="0.25">
      <c r="A26" s="177" t="s">
        <v>382</v>
      </c>
      <c r="B26" s="172" t="s">
        <v>383</v>
      </c>
      <c r="C26" s="173">
        <f>C27</f>
        <v>0</v>
      </c>
      <c r="D26" s="173">
        <f t="shared" ref="D26:E27" si="8">D27</f>
        <v>0</v>
      </c>
      <c r="E26" s="173">
        <f t="shared" si="8"/>
        <v>0</v>
      </c>
    </row>
    <row r="27" spans="1:9" ht="94.5" x14ac:dyDescent="0.25">
      <c r="A27" s="183" t="s">
        <v>384</v>
      </c>
      <c r="B27" s="175" t="s">
        <v>385</v>
      </c>
      <c r="C27" s="176">
        <f>C28</f>
        <v>0</v>
      </c>
      <c r="D27" s="176">
        <f t="shared" si="8"/>
        <v>0</v>
      </c>
      <c r="E27" s="176">
        <f t="shared" si="8"/>
        <v>0</v>
      </c>
    </row>
    <row r="28" spans="1:9" ht="94.5" x14ac:dyDescent="0.25">
      <c r="A28" s="178" t="s">
        <v>386</v>
      </c>
      <c r="B28" s="179" t="s">
        <v>387</v>
      </c>
      <c r="C28" s="184"/>
      <c r="D28" s="182"/>
      <c r="E28" s="182">
        <v>0</v>
      </c>
    </row>
    <row r="29" spans="1:9" x14ac:dyDescent="0.25">
      <c r="A29" s="177" t="s">
        <v>388</v>
      </c>
      <c r="B29" s="172" t="s">
        <v>389</v>
      </c>
      <c r="C29" s="173">
        <f>C31+C30</f>
        <v>1.2</v>
      </c>
      <c r="D29" s="173">
        <f t="shared" ref="D29:E29" si="9">D31+D30</f>
        <v>1.2</v>
      </c>
      <c r="E29" s="173">
        <f t="shared" si="9"/>
        <v>1.2</v>
      </c>
    </row>
    <row r="30" spans="1:9" ht="31.5" x14ac:dyDescent="0.25">
      <c r="A30" s="178" t="s">
        <v>390</v>
      </c>
      <c r="B30" s="179" t="s">
        <v>391</v>
      </c>
      <c r="C30" s="180">
        <v>0.2</v>
      </c>
      <c r="D30" s="180">
        <v>0.2</v>
      </c>
      <c r="E30" s="180">
        <v>0.2</v>
      </c>
    </row>
    <row r="31" spans="1:9" ht="31.5" x14ac:dyDescent="0.25">
      <c r="A31" s="178" t="s">
        <v>392</v>
      </c>
      <c r="B31" s="179" t="s">
        <v>393</v>
      </c>
      <c r="C31" s="180">
        <v>1</v>
      </c>
      <c r="D31" s="180">
        <v>1</v>
      </c>
      <c r="E31" s="180">
        <v>1</v>
      </c>
      <c r="F31" s="185"/>
      <c r="G31" s="155"/>
      <c r="H31" s="155"/>
      <c r="I31" s="155"/>
    </row>
    <row r="32" spans="1:9" x14ac:dyDescent="0.25">
      <c r="A32" s="186" t="s">
        <v>394</v>
      </c>
      <c r="B32" s="187" t="s">
        <v>395</v>
      </c>
      <c r="C32" s="188">
        <f>C33+C39+C42</f>
        <v>4814.9000000000005</v>
      </c>
      <c r="D32" s="188">
        <f t="shared" ref="D32:E32" si="10">D33+D39+D42</f>
        <v>4830.8</v>
      </c>
      <c r="E32" s="188">
        <f t="shared" si="10"/>
        <v>4830.8</v>
      </c>
      <c r="F32" s="155"/>
      <c r="G32" s="155"/>
      <c r="H32" s="155"/>
      <c r="I32" s="155"/>
    </row>
    <row r="33" spans="1:9" x14ac:dyDescent="0.25">
      <c r="A33" s="186" t="s">
        <v>396</v>
      </c>
      <c r="B33" s="187" t="s">
        <v>397</v>
      </c>
      <c r="C33" s="173">
        <f>C34+C35</f>
        <v>4241.1000000000004</v>
      </c>
      <c r="D33" s="173">
        <f t="shared" ref="D33:E33" si="11">D34+D35</f>
        <v>4241.1000000000004</v>
      </c>
      <c r="E33" s="173">
        <f t="shared" si="11"/>
        <v>4241.1000000000004</v>
      </c>
      <c r="F33" s="189"/>
      <c r="G33" s="189"/>
      <c r="H33" s="189"/>
      <c r="I33" s="189"/>
    </row>
    <row r="34" spans="1:9" ht="31.5" x14ac:dyDescent="0.25">
      <c r="A34" s="178" t="s">
        <v>398</v>
      </c>
      <c r="B34" s="179" t="s">
        <v>399</v>
      </c>
      <c r="C34" s="180">
        <v>1000</v>
      </c>
      <c r="D34" s="180">
        <v>1000</v>
      </c>
      <c r="E34" s="180">
        <v>1000</v>
      </c>
      <c r="F34" s="155"/>
      <c r="G34" s="155"/>
      <c r="H34" s="155"/>
      <c r="I34" s="190"/>
    </row>
    <row r="35" spans="1:9" ht="31.5" x14ac:dyDescent="0.25">
      <c r="A35" s="178" t="s">
        <v>400</v>
      </c>
      <c r="B35" s="179" t="s">
        <v>401</v>
      </c>
      <c r="C35" s="182">
        <f>3223+18.1</f>
        <v>3241.1</v>
      </c>
      <c r="D35" s="182">
        <v>3241.1</v>
      </c>
      <c r="E35" s="182">
        <v>3241.1</v>
      </c>
      <c r="F35" s="155"/>
      <c r="G35" s="155"/>
      <c r="H35" s="155"/>
      <c r="I35" s="155"/>
    </row>
    <row r="36" spans="1:9" ht="31.5" x14ac:dyDescent="0.25">
      <c r="A36" s="191" t="s">
        <v>402</v>
      </c>
      <c r="B36" s="192" t="s">
        <v>403</v>
      </c>
      <c r="C36" s="176">
        <v>0</v>
      </c>
      <c r="D36" s="176">
        <v>0</v>
      </c>
      <c r="E36" s="176">
        <v>0</v>
      </c>
      <c r="F36" s="189"/>
      <c r="G36" s="189"/>
      <c r="H36" s="189"/>
      <c r="I36" s="189"/>
    </row>
    <row r="37" spans="1:9" ht="94.5" x14ac:dyDescent="0.25">
      <c r="A37" s="193" t="s">
        <v>404</v>
      </c>
      <c r="B37" s="192" t="s">
        <v>405</v>
      </c>
      <c r="C37" s="176">
        <v>0</v>
      </c>
      <c r="D37" s="176">
        <v>0</v>
      </c>
      <c r="E37" s="176">
        <v>0</v>
      </c>
      <c r="F37" s="189"/>
      <c r="G37" s="189"/>
      <c r="H37" s="189"/>
      <c r="I37" s="189"/>
    </row>
    <row r="38" spans="1:9" ht="63" x14ac:dyDescent="0.25">
      <c r="A38" s="178" t="s">
        <v>406</v>
      </c>
      <c r="B38" s="179" t="s">
        <v>407</v>
      </c>
      <c r="C38" s="182"/>
      <c r="D38" s="182"/>
      <c r="E38" s="182"/>
      <c r="F38" s="155"/>
      <c r="G38" s="155"/>
      <c r="H38" s="155"/>
      <c r="I38" s="155"/>
    </row>
    <row r="39" spans="1:9" ht="31.5" x14ac:dyDescent="0.25">
      <c r="A39" s="191" t="s">
        <v>408</v>
      </c>
      <c r="B39" s="192" t="s">
        <v>409</v>
      </c>
      <c r="C39" s="176">
        <f>C40</f>
        <v>155.5</v>
      </c>
      <c r="D39" s="176">
        <f t="shared" ref="D39:E40" si="12">D40</f>
        <v>171.4</v>
      </c>
      <c r="E39" s="176">
        <f t="shared" si="12"/>
        <v>171.4</v>
      </c>
      <c r="F39" s="189"/>
      <c r="G39" s="189"/>
      <c r="H39" s="189"/>
      <c r="I39" s="189"/>
    </row>
    <row r="40" spans="1:9" ht="47.25" x14ac:dyDescent="0.25">
      <c r="A40" s="193" t="s">
        <v>410</v>
      </c>
      <c r="B40" s="192" t="s">
        <v>411</v>
      </c>
      <c r="C40" s="176">
        <f>C41</f>
        <v>155.5</v>
      </c>
      <c r="D40" s="176">
        <f t="shared" si="12"/>
        <v>171.4</v>
      </c>
      <c r="E40" s="176">
        <f t="shared" si="12"/>
        <v>171.4</v>
      </c>
    </row>
    <row r="41" spans="1:9" ht="47.25" x14ac:dyDescent="0.25">
      <c r="A41" s="178" t="s">
        <v>412</v>
      </c>
      <c r="B41" s="179" t="s">
        <v>413</v>
      </c>
      <c r="C41" s="180">
        <v>155.5</v>
      </c>
      <c r="D41" s="180">
        <v>171.4</v>
      </c>
      <c r="E41" s="180">
        <v>171.4</v>
      </c>
    </row>
    <row r="42" spans="1:9" x14ac:dyDescent="0.25">
      <c r="A42" s="191" t="s">
        <v>414</v>
      </c>
      <c r="B42" s="192" t="s">
        <v>415</v>
      </c>
      <c r="C42" s="176">
        <f>C43+C44</f>
        <v>418.3</v>
      </c>
      <c r="D42" s="176">
        <f>D43+D44</f>
        <v>418.3</v>
      </c>
      <c r="E42" s="176">
        <f t="shared" ref="E42" si="13">E43+E44</f>
        <v>418.3</v>
      </c>
    </row>
    <row r="43" spans="1:9" ht="78.75" x14ac:dyDescent="0.25">
      <c r="A43" s="178" t="s">
        <v>416</v>
      </c>
      <c r="B43" s="179" t="s">
        <v>417</v>
      </c>
      <c r="C43" s="180">
        <v>418.3</v>
      </c>
      <c r="D43" s="180">
        <v>418.3</v>
      </c>
      <c r="E43" s="180">
        <v>418.3</v>
      </c>
    </row>
    <row r="44" spans="1:9" ht="63" x14ac:dyDescent="0.25">
      <c r="A44" s="178" t="s">
        <v>418</v>
      </c>
      <c r="B44" s="179" t="s">
        <v>419</v>
      </c>
      <c r="C44" s="180"/>
      <c r="D44" s="180"/>
      <c r="E44" s="180"/>
    </row>
    <row r="45" spans="1:9" x14ac:dyDescent="0.25">
      <c r="A45" s="194"/>
      <c r="B45" s="194"/>
      <c r="C45" s="194"/>
      <c r="D45" s="155"/>
      <c r="E45" s="155"/>
    </row>
  </sheetData>
  <mergeCells count="6">
    <mergeCell ref="E5:E7"/>
    <mergeCell ref="A3:B3"/>
    <mergeCell ref="A5:A7"/>
    <mergeCell ref="B5:B7"/>
    <mergeCell ref="C5:C7"/>
    <mergeCell ref="D5:D7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opLeftCell="A4" zoomScaleNormal="100" workbookViewId="0">
      <selection activeCell="A4" sqref="A1:XFD1048576"/>
    </sheetView>
  </sheetViews>
  <sheetFormatPr defaultColWidth="9.140625" defaultRowHeight="12.75" x14ac:dyDescent="0.2"/>
  <cols>
    <col min="1" max="1" width="9" style="374" customWidth="1"/>
    <col min="2" max="2" width="19.85546875" style="374" customWidth="1"/>
    <col min="3" max="3" width="33.5703125" style="374" customWidth="1"/>
    <col min="4" max="4" width="57.7109375" style="374" customWidth="1"/>
    <col min="5" max="5" width="20" style="374" customWidth="1"/>
    <col min="6" max="6" width="34.28515625" style="374" customWidth="1"/>
    <col min="7" max="16384" width="9.140625" style="374"/>
  </cols>
  <sheetData>
    <row r="1" spans="1:7" ht="18.75" x14ac:dyDescent="0.3">
      <c r="D1" s="381"/>
      <c r="E1" s="381"/>
      <c r="F1" s="402" t="s">
        <v>8</v>
      </c>
    </row>
    <row r="2" spans="1:7" s="404" customFormat="1" ht="15.75" x14ac:dyDescent="0.25">
      <c r="A2" s="382"/>
      <c r="B2" s="382"/>
      <c r="C2" s="382"/>
      <c r="D2" s="382"/>
      <c r="E2" s="382"/>
      <c r="F2" s="403"/>
    </row>
    <row r="3" spans="1:7" s="404" customFormat="1" ht="15.75" x14ac:dyDescent="0.25">
      <c r="A3" s="382"/>
      <c r="B3" s="382"/>
      <c r="C3" s="354" t="s">
        <v>331</v>
      </c>
      <c r="D3" s="354"/>
      <c r="E3" s="354"/>
      <c r="F3" s="354"/>
    </row>
    <row r="4" spans="1:7" s="404" customFormat="1" ht="27" customHeight="1" x14ac:dyDescent="0.25">
      <c r="A4" s="382"/>
      <c r="B4" s="382"/>
      <c r="C4" s="354" t="s">
        <v>587</v>
      </c>
      <c r="D4" s="354"/>
      <c r="E4" s="354"/>
      <c r="F4" s="354"/>
    </row>
    <row r="5" spans="1:7" s="404" customFormat="1" ht="15.75" x14ac:dyDescent="0.25">
      <c r="A5" s="382"/>
      <c r="B5" s="382"/>
      <c r="C5" s="354" t="s">
        <v>333</v>
      </c>
      <c r="D5" s="354"/>
      <c r="E5" s="354"/>
      <c r="F5" s="354"/>
    </row>
    <row r="6" spans="1:7" s="404" customFormat="1" ht="15.75" x14ac:dyDescent="0.25">
      <c r="A6" s="382"/>
      <c r="B6" s="382"/>
      <c r="C6" s="354" t="s">
        <v>596</v>
      </c>
      <c r="D6" s="354"/>
      <c r="E6" s="354"/>
      <c r="F6" s="354"/>
    </row>
    <row r="7" spans="1:7" s="404" customFormat="1" ht="15.75" x14ac:dyDescent="0.25">
      <c r="A7" s="375"/>
      <c r="B7" s="375"/>
      <c r="C7" s="354" t="s">
        <v>335</v>
      </c>
      <c r="D7" s="354"/>
      <c r="E7" s="354"/>
      <c r="F7" s="354"/>
    </row>
    <row r="8" spans="1:7" ht="66" customHeight="1" x14ac:dyDescent="0.25">
      <c r="B8" s="347" t="s">
        <v>589</v>
      </c>
      <c r="C8" s="347"/>
      <c r="D8" s="347"/>
      <c r="E8" s="347"/>
      <c r="F8" s="347"/>
    </row>
    <row r="9" spans="1:7" ht="18.75" customHeight="1" x14ac:dyDescent="0.25">
      <c r="B9" s="348"/>
      <c r="C9" s="348"/>
      <c r="D9" s="348"/>
      <c r="E9" s="383"/>
    </row>
    <row r="10" spans="1:7" ht="15.75" x14ac:dyDescent="0.25">
      <c r="B10" s="377"/>
      <c r="C10" s="377"/>
      <c r="D10" s="377"/>
      <c r="E10" s="377"/>
      <c r="F10" s="374" t="s">
        <v>98</v>
      </c>
    </row>
    <row r="11" spans="1:7" ht="18.75" x14ac:dyDescent="0.2">
      <c r="B11" s="349" t="s">
        <v>0</v>
      </c>
      <c r="C11" s="349"/>
      <c r="D11" s="350" t="s">
        <v>9</v>
      </c>
      <c r="E11" s="350" t="s">
        <v>10</v>
      </c>
      <c r="F11" s="352" t="s">
        <v>4</v>
      </c>
    </row>
    <row r="12" spans="1:7" ht="45" customHeight="1" x14ac:dyDescent="0.3">
      <c r="B12" s="405" t="s">
        <v>1</v>
      </c>
      <c r="C12" s="406" t="s">
        <v>3</v>
      </c>
      <c r="D12" s="351"/>
      <c r="E12" s="351"/>
      <c r="F12" s="353"/>
    </row>
    <row r="13" spans="1:7" ht="82.5" customHeight="1" x14ac:dyDescent="0.25">
      <c r="B13" s="379">
        <v>1</v>
      </c>
      <c r="C13" s="379">
        <v>2</v>
      </c>
      <c r="D13" s="379">
        <v>3</v>
      </c>
      <c r="E13" s="379">
        <v>4</v>
      </c>
      <c r="F13" s="384">
        <v>5</v>
      </c>
    </row>
    <row r="14" spans="1:7" ht="18.75" x14ac:dyDescent="0.25">
      <c r="B14" s="400">
        <v>802</v>
      </c>
      <c r="C14" s="370" t="s">
        <v>590</v>
      </c>
      <c r="D14" s="368"/>
      <c r="E14" s="371"/>
      <c r="F14" s="401">
        <f>SUM(F15:F22)</f>
        <v>418.3</v>
      </c>
    </row>
    <row r="15" spans="1:7" ht="112.5" x14ac:dyDescent="0.2">
      <c r="B15" s="384">
        <v>802</v>
      </c>
      <c r="C15" s="394" t="s">
        <v>591</v>
      </c>
      <c r="D15" s="407" t="s">
        <v>592</v>
      </c>
      <c r="E15" s="408" t="s">
        <v>548</v>
      </c>
      <c r="F15" s="399">
        <v>339</v>
      </c>
      <c r="G15" s="374">
        <v>61</v>
      </c>
    </row>
    <row r="16" spans="1:7" ht="206.25" x14ac:dyDescent="0.2">
      <c r="B16" s="384">
        <v>802</v>
      </c>
      <c r="C16" s="394" t="s">
        <v>593</v>
      </c>
      <c r="D16" s="407" t="s">
        <v>458</v>
      </c>
      <c r="E16" s="408" t="s">
        <v>548</v>
      </c>
      <c r="F16" s="399">
        <v>1</v>
      </c>
      <c r="G16" s="374">
        <v>62</v>
      </c>
    </row>
    <row r="17" spans="2:8" ht="93.75" x14ac:dyDescent="0.2">
      <c r="B17" s="384">
        <v>802</v>
      </c>
      <c r="C17" s="394" t="s">
        <v>593</v>
      </c>
      <c r="D17" s="407" t="s">
        <v>594</v>
      </c>
      <c r="E17" s="408" t="s">
        <v>548</v>
      </c>
      <c r="F17" s="399">
        <v>10</v>
      </c>
      <c r="G17" s="374">
        <v>63</v>
      </c>
    </row>
    <row r="18" spans="2:8" ht="168.75" x14ac:dyDescent="0.2">
      <c r="B18" s="384">
        <v>802</v>
      </c>
      <c r="C18" s="394" t="s">
        <v>593</v>
      </c>
      <c r="D18" s="407" t="s">
        <v>460</v>
      </c>
      <c r="E18" s="408" t="s">
        <v>548</v>
      </c>
      <c r="F18" s="399">
        <v>4</v>
      </c>
      <c r="G18" s="386">
        <v>65</v>
      </c>
      <c r="H18" s="386"/>
    </row>
    <row r="19" spans="2:8" ht="131.25" x14ac:dyDescent="0.2">
      <c r="B19" s="384">
        <v>802</v>
      </c>
      <c r="C19" s="394" t="s">
        <v>593</v>
      </c>
      <c r="D19" s="407" t="s">
        <v>461</v>
      </c>
      <c r="E19" s="408" t="s">
        <v>548</v>
      </c>
      <c r="F19" s="399">
        <v>16</v>
      </c>
      <c r="G19" s="374">
        <v>66</v>
      </c>
    </row>
    <row r="20" spans="2:8" ht="75" x14ac:dyDescent="0.2">
      <c r="B20" s="384">
        <v>802</v>
      </c>
      <c r="C20" s="394" t="s">
        <v>593</v>
      </c>
      <c r="D20" s="407" t="s">
        <v>595</v>
      </c>
      <c r="E20" s="408" t="s">
        <v>548</v>
      </c>
      <c r="F20" s="399">
        <v>31.3</v>
      </c>
      <c r="G20" s="374">
        <v>67</v>
      </c>
    </row>
    <row r="21" spans="2:8" ht="75" x14ac:dyDescent="0.2">
      <c r="B21" s="384">
        <v>802</v>
      </c>
      <c r="C21" s="394" t="s">
        <v>593</v>
      </c>
      <c r="D21" s="407" t="s">
        <v>463</v>
      </c>
      <c r="E21" s="408" t="s">
        <v>548</v>
      </c>
      <c r="F21" s="399">
        <v>15</v>
      </c>
      <c r="G21" s="374">
        <v>68</v>
      </c>
    </row>
    <row r="22" spans="2:8" ht="75" x14ac:dyDescent="0.2">
      <c r="B22" s="384">
        <v>802</v>
      </c>
      <c r="C22" s="394" t="s">
        <v>593</v>
      </c>
      <c r="D22" s="407" t="s">
        <v>464</v>
      </c>
      <c r="E22" s="408" t="s">
        <v>548</v>
      </c>
      <c r="F22" s="399">
        <v>2</v>
      </c>
      <c r="G22" s="374">
        <v>69</v>
      </c>
    </row>
    <row r="36" spans="3:3" x14ac:dyDescent="0.2">
      <c r="C36" s="380"/>
    </row>
  </sheetData>
  <mergeCells count="12">
    <mergeCell ref="C14:E14"/>
    <mergeCell ref="B8:F8"/>
    <mergeCell ref="B9:D9"/>
    <mergeCell ref="B11:C11"/>
    <mergeCell ref="D11:D12"/>
    <mergeCell ref="E11:E12"/>
    <mergeCell ref="F11:F12"/>
    <mergeCell ref="C3:F3"/>
    <mergeCell ref="C4:F4"/>
    <mergeCell ref="C5:F5"/>
    <mergeCell ref="C6:F6"/>
    <mergeCell ref="C7:F7"/>
  </mergeCells>
  <pageMargins left="0.70866141732283472" right="0.70866141732283472" top="0.74803149606299213" bottom="0.74803149606299213" header="0.31496062992125984" footer="0.31496062992125984"/>
  <pageSetup paperSize="9" scale="4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19" zoomScaleNormal="100" workbookViewId="0">
      <selection activeCell="A19" sqref="A1:XFD1048576"/>
    </sheetView>
  </sheetViews>
  <sheetFormatPr defaultColWidth="9.140625" defaultRowHeight="12.75" x14ac:dyDescent="0.2"/>
  <cols>
    <col min="1" max="1" width="9" style="374" customWidth="1"/>
    <col min="2" max="2" width="19.85546875" style="374" customWidth="1"/>
    <col min="3" max="3" width="33.5703125" style="374" customWidth="1"/>
    <col min="4" max="4" width="57.7109375" style="374" customWidth="1"/>
    <col min="5" max="5" width="20" style="374" customWidth="1"/>
    <col min="6" max="6" width="34.28515625" style="374" customWidth="1"/>
    <col min="7" max="16384" width="9.140625" style="374"/>
  </cols>
  <sheetData>
    <row r="1" spans="1:7" ht="18.75" x14ac:dyDescent="0.3">
      <c r="D1" s="381"/>
      <c r="E1" s="381"/>
      <c r="F1" s="402" t="s">
        <v>8</v>
      </c>
    </row>
    <row r="2" spans="1:7" s="404" customFormat="1" ht="15.75" x14ac:dyDescent="0.25">
      <c r="A2" s="382"/>
      <c r="B2" s="382"/>
      <c r="C2" s="382"/>
      <c r="D2" s="382"/>
      <c r="E2" s="382"/>
      <c r="F2" s="403"/>
    </row>
    <row r="3" spans="1:7" s="404" customFormat="1" ht="15.75" x14ac:dyDescent="0.25">
      <c r="A3" s="382"/>
      <c r="B3" s="382"/>
      <c r="C3" s="354" t="s">
        <v>331</v>
      </c>
      <c r="D3" s="354"/>
      <c r="E3" s="354"/>
      <c r="F3" s="354"/>
    </row>
    <row r="4" spans="1:7" s="404" customFormat="1" ht="27" customHeight="1" x14ac:dyDescent="0.25">
      <c r="A4" s="382"/>
      <c r="B4" s="382"/>
      <c r="C4" s="354" t="s">
        <v>587</v>
      </c>
      <c r="D4" s="354"/>
      <c r="E4" s="354"/>
      <c r="F4" s="354"/>
    </row>
    <row r="5" spans="1:7" s="404" customFormat="1" ht="15.75" x14ac:dyDescent="0.25">
      <c r="A5" s="382"/>
      <c r="B5" s="382"/>
      <c r="C5" s="354" t="s">
        <v>333</v>
      </c>
      <c r="D5" s="354"/>
      <c r="E5" s="354"/>
      <c r="F5" s="354"/>
    </row>
    <row r="6" spans="1:7" s="404" customFormat="1" ht="15.75" x14ac:dyDescent="0.25">
      <c r="A6" s="382"/>
      <c r="B6" s="382"/>
      <c r="C6" s="354" t="s">
        <v>596</v>
      </c>
      <c r="D6" s="354"/>
      <c r="E6" s="354"/>
      <c r="F6" s="354"/>
    </row>
    <row r="7" spans="1:7" s="404" customFormat="1" ht="15.75" x14ac:dyDescent="0.25">
      <c r="A7" s="375"/>
      <c r="B7" s="375"/>
      <c r="C7" s="354" t="s">
        <v>335</v>
      </c>
      <c r="D7" s="354"/>
      <c r="E7" s="354"/>
      <c r="F7" s="354"/>
    </row>
    <row r="8" spans="1:7" ht="70.5" customHeight="1" x14ac:dyDescent="0.25">
      <c r="B8" s="347" t="s">
        <v>597</v>
      </c>
      <c r="C8" s="347"/>
      <c r="D8" s="347"/>
      <c r="E8" s="347"/>
      <c r="F8" s="347"/>
    </row>
    <row r="9" spans="1:7" ht="25.5" customHeight="1" x14ac:dyDescent="0.25">
      <c r="B9" s="348"/>
      <c r="C9" s="348"/>
      <c r="D9" s="348"/>
      <c r="E9" s="383"/>
    </row>
    <row r="10" spans="1:7" ht="15.75" x14ac:dyDescent="0.25">
      <c r="B10" s="377"/>
      <c r="C10" s="377"/>
      <c r="D10" s="377"/>
      <c r="E10" s="377"/>
      <c r="F10" s="374" t="s">
        <v>98</v>
      </c>
    </row>
    <row r="11" spans="1:7" ht="18.75" x14ac:dyDescent="0.2">
      <c r="B11" s="349" t="s">
        <v>0</v>
      </c>
      <c r="C11" s="349"/>
      <c r="D11" s="350" t="s">
        <v>9</v>
      </c>
      <c r="E11" s="350" t="s">
        <v>10</v>
      </c>
      <c r="F11" s="352" t="s">
        <v>4</v>
      </c>
    </row>
    <row r="12" spans="1:7" ht="45" customHeight="1" x14ac:dyDescent="0.3">
      <c r="B12" s="405" t="s">
        <v>1</v>
      </c>
      <c r="C12" s="406" t="s">
        <v>3</v>
      </c>
      <c r="D12" s="351"/>
      <c r="E12" s="351"/>
      <c r="F12" s="353"/>
    </row>
    <row r="13" spans="1:7" ht="82.5" customHeight="1" x14ac:dyDescent="0.25">
      <c r="B13" s="379">
        <v>1</v>
      </c>
      <c r="C13" s="379">
        <v>2</v>
      </c>
      <c r="D13" s="379">
        <v>3</v>
      </c>
      <c r="E13" s="379">
        <v>4</v>
      </c>
      <c r="F13" s="384">
        <v>5</v>
      </c>
    </row>
    <row r="14" spans="1:7" ht="18.75" x14ac:dyDescent="0.25">
      <c r="B14" s="400">
        <v>802</v>
      </c>
      <c r="C14" s="370" t="s">
        <v>590</v>
      </c>
      <c r="D14" s="368"/>
      <c r="E14" s="371"/>
      <c r="F14" s="401">
        <f>SUM(F15:F22)</f>
        <v>418.3</v>
      </c>
    </row>
    <row r="15" spans="1:7" ht="112.5" x14ac:dyDescent="0.2">
      <c r="B15" s="384">
        <v>802</v>
      </c>
      <c r="C15" s="394" t="s">
        <v>591</v>
      </c>
      <c r="D15" s="407" t="s">
        <v>592</v>
      </c>
      <c r="E15" s="408" t="s">
        <v>548</v>
      </c>
      <c r="F15" s="399">
        <v>339</v>
      </c>
      <c r="G15" s="374">
        <v>61</v>
      </c>
    </row>
    <row r="16" spans="1:7" ht="206.25" x14ac:dyDescent="0.2">
      <c r="B16" s="384">
        <v>802</v>
      </c>
      <c r="C16" s="394" t="s">
        <v>593</v>
      </c>
      <c r="D16" s="407" t="s">
        <v>458</v>
      </c>
      <c r="E16" s="408" t="s">
        <v>548</v>
      </c>
      <c r="F16" s="399">
        <v>1</v>
      </c>
      <c r="G16" s="374">
        <v>62</v>
      </c>
    </row>
    <row r="17" spans="2:8" ht="93.75" x14ac:dyDescent="0.2">
      <c r="B17" s="384">
        <v>802</v>
      </c>
      <c r="C17" s="394" t="s">
        <v>593</v>
      </c>
      <c r="D17" s="407" t="s">
        <v>594</v>
      </c>
      <c r="E17" s="408" t="s">
        <v>548</v>
      </c>
      <c r="F17" s="399">
        <v>10</v>
      </c>
      <c r="G17" s="374">
        <v>63</v>
      </c>
    </row>
    <row r="18" spans="2:8" ht="168.75" x14ac:dyDescent="0.2">
      <c r="B18" s="384">
        <v>802</v>
      </c>
      <c r="C18" s="394" t="s">
        <v>593</v>
      </c>
      <c r="D18" s="407" t="s">
        <v>460</v>
      </c>
      <c r="E18" s="408" t="s">
        <v>548</v>
      </c>
      <c r="F18" s="399">
        <v>4</v>
      </c>
      <c r="G18" s="386">
        <v>65</v>
      </c>
      <c r="H18" s="386"/>
    </row>
    <row r="19" spans="2:8" ht="131.25" x14ac:dyDescent="0.2">
      <c r="B19" s="384">
        <v>802</v>
      </c>
      <c r="C19" s="394" t="s">
        <v>593</v>
      </c>
      <c r="D19" s="407" t="s">
        <v>461</v>
      </c>
      <c r="E19" s="408" t="s">
        <v>548</v>
      </c>
      <c r="F19" s="399">
        <v>16</v>
      </c>
      <c r="G19" s="374">
        <v>66</v>
      </c>
    </row>
    <row r="20" spans="2:8" ht="75" x14ac:dyDescent="0.2">
      <c r="B20" s="384">
        <v>802</v>
      </c>
      <c r="C20" s="394" t="s">
        <v>593</v>
      </c>
      <c r="D20" s="407" t="s">
        <v>595</v>
      </c>
      <c r="E20" s="408" t="s">
        <v>548</v>
      </c>
      <c r="F20" s="399">
        <v>31.3</v>
      </c>
      <c r="G20" s="374">
        <v>67</v>
      </c>
    </row>
    <row r="21" spans="2:8" ht="75" x14ac:dyDescent="0.2">
      <c r="B21" s="384">
        <v>802</v>
      </c>
      <c r="C21" s="394" t="s">
        <v>593</v>
      </c>
      <c r="D21" s="407" t="s">
        <v>463</v>
      </c>
      <c r="E21" s="408" t="s">
        <v>548</v>
      </c>
      <c r="F21" s="399">
        <v>15</v>
      </c>
      <c r="G21" s="374">
        <v>68</v>
      </c>
    </row>
    <row r="22" spans="2:8" ht="75" x14ac:dyDescent="0.2">
      <c r="B22" s="384">
        <v>802</v>
      </c>
      <c r="C22" s="394" t="s">
        <v>593</v>
      </c>
      <c r="D22" s="407" t="s">
        <v>464</v>
      </c>
      <c r="E22" s="408" t="s">
        <v>548</v>
      </c>
      <c r="F22" s="399">
        <v>2</v>
      </c>
      <c r="G22" s="374">
        <v>69</v>
      </c>
    </row>
    <row r="36" spans="3:3" x14ac:dyDescent="0.2">
      <c r="C36" s="380"/>
    </row>
  </sheetData>
  <mergeCells count="12">
    <mergeCell ref="C14:E14"/>
    <mergeCell ref="C3:F3"/>
    <mergeCell ref="C4:F4"/>
    <mergeCell ref="C5:F5"/>
    <mergeCell ref="C6:F6"/>
    <mergeCell ref="C7:F7"/>
    <mergeCell ref="B8:F8"/>
    <mergeCell ref="B9:D9"/>
    <mergeCell ref="B11:C11"/>
    <mergeCell ref="D11:D12"/>
    <mergeCell ref="E11:E12"/>
    <mergeCell ref="F11:F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topLeftCell="A22" zoomScaleNormal="100" workbookViewId="0">
      <selection activeCell="C14" sqref="C14:E14"/>
    </sheetView>
  </sheetViews>
  <sheetFormatPr defaultColWidth="9.140625" defaultRowHeight="12.75" x14ac:dyDescent="0.2"/>
  <cols>
    <col min="1" max="1" width="9" style="374" customWidth="1"/>
    <col min="2" max="2" width="19.85546875" style="374" customWidth="1"/>
    <col min="3" max="3" width="33.5703125" style="374" customWidth="1"/>
    <col min="4" max="4" width="57.7109375" style="374" customWidth="1"/>
    <col min="5" max="5" width="20" style="374" customWidth="1"/>
    <col min="6" max="6" width="34.28515625" style="374" customWidth="1"/>
    <col min="7" max="16384" width="9.140625" style="374"/>
  </cols>
  <sheetData>
    <row r="1" spans="1:7" ht="15" customHeight="1" x14ac:dyDescent="0.3">
      <c r="D1" s="381"/>
      <c r="E1" s="381"/>
      <c r="F1" s="402" t="s">
        <v>8</v>
      </c>
    </row>
    <row r="2" spans="1:7" s="404" customFormat="1" ht="15" customHeight="1" x14ac:dyDescent="0.25">
      <c r="A2" s="382"/>
      <c r="B2" s="382"/>
      <c r="C2" s="382"/>
      <c r="D2" s="382"/>
      <c r="E2" s="382"/>
      <c r="F2" s="403"/>
    </row>
    <row r="3" spans="1:7" s="404" customFormat="1" ht="15" customHeight="1" x14ac:dyDescent="0.25">
      <c r="A3" s="382"/>
      <c r="B3" s="382"/>
      <c r="C3" s="354" t="s">
        <v>331</v>
      </c>
      <c r="D3" s="354"/>
      <c r="E3" s="354"/>
      <c r="F3" s="354"/>
    </row>
    <row r="4" spans="1:7" s="404" customFormat="1" ht="28.5" customHeight="1" x14ac:dyDescent="0.25">
      <c r="A4" s="382"/>
      <c r="B4" s="382"/>
      <c r="C4" s="354" t="s">
        <v>587</v>
      </c>
      <c r="D4" s="354"/>
      <c r="E4" s="354"/>
      <c r="F4" s="354"/>
    </row>
    <row r="5" spans="1:7" s="404" customFormat="1" ht="15" customHeight="1" x14ac:dyDescent="0.25">
      <c r="A5" s="382"/>
      <c r="B5" s="382"/>
      <c r="C5" s="354" t="s">
        <v>333</v>
      </c>
      <c r="D5" s="354"/>
      <c r="E5" s="354"/>
      <c r="F5" s="354"/>
    </row>
    <row r="6" spans="1:7" s="404" customFormat="1" ht="15" customHeight="1" x14ac:dyDescent="0.25">
      <c r="A6" s="382"/>
      <c r="B6" s="382"/>
      <c r="C6" s="354" t="s">
        <v>596</v>
      </c>
      <c r="D6" s="354"/>
      <c r="E6" s="354"/>
      <c r="F6" s="354"/>
    </row>
    <row r="7" spans="1:7" s="404" customFormat="1" ht="15" customHeight="1" x14ac:dyDescent="0.25">
      <c r="A7" s="375"/>
      <c r="B7" s="375"/>
      <c r="C7" s="354" t="s">
        <v>335</v>
      </c>
      <c r="D7" s="354"/>
      <c r="E7" s="354"/>
      <c r="F7" s="354"/>
    </row>
    <row r="8" spans="1:7" ht="46.5" customHeight="1" x14ac:dyDescent="0.25">
      <c r="B8" s="347" t="s">
        <v>598</v>
      </c>
      <c r="C8" s="347"/>
      <c r="D8" s="347"/>
      <c r="E8" s="347"/>
      <c r="F8" s="347"/>
    </row>
    <row r="9" spans="1:7" ht="20.25" customHeight="1" x14ac:dyDescent="0.25">
      <c r="B9" s="348"/>
      <c r="C9" s="348"/>
      <c r="D9" s="348"/>
      <c r="E9" s="383"/>
    </row>
    <row r="10" spans="1:7" ht="15" customHeight="1" x14ac:dyDescent="0.25">
      <c r="B10" s="377"/>
      <c r="C10" s="377"/>
      <c r="D10" s="377"/>
      <c r="E10" s="377"/>
      <c r="F10" s="374" t="s">
        <v>98</v>
      </c>
    </row>
    <row r="11" spans="1:7" ht="18.75" x14ac:dyDescent="0.2">
      <c r="B11" s="349" t="s">
        <v>0</v>
      </c>
      <c r="C11" s="349"/>
      <c r="D11" s="350" t="s">
        <v>9</v>
      </c>
      <c r="E11" s="350" t="s">
        <v>10</v>
      </c>
      <c r="F11" s="352" t="s">
        <v>4</v>
      </c>
    </row>
    <row r="12" spans="1:7" ht="45" customHeight="1" x14ac:dyDescent="0.3">
      <c r="B12" s="405" t="s">
        <v>1</v>
      </c>
      <c r="C12" s="406" t="s">
        <v>3</v>
      </c>
      <c r="D12" s="351"/>
      <c r="E12" s="351"/>
      <c r="F12" s="353"/>
    </row>
    <row r="13" spans="1:7" ht="83.25" customHeight="1" x14ac:dyDescent="0.25">
      <c r="B13" s="379">
        <v>1</v>
      </c>
      <c r="C13" s="379">
        <v>2</v>
      </c>
      <c r="D13" s="379">
        <v>3</v>
      </c>
      <c r="E13" s="379">
        <v>4</v>
      </c>
      <c r="F13" s="384">
        <v>5</v>
      </c>
    </row>
    <row r="14" spans="1:7" ht="15" customHeight="1" x14ac:dyDescent="0.25">
      <c r="B14" s="400">
        <v>802</v>
      </c>
      <c r="C14" s="370" t="s">
        <v>590</v>
      </c>
      <c r="D14" s="368"/>
      <c r="E14" s="371"/>
      <c r="F14" s="401">
        <f>SUM(F15:F22)</f>
        <v>418.3</v>
      </c>
    </row>
    <row r="15" spans="1:7" ht="15" customHeight="1" x14ac:dyDescent="0.2">
      <c r="B15" s="384">
        <v>802</v>
      </c>
      <c r="C15" s="394" t="s">
        <v>591</v>
      </c>
      <c r="D15" s="407" t="s">
        <v>592</v>
      </c>
      <c r="E15" s="408" t="s">
        <v>548</v>
      </c>
      <c r="F15" s="399">
        <v>339</v>
      </c>
      <c r="G15" s="374">
        <v>61</v>
      </c>
    </row>
    <row r="16" spans="1:7" ht="15" customHeight="1" x14ac:dyDescent="0.2">
      <c r="B16" s="384">
        <v>802</v>
      </c>
      <c r="C16" s="394" t="s">
        <v>593</v>
      </c>
      <c r="D16" s="407" t="s">
        <v>458</v>
      </c>
      <c r="E16" s="408" t="s">
        <v>548</v>
      </c>
      <c r="F16" s="399">
        <v>1</v>
      </c>
      <c r="G16" s="374">
        <v>62</v>
      </c>
    </row>
    <row r="17" spans="2:8" ht="93.75" x14ac:dyDescent="0.2">
      <c r="B17" s="384">
        <v>802</v>
      </c>
      <c r="C17" s="394" t="s">
        <v>593</v>
      </c>
      <c r="D17" s="407" t="s">
        <v>594</v>
      </c>
      <c r="E17" s="408" t="s">
        <v>548</v>
      </c>
      <c r="F17" s="399">
        <v>10</v>
      </c>
      <c r="G17" s="374">
        <v>63</v>
      </c>
    </row>
    <row r="18" spans="2:8" ht="168.75" x14ac:dyDescent="0.2">
      <c r="B18" s="384">
        <v>802</v>
      </c>
      <c r="C18" s="394" t="s">
        <v>593</v>
      </c>
      <c r="D18" s="407" t="s">
        <v>460</v>
      </c>
      <c r="E18" s="408" t="s">
        <v>548</v>
      </c>
      <c r="F18" s="399">
        <v>4</v>
      </c>
      <c r="G18" s="386">
        <v>65</v>
      </c>
      <c r="H18" s="386"/>
    </row>
    <row r="19" spans="2:8" ht="131.25" x14ac:dyDescent="0.2">
      <c r="B19" s="384">
        <v>802</v>
      </c>
      <c r="C19" s="394" t="s">
        <v>593</v>
      </c>
      <c r="D19" s="407" t="s">
        <v>461</v>
      </c>
      <c r="E19" s="408" t="s">
        <v>548</v>
      </c>
      <c r="F19" s="399">
        <v>16</v>
      </c>
      <c r="G19" s="374">
        <v>66</v>
      </c>
    </row>
    <row r="20" spans="2:8" ht="75" x14ac:dyDescent="0.2">
      <c r="B20" s="384">
        <v>802</v>
      </c>
      <c r="C20" s="394" t="s">
        <v>593</v>
      </c>
      <c r="D20" s="407" t="s">
        <v>595</v>
      </c>
      <c r="E20" s="408" t="s">
        <v>548</v>
      </c>
      <c r="F20" s="399">
        <v>31.3</v>
      </c>
      <c r="G20" s="374">
        <v>67</v>
      </c>
    </row>
    <row r="21" spans="2:8" ht="75" x14ac:dyDescent="0.2">
      <c r="B21" s="384">
        <v>802</v>
      </c>
      <c r="C21" s="394" t="s">
        <v>593</v>
      </c>
      <c r="D21" s="407" t="s">
        <v>463</v>
      </c>
      <c r="E21" s="408" t="s">
        <v>548</v>
      </c>
      <c r="F21" s="399">
        <v>15</v>
      </c>
      <c r="G21" s="374">
        <v>68</v>
      </c>
    </row>
    <row r="22" spans="2:8" ht="75" x14ac:dyDescent="0.2">
      <c r="B22" s="384">
        <v>802</v>
      </c>
      <c r="C22" s="394" t="s">
        <v>593</v>
      </c>
      <c r="D22" s="407" t="s">
        <v>464</v>
      </c>
      <c r="E22" s="408" t="s">
        <v>548</v>
      </c>
      <c r="F22" s="399">
        <v>2</v>
      </c>
      <c r="G22" s="374">
        <v>69</v>
      </c>
    </row>
    <row r="36" spans="3:3" x14ac:dyDescent="0.2">
      <c r="C36" s="380"/>
    </row>
  </sheetData>
  <mergeCells count="12">
    <mergeCell ref="C14:E14"/>
    <mergeCell ref="C3:F3"/>
    <mergeCell ref="C4:F4"/>
    <mergeCell ref="C5:F5"/>
    <mergeCell ref="C6:F6"/>
    <mergeCell ref="C7:F7"/>
    <mergeCell ref="B8:F8"/>
    <mergeCell ref="B9:D9"/>
    <mergeCell ref="B11:C11"/>
    <mergeCell ref="D11:D12"/>
    <mergeCell ref="E11:E12"/>
    <mergeCell ref="F11:F12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sqref="A1:XFD1048576"/>
    </sheetView>
  </sheetViews>
  <sheetFormatPr defaultRowHeight="12.75" x14ac:dyDescent="0.2"/>
  <cols>
    <col min="1" max="1" width="9" style="374" customWidth="1"/>
    <col min="2" max="2" width="19.85546875" style="374" customWidth="1"/>
    <col min="3" max="3" width="29.7109375" style="374" customWidth="1"/>
    <col min="4" max="4" width="48.85546875" style="374" customWidth="1"/>
    <col min="5" max="5" width="26.28515625" style="374" customWidth="1"/>
    <col min="6" max="6" width="22.85546875" style="374" customWidth="1"/>
    <col min="7" max="7" width="6.85546875" style="374" customWidth="1"/>
    <col min="8" max="16384" width="9.140625" style="374"/>
  </cols>
  <sheetData>
    <row r="1" spans="1:8" ht="18.95" customHeight="1" x14ac:dyDescent="0.3">
      <c r="D1" s="381"/>
      <c r="E1" s="381"/>
      <c r="F1" s="372" t="s">
        <v>11</v>
      </c>
      <c r="G1" s="372"/>
      <c r="H1" s="372"/>
    </row>
    <row r="2" spans="1:8" s="404" customFormat="1" ht="18.95" customHeight="1" x14ac:dyDescent="0.25">
      <c r="A2" s="382"/>
      <c r="B2" s="382"/>
      <c r="C2" s="382"/>
      <c r="D2" s="382"/>
      <c r="E2" s="354" t="s">
        <v>331</v>
      </c>
      <c r="F2" s="354"/>
      <c r="G2" s="354"/>
      <c r="H2" s="354"/>
    </row>
    <row r="3" spans="1:8" s="404" customFormat="1" ht="20.25" customHeight="1" x14ac:dyDescent="0.25">
      <c r="A3" s="382"/>
      <c r="B3" s="382"/>
      <c r="C3" s="382"/>
      <c r="D3" s="382"/>
      <c r="E3" s="354" t="s">
        <v>603</v>
      </c>
      <c r="F3" s="354"/>
      <c r="G3" s="354"/>
      <c r="H3" s="354"/>
    </row>
    <row r="4" spans="1:8" s="404" customFormat="1" ht="38.25" customHeight="1" x14ac:dyDescent="0.25">
      <c r="A4" s="382"/>
      <c r="B4" s="382"/>
      <c r="C4" s="382"/>
      <c r="D4" s="382"/>
      <c r="E4" s="354" t="s">
        <v>333</v>
      </c>
      <c r="F4" s="354"/>
      <c r="G4" s="354"/>
      <c r="H4" s="354"/>
    </row>
    <row r="5" spans="1:8" s="404" customFormat="1" ht="26.25" customHeight="1" x14ac:dyDescent="0.25">
      <c r="A5" s="382"/>
      <c r="B5" s="382"/>
      <c r="C5" s="382"/>
      <c r="D5" s="382"/>
      <c r="E5" s="354" t="s">
        <v>596</v>
      </c>
      <c r="F5" s="354"/>
      <c r="G5" s="354"/>
      <c r="H5" s="354"/>
    </row>
    <row r="6" spans="1:8" s="404" customFormat="1" ht="15.75" x14ac:dyDescent="0.25">
      <c r="A6" s="382"/>
      <c r="B6" s="382"/>
      <c r="C6" s="382"/>
      <c r="D6" s="382"/>
      <c r="E6" s="354" t="s">
        <v>335</v>
      </c>
      <c r="F6" s="354"/>
      <c r="G6" s="354"/>
      <c r="H6" s="354"/>
    </row>
    <row r="7" spans="1:8" s="404" customFormat="1" ht="18.95" customHeight="1" x14ac:dyDescent="0.25">
      <c r="A7" s="382"/>
      <c r="B7" s="382"/>
      <c r="C7" s="382"/>
      <c r="D7" s="382"/>
      <c r="E7" s="382"/>
    </row>
    <row r="8" spans="1:8" s="404" customFormat="1" ht="15" customHeight="1" x14ac:dyDescent="0.25">
      <c r="A8" s="375"/>
      <c r="B8" s="375"/>
      <c r="C8" s="375"/>
      <c r="D8" s="375"/>
      <c r="E8" s="375"/>
    </row>
    <row r="9" spans="1:8" ht="45.75" customHeight="1" x14ac:dyDescent="0.25">
      <c r="B9" s="347" t="s">
        <v>604</v>
      </c>
      <c r="C9" s="347"/>
      <c r="D9" s="347"/>
      <c r="E9" s="347"/>
      <c r="F9" s="385"/>
    </row>
    <row r="10" spans="1:8" ht="21" customHeight="1" x14ac:dyDescent="0.25">
      <c r="B10" s="348"/>
      <c r="C10" s="348"/>
      <c r="D10" s="348"/>
      <c r="E10" s="383"/>
    </row>
    <row r="11" spans="1:8" ht="15.75" x14ac:dyDescent="0.25">
      <c r="B11" s="377"/>
      <c r="C11" s="377"/>
      <c r="D11" s="377"/>
      <c r="E11" s="375" t="s">
        <v>20</v>
      </c>
    </row>
    <row r="12" spans="1:8" ht="51.75" customHeight="1" x14ac:dyDescent="0.2">
      <c r="B12" s="389" t="s">
        <v>599</v>
      </c>
      <c r="C12" s="389" t="s">
        <v>600</v>
      </c>
      <c r="D12" s="389" t="s">
        <v>9</v>
      </c>
      <c r="E12" s="389" t="s">
        <v>532</v>
      </c>
    </row>
    <row r="13" spans="1:8" ht="15.75" customHeight="1" x14ac:dyDescent="0.25">
      <c r="B13" s="387">
        <v>1</v>
      </c>
      <c r="C13" s="391">
        <v>2</v>
      </c>
      <c r="D13" s="387">
        <v>3</v>
      </c>
      <c r="E13" s="388">
        <v>4</v>
      </c>
      <c r="F13" s="386"/>
    </row>
    <row r="14" spans="1:8" ht="126" customHeight="1" x14ac:dyDescent="0.25">
      <c r="B14" s="390">
        <v>802</v>
      </c>
      <c r="C14" s="398" t="s">
        <v>601</v>
      </c>
      <c r="D14" s="392" t="s">
        <v>602</v>
      </c>
      <c r="E14" s="397">
        <v>1.1000000000000001</v>
      </c>
    </row>
    <row r="15" spans="1:8" ht="15.75" x14ac:dyDescent="0.25">
      <c r="B15" s="377"/>
      <c r="C15" s="377"/>
      <c r="D15" s="377"/>
      <c r="E15" s="377"/>
    </row>
    <row r="45" spans="3:3" x14ac:dyDescent="0.2">
      <c r="C45" s="380"/>
    </row>
  </sheetData>
  <mergeCells count="8">
    <mergeCell ref="F1:H1"/>
    <mergeCell ref="B9:E9"/>
    <mergeCell ref="B10:D10"/>
    <mergeCell ref="E2:H2"/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opLeftCell="A4" zoomScaleNormal="100" workbookViewId="0">
      <selection activeCell="B9" sqref="B9:E9"/>
    </sheetView>
  </sheetViews>
  <sheetFormatPr defaultRowHeight="12.75" x14ac:dyDescent="0.2"/>
  <cols>
    <col min="1" max="1" width="9" style="374" customWidth="1"/>
    <col min="2" max="2" width="19.85546875" style="374" customWidth="1"/>
    <col min="3" max="3" width="29.7109375" style="374" customWidth="1"/>
    <col min="4" max="4" width="48.85546875" style="374" customWidth="1"/>
    <col min="5" max="5" width="26.28515625" style="374" customWidth="1"/>
    <col min="6" max="6" width="22.85546875" style="374" customWidth="1"/>
    <col min="7" max="7" width="6.85546875" style="374" customWidth="1"/>
    <col min="8" max="16384" width="9.140625" style="374"/>
  </cols>
  <sheetData>
    <row r="1" spans="1:8" ht="18.95" customHeight="1" x14ac:dyDescent="0.3">
      <c r="D1" s="381"/>
      <c r="E1" s="381"/>
      <c r="F1" s="372" t="s">
        <v>11</v>
      </c>
      <c r="G1" s="372"/>
      <c r="H1" s="372"/>
    </row>
    <row r="2" spans="1:8" s="404" customFormat="1" ht="18.95" customHeight="1" x14ac:dyDescent="0.25">
      <c r="A2" s="382"/>
      <c r="B2" s="382"/>
      <c r="C2" s="382"/>
      <c r="D2" s="382"/>
      <c r="E2" s="354" t="s">
        <v>331</v>
      </c>
      <c r="F2" s="354"/>
      <c r="G2" s="354"/>
      <c r="H2" s="354"/>
    </row>
    <row r="3" spans="1:8" s="404" customFormat="1" ht="20.25" customHeight="1" x14ac:dyDescent="0.25">
      <c r="A3" s="382"/>
      <c r="B3" s="382"/>
      <c r="C3" s="382"/>
      <c r="D3" s="382"/>
      <c r="E3" s="354" t="s">
        <v>603</v>
      </c>
      <c r="F3" s="354"/>
      <c r="G3" s="354"/>
      <c r="H3" s="354"/>
    </row>
    <row r="4" spans="1:8" s="404" customFormat="1" ht="38.25" customHeight="1" x14ac:dyDescent="0.25">
      <c r="A4" s="382"/>
      <c r="B4" s="382"/>
      <c r="C4" s="382"/>
      <c r="D4" s="382"/>
      <c r="E4" s="354" t="s">
        <v>333</v>
      </c>
      <c r="F4" s="354"/>
      <c r="G4" s="354"/>
      <c r="H4" s="354"/>
    </row>
    <row r="5" spans="1:8" s="404" customFormat="1" ht="26.25" customHeight="1" x14ac:dyDescent="0.25">
      <c r="A5" s="382"/>
      <c r="B5" s="382"/>
      <c r="C5" s="382"/>
      <c r="D5" s="382"/>
      <c r="E5" s="354" t="s">
        <v>596</v>
      </c>
      <c r="F5" s="354"/>
      <c r="G5" s="354"/>
      <c r="H5" s="354"/>
    </row>
    <row r="6" spans="1:8" s="404" customFormat="1" ht="15.75" x14ac:dyDescent="0.25">
      <c r="A6" s="382"/>
      <c r="B6" s="382"/>
      <c r="C6" s="382"/>
      <c r="D6" s="382"/>
      <c r="E6" s="354" t="s">
        <v>335</v>
      </c>
      <c r="F6" s="354"/>
      <c r="G6" s="354"/>
      <c r="H6" s="354"/>
    </row>
    <row r="7" spans="1:8" s="404" customFormat="1" ht="18.95" customHeight="1" x14ac:dyDescent="0.25">
      <c r="A7" s="382"/>
      <c r="B7" s="382"/>
      <c r="C7" s="382"/>
      <c r="D7" s="382"/>
      <c r="E7" s="382"/>
    </row>
    <row r="8" spans="1:8" s="404" customFormat="1" ht="15" customHeight="1" x14ac:dyDescent="0.25">
      <c r="A8" s="375"/>
      <c r="B8" s="375"/>
      <c r="C8" s="375"/>
      <c r="D8" s="375"/>
      <c r="E8" s="375"/>
    </row>
    <row r="9" spans="1:8" ht="45.75" customHeight="1" x14ac:dyDescent="0.25">
      <c r="B9" s="347" t="s">
        <v>605</v>
      </c>
      <c r="C9" s="347"/>
      <c r="D9" s="347"/>
      <c r="E9" s="347"/>
      <c r="F9" s="385"/>
    </row>
    <row r="10" spans="1:8" ht="21" customHeight="1" x14ac:dyDescent="0.25">
      <c r="B10" s="348"/>
      <c r="C10" s="348"/>
      <c r="D10" s="348"/>
      <c r="E10" s="383"/>
    </row>
    <row r="11" spans="1:8" ht="15.75" x14ac:dyDescent="0.25">
      <c r="B11" s="377"/>
      <c r="C11" s="377"/>
      <c r="D11" s="377"/>
      <c r="E11" s="375" t="s">
        <v>20</v>
      </c>
    </row>
    <row r="12" spans="1:8" ht="51.75" customHeight="1" x14ac:dyDescent="0.2">
      <c r="B12" s="389" t="s">
        <v>599</v>
      </c>
      <c r="C12" s="389" t="s">
        <v>600</v>
      </c>
      <c r="D12" s="389" t="s">
        <v>9</v>
      </c>
      <c r="E12" s="389" t="s">
        <v>532</v>
      </c>
    </row>
    <row r="13" spans="1:8" ht="15.75" customHeight="1" x14ac:dyDescent="0.25">
      <c r="B13" s="387">
        <v>1</v>
      </c>
      <c r="C13" s="391">
        <v>2</v>
      </c>
      <c r="D13" s="387">
        <v>3</v>
      </c>
      <c r="E13" s="388">
        <v>4</v>
      </c>
      <c r="F13" s="386"/>
    </row>
    <row r="14" spans="1:8" ht="126" customHeight="1" x14ac:dyDescent="0.25">
      <c r="B14" s="390">
        <v>802</v>
      </c>
      <c r="C14" s="398" t="s">
        <v>601</v>
      </c>
      <c r="D14" s="392" t="s">
        <v>602</v>
      </c>
      <c r="E14" s="397">
        <v>1.1000000000000001</v>
      </c>
    </row>
    <row r="15" spans="1:8" ht="15.75" x14ac:dyDescent="0.25">
      <c r="B15" s="377"/>
      <c r="C15" s="377"/>
      <c r="D15" s="377"/>
      <c r="E15" s="377"/>
    </row>
    <row r="45" spans="3:3" x14ac:dyDescent="0.2">
      <c r="C45" s="380"/>
    </row>
  </sheetData>
  <mergeCells count="8">
    <mergeCell ref="B10:D10"/>
    <mergeCell ref="B9:E9"/>
    <mergeCell ref="F1:H1"/>
    <mergeCell ref="E2:H2"/>
    <mergeCell ref="E3:H3"/>
    <mergeCell ref="E4:H4"/>
    <mergeCell ref="E5:H5"/>
    <mergeCell ref="E6:H6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zoomScaleNormal="100" workbookViewId="0">
      <selection activeCell="B10" sqref="B10:D10"/>
    </sheetView>
  </sheetViews>
  <sheetFormatPr defaultRowHeight="12.75" x14ac:dyDescent="0.2"/>
  <cols>
    <col min="1" max="1" width="9" style="374" customWidth="1"/>
    <col min="2" max="2" width="19.85546875" style="374" customWidth="1"/>
    <col min="3" max="3" width="29.7109375" style="374" customWidth="1"/>
    <col min="4" max="4" width="48.85546875" style="374" customWidth="1"/>
    <col min="5" max="5" width="26.28515625" style="374" customWidth="1"/>
    <col min="6" max="6" width="22.85546875" style="374" customWidth="1"/>
    <col min="7" max="7" width="6.85546875" style="374" customWidth="1"/>
    <col min="8" max="16384" width="9.140625" style="374"/>
  </cols>
  <sheetData>
    <row r="1" spans="1:8" ht="18.95" customHeight="1" x14ac:dyDescent="0.3">
      <c r="D1" s="381"/>
      <c r="E1" s="381"/>
      <c r="F1" s="372" t="s">
        <v>11</v>
      </c>
      <c r="G1" s="372"/>
      <c r="H1" s="372"/>
    </row>
    <row r="2" spans="1:8" s="404" customFormat="1" ht="18.95" customHeight="1" x14ac:dyDescent="0.25">
      <c r="A2" s="382"/>
      <c r="B2" s="382"/>
      <c r="C2" s="382"/>
      <c r="D2" s="382"/>
      <c r="E2" s="354" t="s">
        <v>331</v>
      </c>
      <c r="F2" s="354"/>
      <c r="G2" s="354"/>
      <c r="H2" s="354"/>
    </row>
    <row r="3" spans="1:8" s="404" customFormat="1" ht="14.25" customHeight="1" x14ac:dyDescent="0.25">
      <c r="A3" s="382"/>
      <c r="B3" s="382"/>
      <c r="C3" s="382"/>
      <c r="D3" s="382"/>
      <c r="E3" s="354" t="s">
        <v>603</v>
      </c>
      <c r="F3" s="354"/>
      <c r="G3" s="354"/>
      <c r="H3" s="354"/>
    </row>
    <row r="4" spans="1:8" s="404" customFormat="1" ht="15" customHeight="1" x14ac:dyDescent="0.25">
      <c r="A4" s="382"/>
      <c r="B4" s="382"/>
      <c r="C4" s="382"/>
      <c r="D4" s="382"/>
      <c r="E4" s="354" t="s">
        <v>333</v>
      </c>
      <c r="F4" s="354"/>
      <c r="G4" s="354"/>
      <c r="H4" s="354"/>
    </row>
    <row r="5" spans="1:8" s="404" customFormat="1" ht="15" customHeight="1" x14ac:dyDescent="0.25">
      <c r="A5" s="382"/>
      <c r="B5" s="382"/>
      <c r="C5" s="382"/>
      <c r="D5" s="382"/>
      <c r="E5" s="354" t="s">
        <v>596</v>
      </c>
      <c r="F5" s="354"/>
      <c r="G5" s="354"/>
      <c r="H5" s="354"/>
    </row>
    <row r="6" spans="1:8" s="404" customFormat="1" ht="15.75" x14ac:dyDescent="0.25">
      <c r="A6" s="382"/>
      <c r="B6" s="382"/>
      <c r="C6" s="382"/>
      <c r="D6" s="382"/>
      <c r="E6" s="354" t="s">
        <v>335</v>
      </c>
      <c r="F6" s="354"/>
      <c r="G6" s="354"/>
      <c r="H6" s="354"/>
    </row>
    <row r="7" spans="1:8" s="404" customFormat="1" ht="18.95" customHeight="1" x14ac:dyDescent="0.25">
      <c r="A7" s="382"/>
      <c r="B7" s="382"/>
      <c r="C7" s="382"/>
      <c r="D7" s="382"/>
      <c r="E7" s="382"/>
    </row>
    <row r="8" spans="1:8" s="404" customFormat="1" ht="15" customHeight="1" x14ac:dyDescent="0.25">
      <c r="A8" s="375"/>
      <c r="B8" s="375"/>
      <c r="C8" s="375"/>
      <c r="D8" s="375"/>
      <c r="E8" s="375"/>
    </row>
    <row r="9" spans="1:8" ht="45.75" customHeight="1" x14ac:dyDescent="0.25">
      <c r="B9" s="347" t="s">
        <v>606</v>
      </c>
      <c r="C9" s="347"/>
      <c r="D9" s="347"/>
      <c r="E9" s="347"/>
      <c r="F9" s="385"/>
    </row>
    <row r="10" spans="1:8" ht="21" customHeight="1" x14ac:dyDescent="0.25">
      <c r="B10" s="348"/>
      <c r="C10" s="348"/>
      <c r="D10" s="348"/>
      <c r="E10" s="383"/>
    </row>
    <row r="11" spans="1:8" ht="15.75" x14ac:dyDescent="0.25">
      <c r="B11" s="377"/>
      <c r="C11" s="377"/>
      <c r="D11" s="377"/>
      <c r="E11" s="375" t="s">
        <v>20</v>
      </c>
    </row>
    <row r="12" spans="1:8" ht="51.75" customHeight="1" x14ac:dyDescent="0.2">
      <c r="B12" s="389" t="s">
        <v>599</v>
      </c>
      <c r="C12" s="389" t="s">
        <v>600</v>
      </c>
      <c r="D12" s="389" t="s">
        <v>9</v>
      </c>
      <c r="E12" s="389" t="s">
        <v>532</v>
      </c>
    </row>
    <row r="13" spans="1:8" ht="15.75" customHeight="1" x14ac:dyDescent="0.25">
      <c r="B13" s="387">
        <v>1</v>
      </c>
      <c r="C13" s="391">
        <v>2</v>
      </c>
      <c r="D13" s="387">
        <v>3</v>
      </c>
      <c r="E13" s="388">
        <v>4</v>
      </c>
      <c r="F13" s="386"/>
    </row>
    <row r="14" spans="1:8" ht="126" customHeight="1" x14ac:dyDescent="0.25">
      <c r="B14" s="390">
        <v>802</v>
      </c>
      <c r="C14" s="398" t="s">
        <v>601</v>
      </c>
      <c r="D14" s="392" t="s">
        <v>602</v>
      </c>
      <c r="E14" s="397">
        <v>1.1000000000000001</v>
      </c>
    </row>
    <row r="15" spans="1:8" ht="15.75" x14ac:dyDescent="0.25">
      <c r="B15" s="377"/>
      <c r="C15" s="377"/>
      <c r="D15" s="377"/>
      <c r="E15" s="377"/>
    </row>
    <row r="45" spans="3:3" x14ac:dyDescent="0.2">
      <c r="C45" s="380"/>
    </row>
  </sheetData>
  <mergeCells count="8">
    <mergeCell ref="F1:H1"/>
    <mergeCell ref="B9:E9"/>
    <mergeCell ref="E2:H2"/>
    <mergeCell ref="E3:H3"/>
    <mergeCell ref="E4:H4"/>
    <mergeCell ref="E5:H5"/>
    <mergeCell ref="E6:H6"/>
    <mergeCell ref="B10:D10"/>
  </mergeCell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opLeftCell="A10" workbookViewId="0">
      <selection activeCell="E21" sqref="E21"/>
    </sheetView>
  </sheetViews>
  <sheetFormatPr defaultRowHeight="12.75" x14ac:dyDescent="0.2"/>
  <cols>
    <col min="1" max="1" width="9" style="1" customWidth="1"/>
    <col min="2" max="2" width="11.7109375" style="1" customWidth="1"/>
    <col min="3" max="3" width="29.140625" style="1" customWidth="1"/>
    <col min="4" max="4" width="48.85546875" style="1" customWidth="1"/>
    <col min="5" max="5" width="27.140625" style="1" customWidth="1"/>
    <col min="6" max="6" width="18.42578125" style="1" customWidth="1"/>
    <col min="7" max="16384" width="9.140625" style="1"/>
  </cols>
  <sheetData>
    <row r="1" spans="1:8" ht="18.75" x14ac:dyDescent="0.3">
      <c r="D1" s="7"/>
      <c r="E1" s="7"/>
      <c r="F1" s="346" t="s">
        <v>14</v>
      </c>
      <c r="G1" s="346"/>
    </row>
    <row r="2" spans="1:8" s="2" customFormat="1" ht="15.75" x14ac:dyDescent="0.25">
      <c r="A2" s="8"/>
      <c r="B2" s="8"/>
      <c r="C2" s="8"/>
      <c r="D2" s="8"/>
      <c r="E2" s="354" t="s">
        <v>331</v>
      </c>
      <c r="F2" s="354"/>
      <c r="G2" s="354"/>
      <c r="H2" s="354"/>
    </row>
    <row r="3" spans="1:8" s="2" customFormat="1" ht="15.75" x14ac:dyDescent="0.25">
      <c r="A3" s="8"/>
      <c r="B3" s="8"/>
      <c r="C3" s="8"/>
      <c r="D3" s="8"/>
      <c r="E3" s="355" t="s">
        <v>332</v>
      </c>
      <c r="F3" s="355"/>
      <c r="G3" s="355"/>
      <c r="H3" s="355"/>
    </row>
    <row r="4" spans="1:8" s="2" customFormat="1" ht="26.25" customHeight="1" x14ac:dyDescent="0.25">
      <c r="A4" s="8"/>
      <c r="B4" s="8"/>
      <c r="C4" s="8"/>
      <c r="D4" s="8"/>
      <c r="E4" s="354" t="s">
        <v>333</v>
      </c>
      <c r="F4" s="354"/>
      <c r="G4" s="354"/>
      <c r="H4" s="354"/>
    </row>
    <row r="5" spans="1:8" s="2" customFormat="1" ht="15.75" x14ac:dyDescent="0.25">
      <c r="A5" s="8"/>
      <c r="B5" s="8"/>
      <c r="C5" s="8"/>
      <c r="D5" s="8"/>
      <c r="E5" s="354" t="s">
        <v>334</v>
      </c>
      <c r="F5" s="354"/>
      <c r="G5" s="354"/>
      <c r="H5" s="354"/>
    </row>
    <row r="6" spans="1:8" s="2" customFormat="1" ht="15.75" x14ac:dyDescent="0.25">
      <c r="A6" s="8"/>
      <c r="B6" s="8"/>
      <c r="C6" s="8"/>
      <c r="D6" s="8"/>
      <c r="E6" s="354" t="s">
        <v>335</v>
      </c>
      <c r="F6" s="354"/>
      <c r="G6" s="354"/>
      <c r="H6" s="354"/>
    </row>
    <row r="7" spans="1:8" s="2" customFormat="1" ht="15.75" x14ac:dyDescent="0.25">
      <c r="A7" s="8"/>
      <c r="B7" s="8"/>
      <c r="C7" s="8"/>
      <c r="D7" s="8"/>
      <c r="E7" s="8"/>
    </row>
    <row r="8" spans="1:8" s="2" customFormat="1" ht="15.75" x14ac:dyDescent="0.25">
      <c r="A8" s="3"/>
      <c r="B8" s="3"/>
      <c r="C8" s="3"/>
      <c r="D8" s="3"/>
      <c r="E8" s="3"/>
    </row>
    <row r="9" spans="1:8" ht="87" customHeight="1" x14ac:dyDescent="0.25">
      <c r="B9" s="347" t="s">
        <v>502</v>
      </c>
      <c r="C9" s="347"/>
      <c r="D9" s="347"/>
      <c r="E9" s="347"/>
      <c r="F9" s="12"/>
    </row>
    <row r="10" spans="1:8" ht="15.75" x14ac:dyDescent="0.25">
      <c r="B10" s="348"/>
      <c r="C10" s="348"/>
      <c r="D10" s="348"/>
      <c r="E10" s="11"/>
    </row>
    <row r="11" spans="1:8" ht="15.75" x14ac:dyDescent="0.25">
      <c r="B11" s="4"/>
      <c r="C11" s="4"/>
      <c r="D11" s="4"/>
      <c r="E11" s="4" t="s">
        <v>100</v>
      </c>
    </row>
    <row r="12" spans="1:8" ht="15.75" x14ac:dyDescent="0.2">
      <c r="B12" s="357" t="s">
        <v>15</v>
      </c>
      <c r="C12" s="357"/>
      <c r="D12" s="358" t="s">
        <v>16</v>
      </c>
      <c r="E12" s="358" t="s">
        <v>17</v>
      </c>
    </row>
    <row r="13" spans="1:8" ht="88.5" customHeight="1" x14ac:dyDescent="0.2">
      <c r="B13" s="15" t="s">
        <v>18</v>
      </c>
      <c r="C13" s="15" t="s">
        <v>19</v>
      </c>
      <c r="D13" s="358"/>
      <c r="E13" s="358"/>
      <c r="F13" s="14"/>
    </row>
    <row r="14" spans="1:8" ht="15.75" x14ac:dyDescent="0.2">
      <c r="B14" s="21">
        <v>1</v>
      </c>
      <c r="C14" s="21">
        <v>2</v>
      </c>
      <c r="D14" s="22">
        <v>3</v>
      </c>
      <c r="E14" s="22">
        <v>4</v>
      </c>
    </row>
    <row r="15" spans="1:8" ht="31.5" x14ac:dyDescent="0.25">
      <c r="B15" s="258"/>
      <c r="C15" s="258"/>
      <c r="D15" s="259" t="s">
        <v>485</v>
      </c>
      <c r="E15" s="256">
        <v>0</v>
      </c>
    </row>
    <row r="16" spans="1:8" ht="31.5" x14ac:dyDescent="0.25">
      <c r="B16" s="260">
        <v>802</v>
      </c>
      <c r="C16" s="260" t="s">
        <v>486</v>
      </c>
      <c r="D16" s="259" t="s">
        <v>487</v>
      </c>
      <c r="E16" s="257">
        <v>0</v>
      </c>
    </row>
    <row r="17" spans="2:9" ht="15.75" x14ac:dyDescent="0.25">
      <c r="B17" s="258">
        <v>802</v>
      </c>
      <c r="C17" s="258" t="s">
        <v>488</v>
      </c>
      <c r="D17" s="261" t="s">
        <v>489</v>
      </c>
      <c r="E17" s="256">
        <f>E18</f>
        <v>-4883.7</v>
      </c>
    </row>
    <row r="18" spans="2:9" ht="31.5" x14ac:dyDescent="0.25">
      <c r="B18" s="258">
        <v>802</v>
      </c>
      <c r="C18" s="262" t="s">
        <v>490</v>
      </c>
      <c r="D18" s="261" t="s">
        <v>491</v>
      </c>
      <c r="E18" s="256">
        <f>E19</f>
        <v>-4883.7</v>
      </c>
    </row>
    <row r="19" spans="2:9" ht="31.5" x14ac:dyDescent="0.25">
      <c r="B19" s="258">
        <v>802</v>
      </c>
      <c r="C19" s="258" t="s">
        <v>492</v>
      </c>
      <c r="D19" s="263" t="s">
        <v>493</v>
      </c>
      <c r="E19" s="256">
        <f>E20</f>
        <v>-4883.7</v>
      </c>
      <c r="F19" s="14"/>
      <c r="G19" s="14"/>
      <c r="H19" s="14"/>
      <c r="I19" s="14"/>
    </row>
    <row r="20" spans="2:9" ht="47.25" x14ac:dyDescent="0.25">
      <c r="B20" s="258">
        <v>802</v>
      </c>
      <c r="C20" s="258" t="s">
        <v>329</v>
      </c>
      <c r="D20" s="261" t="s">
        <v>494</v>
      </c>
      <c r="E20" s="255">
        <v>-4883.7</v>
      </c>
    </row>
    <row r="21" spans="2:9" ht="15.75" x14ac:dyDescent="0.25">
      <c r="B21" s="258">
        <v>802</v>
      </c>
      <c r="C21" s="258" t="s">
        <v>495</v>
      </c>
      <c r="D21" s="261" t="s">
        <v>496</v>
      </c>
      <c r="E21" s="256">
        <f>E22</f>
        <v>4883.7</v>
      </c>
    </row>
    <row r="22" spans="2:9" ht="31.5" x14ac:dyDescent="0.25">
      <c r="B22" s="258">
        <v>802</v>
      </c>
      <c r="C22" s="262" t="s">
        <v>497</v>
      </c>
      <c r="D22" s="261" t="s">
        <v>498</v>
      </c>
      <c r="E22" s="256">
        <f>E23</f>
        <v>4883.7</v>
      </c>
    </row>
    <row r="23" spans="2:9" ht="31.5" x14ac:dyDescent="0.25">
      <c r="B23" s="258">
        <v>802</v>
      </c>
      <c r="C23" s="258" t="s">
        <v>499</v>
      </c>
      <c r="D23" s="263" t="s">
        <v>500</v>
      </c>
      <c r="E23" s="256">
        <f>E24</f>
        <v>4883.7</v>
      </c>
    </row>
    <row r="24" spans="2:9" ht="47.25" x14ac:dyDescent="0.25">
      <c r="B24" s="258">
        <v>802</v>
      </c>
      <c r="C24" s="258" t="s">
        <v>330</v>
      </c>
      <c r="D24" s="261" t="s">
        <v>501</v>
      </c>
      <c r="E24" s="255">
        <v>4883.7</v>
      </c>
    </row>
    <row r="50" spans="3:3" x14ac:dyDescent="0.2">
      <c r="C50" s="5"/>
    </row>
  </sheetData>
  <mergeCells count="11">
    <mergeCell ref="F1:G1"/>
    <mergeCell ref="E2:H2"/>
    <mergeCell ref="E3:H3"/>
    <mergeCell ref="E4:H4"/>
    <mergeCell ref="E5:H5"/>
    <mergeCell ref="E6:H6"/>
    <mergeCell ref="B10:D10"/>
    <mergeCell ref="B12:C12"/>
    <mergeCell ref="D12:D13"/>
    <mergeCell ref="E12:E13"/>
    <mergeCell ref="B9:E9"/>
  </mergeCells>
  <pageMargins left="0.70866141732283472" right="0.70866141732283472" top="0.74803149606299213" bottom="0.74803149606299213" header="0.31496062992125984" footer="0.31496062992125984"/>
  <pageSetup paperSize="9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28</vt:i4>
      </vt:variant>
      <vt:variant>
        <vt:lpstr>Именованные диапазоны</vt:lpstr>
      </vt:variant>
      <vt:variant>
        <vt:i4>1</vt:i4>
      </vt:variant>
    </vt:vector>
  </HeadingPairs>
  <TitlesOfParts>
    <vt:vector size="2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Приложение 7</vt:lpstr>
      <vt:lpstr>Приложение 8</vt:lpstr>
      <vt:lpstr>Приложение 9</vt:lpstr>
      <vt:lpstr>Приложение 10</vt:lpstr>
      <vt:lpstr>Приложение 11</vt:lpstr>
      <vt:lpstr>Приложение12</vt:lpstr>
      <vt:lpstr>Приложение13</vt:lpstr>
      <vt:lpstr>Приложение 14</vt:lpstr>
      <vt:lpstr>Приложение 15</vt:lpstr>
      <vt:lpstr>Приложение16</vt:lpstr>
      <vt:lpstr>Приложение 17</vt:lpstr>
      <vt:lpstr>Приложение 18</vt:lpstr>
      <vt:lpstr>Приложение 19</vt:lpstr>
      <vt:lpstr>Приложение 20</vt:lpstr>
      <vt:lpstr>Приложени 15</vt:lpstr>
      <vt:lpstr>Приложени 16</vt:lpstr>
      <vt:lpstr>Приложение 23</vt:lpstr>
      <vt:lpstr>Приложение 24</vt:lpstr>
      <vt:lpstr>Приложение 25</vt:lpstr>
      <vt:lpstr>Приложение 26</vt:lpstr>
      <vt:lpstr>Приложени 17</vt:lpstr>
      <vt:lpstr>доходы</vt:lpstr>
      <vt:lpstr>'Приложение 1'!OLE_LINK1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2024-11-20T00:51:21Z</dcterms:modified>
</cp:coreProperties>
</file>