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08" windowWidth="15480" windowHeight="8076"/>
  </bookViews>
  <sheets>
    <sheet name="приложение 2" sheetId="6" r:id="rId1"/>
  </sheets>
  <calcPr calcId="145621"/>
</workbook>
</file>

<file path=xl/calcChain.xml><?xml version="1.0" encoding="utf-8"?>
<calcChain xmlns="http://schemas.openxmlformats.org/spreadsheetml/2006/main">
  <c r="G71" i="6" l="1"/>
  <c r="D71" i="6"/>
  <c r="H92" i="6"/>
  <c r="G92" i="6"/>
  <c r="I94" i="6"/>
  <c r="F94" i="6"/>
  <c r="E95" i="6"/>
  <c r="F95" i="6" s="1"/>
  <c r="I95" i="6"/>
  <c r="H73" i="6"/>
  <c r="I73" i="6" s="1"/>
  <c r="E73" i="6"/>
  <c r="F73" i="6"/>
  <c r="H72" i="6"/>
  <c r="H71" i="6" s="1"/>
  <c r="I72" i="6"/>
  <c r="E72" i="6"/>
  <c r="E71" i="6" s="1"/>
  <c r="H74" i="6"/>
  <c r="I74" i="6"/>
  <c r="E74" i="6"/>
  <c r="F74" i="6" s="1"/>
  <c r="H88" i="6"/>
  <c r="E88" i="6"/>
  <c r="F72" i="6" l="1"/>
  <c r="I99" i="6"/>
  <c r="I98" i="6"/>
  <c r="I97" i="6"/>
  <c r="I96" i="6"/>
  <c r="I93" i="6"/>
  <c r="I92" i="6"/>
  <c r="I91" i="6"/>
  <c r="I90" i="6"/>
  <c r="I89" i="6"/>
  <c r="I88" i="6"/>
  <c r="I87" i="6"/>
  <c r="I86" i="6"/>
  <c r="I85" i="6"/>
  <c r="I84" i="6"/>
  <c r="I83" i="6"/>
  <c r="I82" i="6"/>
  <c r="I81" i="6"/>
  <c r="I80" i="6"/>
  <c r="I77" i="6"/>
  <c r="I76" i="6"/>
  <c r="I75" i="6"/>
  <c r="I71" i="6"/>
  <c r="I70" i="6"/>
  <c r="I69" i="6"/>
  <c r="I65" i="6"/>
  <c r="I64" i="6"/>
  <c r="I63" i="6"/>
  <c r="I62" i="6"/>
  <c r="I60" i="6"/>
  <c r="I59" i="6"/>
  <c r="I58" i="6"/>
  <c r="I57" i="6"/>
  <c r="I54" i="6"/>
  <c r="I52" i="6"/>
  <c r="I51" i="6"/>
  <c r="I49" i="6"/>
  <c r="I47" i="6"/>
  <c r="I46" i="6"/>
  <c r="I45" i="6"/>
  <c r="I42" i="6"/>
  <c r="I40" i="6"/>
  <c r="I39" i="6"/>
  <c r="I36" i="6"/>
  <c r="I35" i="6"/>
  <c r="I34" i="6"/>
  <c r="I33" i="6"/>
  <c r="I31" i="6"/>
  <c r="I30" i="6"/>
  <c r="I29" i="6"/>
  <c r="I28" i="6"/>
  <c r="I25" i="6"/>
  <c r="I24" i="6"/>
  <c r="I23" i="6"/>
  <c r="I22" i="6"/>
  <c r="F96" i="6"/>
  <c r="F97" i="6"/>
  <c r="F98" i="6"/>
  <c r="F99" i="6"/>
  <c r="F80" i="6"/>
  <c r="F81" i="6"/>
  <c r="F82" i="6"/>
  <c r="F83" i="6"/>
  <c r="F84" i="6"/>
  <c r="F85" i="6"/>
  <c r="F86" i="6"/>
  <c r="F87" i="6"/>
  <c r="F88" i="6"/>
  <c r="F89" i="6"/>
  <c r="F90" i="6"/>
  <c r="F91" i="6"/>
  <c r="F76" i="6"/>
  <c r="F77" i="6"/>
  <c r="F75" i="6"/>
  <c r="F71" i="6"/>
  <c r="F70" i="6"/>
  <c r="F69" i="6"/>
  <c r="F65" i="6"/>
  <c r="F64" i="6"/>
  <c r="F63" i="6"/>
  <c r="F62" i="6"/>
  <c r="F58" i="6"/>
  <c r="F59" i="6"/>
  <c r="F60" i="6"/>
  <c r="F57" i="6"/>
  <c r="F54" i="6"/>
  <c r="F52" i="6"/>
  <c r="F51" i="6"/>
  <c r="F49" i="6"/>
  <c r="F46" i="6"/>
  <c r="F47" i="6"/>
  <c r="F45" i="6"/>
  <c r="F42" i="6"/>
  <c r="F39" i="6"/>
  <c r="F40" i="6"/>
  <c r="F34" i="6"/>
  <c r="F35" i="6"/>
  <c r="F36" i="6"/>
  <c r="F33" i="6"/>
  <c r="F29" i="6"/>
  <c r="F30" i="6"/>
  <c r="F31" i="6"/>
  <c r="F28" i="6"/>
  <c r="F23" i="6"/>
  <c r="F24" i="6"/>
  <c r="F25" i="6"/>
  <c r="F22" i="6"/>
  <c r="E93" i="6" l="1"/>
  <c r="E79" i="6"/>
  <c r="E78" i="6"/>
  <c r="E68" i="6"/>
  <c r="E61" i="6"/>
  <c r="E56" i="6"/>
  <c r="E53" i="6"/>
  <c r="E50" i="6"/>
  <c r="E48" i="6"/>
  <c r="E44" i="6"/>
  <c r="E41" i="6"/>
  <c r="E38" i="6"/>
  <c r="E32" i="6"/>
  <c r="E27" i="6"/>
  <c r="E26" i="6"/>
  <c r="E21" i="6"/>
  <c r="H79" i="6"/>
  <c r="H78" i="6"/>
  <c r="H68" i="6"/>
  <c r="H61" i="6"/>
  <c r="H56" i="6"/>
  <c r="H53" i="6"/>
  <c r="H50" i="6"/>
  <c r="H48" i="6"/>
  <c r="H44" i="6"/>
  <c r="H41" i="6"/>
  <c r="H38" i="6"/>
  <c r="H37" i="6" s="1"/>
  <c r="H32" i="6"/>
  <c r="H27" i="6"/>
  <c r="H21" i="6"/>
  <c r="H55" i="6" l="1"/>
  <c r="E37" i="6"/>
  <c r="H43" i="6"/>
  <c r="E20" i="6"/>
  <c r="H26" i="6"/>
  <c r="E55" i="6"/>
  <c r="E43" i="6"/>
  <c r="E92" i="6"/>
  <c r="H67" i="6"/>
  <c r="G53" i="6"/>
  <c r="I53" i="6" s="1"/>
  <c r="D53" i="6"/>
  <c r="F53" i="6" s="1"/>
  <c r="G48" i="6"/>
  <c r="I48" i="6" s="1"/>
  <c r="D48" i="6"/>
  <c r="F48" i="6" s="1"/>
  <c r="H20" i="6" l="1"/>
  <c r="E19" i="6"/>
  <c r="E67" i="6"/>
  <c r="E66" i="6" s="1"/>
  <c r="H66" i="6"/>
  <c r="G61" i="6"/>
  <c r="I61" i="6" s="1"/>
  <c r="G56" i="6"/>
  <c r="I56" i="6" s="1"/>
  <c r="G50" i="6"/>
  <c r="I50" i="6" s="1"/>
  <c r="G44" i="6"/>
  <c r="I44" i="6" s="1"/>
  <c r="G41" i="6"/>
  <c r="I41" i="6" s="1"/>
  <c r="G38" i="6"/>
  <c r="G32" i="6"/>
  <c r="I32" i="6" s="1"/>
  <c r="G27" i="6"/>
  <c r="G21" i="6"/>
  <c r="I21" i="6" s="1"/>
  <c r="D93" i="6"/>
  <c r="D61" i="6"/>
  <c r="F61" i="6" s="1"/>
  <c r="D56" i="6"/>
  <c r="F56" i="6" s="1"/>
  <c r="D50" i="6"/>
  <c r="F50" i="6" s="1"/>
  <c r="D44" i="6"/>
  <c r="F44" i="6" s="1"/>
  <c r="D41" i="6"/>
  <c r="F41" i="6" s="1"/>
  <c r="D38" i="6"/>
  <c r="D32" i="6"/>
  <c r="F32" i="6" s="1"/>
  <c r="D27" i="6"/>
  <c r="D21" i="6"/>
  <c r="F21" i="6" s="1"/>
  <c r="D26" i="6" l="1"/>
  <c r="F26" i="6" s="1"/>
  <c r="F27" i="6"/>
  <c r="D92" i="6"/>
  <c r="F92" i="6" s="1"/>
  <c r="F93" i="6"/>
  <c r="G37" i="6"/>
  <c r="I37" i="6" s="1"/>
  <c r="I38" i="6"/>
  <c r="D37" i="6"/>
  <c r="F37" i="6" s="1"/>
  <c r="F38" i="6"/>
  <c r="G26" i="6"/>
  <c r="I26" i="6" s="1"/>
  <c r="I27" i="6"/>
  <c r="H19" i="6"/>
  <c r="H18" i="6"/>
  <c r="E18" i="6"/>
  <c r="G55" i="6"/>
  <c r="I55" i="6" s="1"/>
  <c r="D55" i="6"/>
  <c r="G43" i="6"/>
  <c r="I43" i="6" s="1"/>
  <c r="G20" i="6"/>
  <c r="I20" i="6" s="1"/>
  <c r="D20" i="6"/>
  <c r="F20" i="6" s="1"/>
  <c r="D43" i="6" l="1"/>
  <c r="F43" i="6" s="1"/>
  <c r="F55" i="6"/>
  <c r="D19" i="6"/>
  <c r="F19" i="6" s="1"/>
  <c r="G19" i="6"/>
  <c r="I19" i="6" s="1"/>
  <c r="G79" i="6"/>
  <c r="D79" i="6"/>
  <c r="G68" i="6"/>
  <c r="I68" i="6" s="1"/>
  <c r="D78" i="6" l="1"/>
  <c r="F78" i="6" s="1"/>
  <c r="F79" i="6"/>
  <c r="G78" i="6"/>
  <c r="I78" i="6" s="1"/>
  <c r="I79" i="6"/>
  <c r="D68" i="6"/>
  <c r="F68" i="6" s="1"/>
  <c r="G67" i="6" l="1"/>
  <c r="G66" i="6"/>
  <c r="I67" i="6"/>
  <c r="D67" i="6"/>
  <c r="I66" i="6" l="1"/>
  <c r="G18" i="6"/>
  <c r="I18" i="6" s="1"/>
  <c r="D66" i="6"/>
  <c r="F67" i="6"/>
  <c r="F66" i="6" l="1"/>
  <c r="D18" i="6"/>
  <c r="F18" i="6" s="1"/>
</calcChain>
</file>

<file path=xl/sharedStrings.xml><?xml version="1.0" encoding="utf-8"?>
<sst xmlns="http://schemas.openxmlformats.org/spreadsheetml/2006/main" count="194" uniqueCount="169">
  <si>
    <t>Плата за негативное воздействие на окружающую среду</t>
  </si>
  <si>
    <t>Налог на добычу полезных ископаемых</t>
  </si>
  <si>
    <t>Единый сельскохозяйственный налог</t>
  </si>
  <si>
    <t>НАЛОГИ НА СОВОКУПНЫЙ ДОХОД</t>
  </si>
  <si>
    <t>Единый налог на вмененный доход для отдельных видов деятельности</t>
  </si>
  <si>
    <t>НАЛОГИ, СБОРЫ И РЕГУЛЯРНЫЕ ПЛАТЕЖИ ЗА ПОЛЬЗОВАНИЕ ПРИРОДНЫМИ РЕСУРСАМИ</t>
  </si>
  <si>
    <t>ПЛАТЕЖИ ПРИ ПОЛЬЗОВАНИИ ПРИРОДНЫМИ РЕСУРСАМИ</t>
  </si>
  <si>
    <t>ДОХОДЫ ОТ ПРОДАЖИ МАТЕРИАЛЬНЫХ И НЕМАТЕРИАЛЬНЫХ АКТИВОВ</t>
  </si>
  <si>
    <t>Налог на добычу общераспространенных полезных ископаемых</t>
  </si>
  <si>
    <t>Прочие доходы от оказания платных услуг (работ) получателями средств бюджетов муниципальных районов</t>
  </si>
  <si>
    <t>Государственная пошлина по делам, рассматриваемым в судах общей юрисдикции, мировыми судьями</t>
  </si>
  <si>
    <t>муниципального района «Хилокский район»</t>
  </si>
  <si>
    <t>(тыс. рублей)</t>
  </si>
  <si>
    <t xml:space="preserve">Код классификации доходов бюджетов </t>
  </si>
  <si>
    <t>Наименование кода классификации доходов бюджетов</t>
  </si>
  <si>
    <t>Сумма</t>
  </si>
  <si>
    <t>Главный администратор доходов бюджета</t>
  </si>
  <si>
    <t>Вид и подвид доходов бюджета</t>
  </si>
  <si>
    <t xml:space="preserve">Объем поступлений доходов в бюджет муниципального района   </t>
  </si>
  <si>
    <t>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</si>
  <si>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</si>
  <si>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</si>
  <si>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20215001050000150</t>
  </si>
  <si>
    <t>Дотации на выравнивание бюджетной обеспеченности</t>
  </si>
  <si>
    <t>20219999050000150</t>
  </si>
  <si>
    <t>Дотации бюджетам муниципальных районов, муниципальных и городских округов на финансовое обеспечение реализации мероприятий по проведению капитального ремонта жилых помещений отдельных категорий граждан</t>
  </si>
  <si>
    <t>20229999050000150</t>
  </si>
  <si>
    <t>Субсидии бюджетам муниципальных районов, муниципальных 
и городских округов на финансирование расходов, связанных с предоставлением педагогическим работникам муниципальных образовательных организаций права на увеличение тарифной ставки (должностного оклада) на 25 процентов в поселках городского типа (рабочих поселках) (кроме педагогических работников муниципальных дошкольных образовательных организаций и муниципальных общеобразовательных организаций)</t>
  </si>
  <si>
    <t>Субсидии бюджетам муниципальных районов, муниципальных 
и городских округов на финансовое обеспечение мероприятий государственной программы Забайкальского края "Воспроизводство и использование природных ресурсов"</t>
  </si>
  <si>
    <t>20230024050000150</t>
  </si>
  <si>
    <t>Субвенции бюджетам муниципальных районов, муниципальных и городских округов на осуществление государственного полномочия по организации мероприятий при осуществлении деятельности по обращению с животными без владельцев</t>
  </si>
  <si>
    <t>Субвенции бюджетам муниципальных районов, муниципальных и городских округов на обеспечение отдыха, организацию и обеспечение оздоровления детей в каникулярное время в муниципальных организациях отдыха детей и их оздоровления</t>
  </si>
  <si>
    <t xml:space="preserve">Субвенции бюджетам муниципальных районов, муниципальных
 и городских округов на предоставление компенсации затрат родителей (законных представителей) детей-инвалидов на обучение по основным общеобразовательным программам на дому </t>
  </si>
  <si>
    <t>Субвенции бюджетам муниципальных районов, муниципальных и городских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 (на администрирование государственного полномочия)</t>
  </si>
  <si>
    <t>20230027050000150</t>
  </si>
  <si>
    <t>Субвенции бюджетам муниципальных районов, муниципальных и городских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 (на осуществление выплат)</t>
  </si>
  <si>
    <t>Субвенции бюджетам муниципальных районов, муниципальных и городских округов, отдельных поселений на реализацию государственного полномочия по созданию административных комиссий, рассматривающих дела об административных правонарушениях, предусмотренных законами Забайкальского края</t>
  </si>
  <si>
    <t>Субвенции бюджетам муниципальных районов на предоставление дотаций бюджетам городских и сельских поселений на выравнивание бюджетной обеспеченности</t>
  </si>
  <si>
    <t xml:space="preserve">Субвенции бюджетам муниципальных районов, муниципальных и городских округов для осуществления отдельных государственных полномочий в сфере труда </t>
  </si>
  <si>
    <t>20235120050000150</t>
  </si>
  <si>
    <t xml:space="preserve">Субвенции бюджетам муниципальных районов, муниципальных и городских округов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 </t>
  </si>
  <si>
    <t>Единая субвенция местным бюджетам</t>
  </si>
  <si>
    <t>Субвенции бюджетам муниципальных районов, муниципальных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</si>
  <si>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20249999050000150</t>
  </si>
  <si>
    <t>Иные межбюджетные трансферты бюджетам муниципальных образований Забайкальского края на реализацию Плана мероприятий, указанных в пункте 1 статьи 16.6, пункте 1 статьи 75.1 и пункте 1 статьи 78.2 Федерального закона от 10 января 2002 года № 7-ФЗ "Об охране окружающей среды", Забайкальского края</t>
  </si>
  <si>
    <t>Иные межбюджетные трансферты</t>
  </si>
  <si>
    <t>Иные межбюджетные трансферты бюджетам муниципальных районов, муниципальных и городских округов на финансовое обеспечение выплаты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соответствии с Законом Забайкальского края от 16 июля 2020 года № 1843-ЗЗК "О выплате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 Забайкальского края,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</si>
  <si>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Иные межбюджетные трансферты бюджетам муниципальных районов, муниципальных и городских округов на обеспечение льготным питанием в учебное время обучающихся в 5 - 11 классах в муниципальных общеобразовательных организациях Забайкальского края детей военнослужащих и сотрудников федеральных органов исполнительной власти,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добровольно поступивших в добровольческие формирования, созданные в соответствии с федеральным законом, принимающих (принимавших) участие в специальной военной операции на территориях Донецкой Народной Республики, Луганской Народной Республики, Запорожской области, Херсонской области и Украины, сотрудников уголовно-исполнительной системы Российской Федерации, выполняющих (выполнявших) возложенные на них задачи на указанных территориях в период проведения специальной военной операции, граждан Российской Федерации, призванных на военную службу по мобилизации, лиц, заключивших контракт (имевших иные правоотношения) с организациями, содействующими выполнению задач, возложенных на Вооруженные Силы Российской Федерации, в ходе специальной военной операции на территориях Украины, Донецкой Народной Республики и Луганской Народной Республики с 24 февраля 2022 года, а также на территориях Запорожской области и Херсонской области с 30 сентября 2022 года, имеющих статус ветерана боевых действий, в период проведения специальной военной операции на указанных территориях, а также детей военнослужащих, погибших (умерших) при исполнении обязанностей военной службы (службы) в результате участия в специальной военной операции, на 2025 год</t>
  </si>
  <si>
    <t>Иные межбюджетные трансферты бюджетам муниципальных районов, муниципальных и городских округов на присмотр и уход за осваивающими образовательные программы дошкольного образования в муниципальных организациях Забайкальского края, осуществляющих образовательную деятельность по образовательным программам дошкольного образования, детьми военнослужащих и сотрудников федеральных органов исполнительной власти,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добровольно поступивших в добровольческие формирования, созданные в соответствии с федеральным законом, принимающих (принимавших) участие в специальной военной операции на территориях Донецкой Народной Республики, Луганской Народной Республики, Запорожской области, Херсонской области и Украины, сотрудников уголовно-исполнительной системы Российской Федерации, выполняющих (выполнявших) возложенные на них задачи на указанных территориях в период проведения специальной военной операции, граждан Российской Федерации, призванных на военную службу по мобилизации, лиц, заключивших контракт (имевших иные правоотношения) с организациями, содействующими выполнению задач, возложенных на Вооруженные Силы Российской Федерации, в ходе специальной военной операции на территориях Украины, Донецкой Народной Республики и Луганской Народной Республики с 24 февраля 2022 года, а также на территориях Запорожской области и Херсонской области с 30 сентября 2022 года, имеющих статус ветерана боевых действий в результате участия в специальной военной операции, в период проведения специальной военной операции на указанных территориях, а также детьми военнослужащих, погибших (умерших) при исполнении обязанностей военной службы (службы) в результате участия в специальной военной операции, на 2025 год</t>
  </si>
  <si>
    <t>БЕЗВОЗМЕЗДНЫЕ ПОСТУПЛЕНИЯ</t>
  </si>
  <si>
    <t>20000000000000000</t>
  </si>
  <si>
    <t>БЕЗВОЗМЕЗДНЫЕ ПОСТУПЛЕНИЯ ОТ ДРУГИХ БЮДЖЕТОВ БЮДЖЕТНОЙ СИСТЕМЫ РОССИЙСКОЙ ФЕДЕРАЦИИ</t>
  </si>
  <si>
    <t>20200000000000000</t>
  </si>
  <si>
    <t>Дотации бюджетам бюджетной системы Российской Федерации</t>
  </si>
  <si>
    <t>20210000000000150</t>
  </si>
  <si>
    <t>Субсидии бюджетам бюджетной системы Российской Федерации (межбюджетные субсидии)</t>
  </si>
  <si>
    <t>20220000000000150</t>
  </si>
  <si>
    <t>20230000000000150</t>
  </si>
  <si>
    <t>Субвенции бюджетам бюджетной системы Российской Федерации</t>
  </si>
  <si>
    <t>10102020010000110</t>
  </si>
  <si>
    <t>2026 год</t>
  </si>
  <si>
    <t>2027 год</t>
  </si>
  <si>
    <t xml:space="preserve">Субсидии бюджетам муниципальных образований Забайкальского края на строительство, реконструкцию, капитальный ремонт и ремонт автомобильных дорог общего пользования местного значения и искусственных сооружений на них (включая разработку проектной документации и проведение необходимых экспертиз) </t>
  </si>
  <si>
    <t>Приложение № 2</t>
  </si>
  <si>
    <t>20240000000000150</t>
  </si>
  <si>
    <t>Субвенции бюджетам муниципальных районов, муниципальных и городских округов на обеспечение льготным питанием детей из малоимущих семей, обучающихся в муниципальных общеобразовательных организациях Забайкальского края</t>
  </si>
  <si>
    <t>Субвенции бюджетам муниципальных районов, муниципальных и городских округов на предоставление компенсации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</si>
  <si>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ДОХОДЫ ВСЕГО</t>
  </si>
  <si>
    <t>НАЛОГОВЫЕ И НЕНАЛОГОВЫЕ ДОХОДЫ</t>
  </si>
  <si>
    <t>НАЛОГОВЫЕ ДОХОДЫ</t>
  </si>
  <si>
    <t>10102000010000110</t>
  </si>
  <si>
    <t>НАЛОГИ НА ДОХОДЫ ФИЗИЧЕСКИХ ЛИЦ</t>
  </si>
  <si>
    <t>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</si>
  <si>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</si>
  <si>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</si>
  <si>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</si>
  <si>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10300000000000000</t>
  </si>
  <si>
    <t>НАЛОГИ НА ТОВАРЫ (РАБОТЫ, УСЛУГИ), РЕАЛИЗУЕМЫЕ НА ТЕРРИТОРИИ РОССИЙСКОЙ ФЕДЕРАЦИИ</t>
  </si>
  <si>
    <t>10302000010000110</t>
  </si>
  <si>
    <t>Акцизы по подакцизным товарам (продукции), производимым на территории Российской Федерации</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</si>
  <si>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</si>
  <si>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</si>
  <si>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</si>
  <si>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</si>
  <si>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</si>
  <si>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</si>
  <si>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</si>
  <si>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</si>
  <si>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10500000000000000</t>
  </si>
  <si>
    <t>10501000000000110</t>
  </si>
  <si>
    <t>Налог, взимаемый в связи с применением упрощенной системы налогообложения</t>
  </si>
  <si>
    <t>10502000020000110</t>
  </si>
  <si>
    <t>10503000010000110</t>
  </si>
  <si>
    <t>10504000020000110</t>
  </si>
  <si>
    <t>Налог, взимаемый в связи с применением патентной системы налогообложения</t>
  </si>
  <si>
    <t>10700000000000000</t>
  </si>
  <si>
    <t>10701000010000110</t>
  </si>
  <si>
    <t>10701020010000110</t>
  </si>
  <si>
    <t>10701060010000110</t>
  </si>
  <si>
    <t>Налог на добычу полезных ископаемых в виде угля (за исключением угля коксующегося)</t>
  </si>
  <si>
    <t>10800000000000000</t>
  </si>
  <si>
    <t>ГОСУДАРСТВЕННАЯ ПОШЛИНА</t>
  </si>
  <si>
    <t>10803000010000110</t>
  </si>
  <si>
    <t>11000000000000000</t>
  </si>
  <si>
    <t>НЕНАЛОГОВЫЕ ДОХОДЫ</t>
  </si>
  <si>
    <t>11100000000000000</t>
  </si>
  <si>
    <t>ДОХОДЫ ОТ ИСПОЛЬЗОВАНИЯ ИМУЩЕСТВА, НАХОДЯЩЕГОСЯ В ГОСУДАРСТВЕННОЙ И МУНИЦИПАЛЬНОЙ СОБСТВЕННОСТИ</t>
  </si>
  <si>
    <t>11103000000000120</t>
  </si>
  <si>
    <t>Проценты, полученные от предоставления бюджетных кредитов внутри страны</t>
  </si>
  <si>
    <t>11105000000000120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</si>
  <si>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</si>
  <si>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</si>
  <si>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</si>
  <si>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11200000000000000</t>
  </si>
  <si>
    <t>048</t>
  </si>
  <si>
    <t>11201000010000120</t>
  </si>
  <si>
    <t>11300000000000000</t>
  </si>
  <si>
    <t>ДОХОДЫ ОТ ОКАЗАНИЯ ПЛАТНЫХ УСЛУГ И КОМПЕНСАЦИИ ЗАТРАТ ГОСУДАРСТВА</t>
  </si>
  <si>
    <t>11301075050000130</t>
  </si>
  <si>
    <t>Доходы от оказания информационных услуг</t>
  </si>
  <si>
    <t>11301995050000130</t>
  </si>
  <si>
    <t>11400000000000000</t>
  </si>
  <si>
    <t>11406313130000430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</si>
  <si>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</si>
  <si>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11600000000000000</t>
  </si>
  <si>
    <t>ШТРАФЫ, САНКЦИИ, ВОЗМЕЩЕНИЕ УЩЕРБА</t>
  </si>
  <si>
    <t>032</t>
  </si>
  <si>
    <t>11601000010000140</t>
  </si>
  <si>
    <t>Административные штрафы, установленные Кодексом Российской Федерации об административных правонарушениях</t>
  </si>
  <si>
    <t>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</si>
  <si>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</si>
  <si>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</si>
  <si>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</si>
  <si>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</si>
  <si>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</si>
  <si>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</si>
  <si>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</si>
  <si>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11610000000000140</t>
  </si>
  <si>
    <t>Платежи в целях возмещения причиненного ущерба (убытков)</t>
  </si>
  <si>
    <t>902</t>
  </si>
  <si>
    <t>11610030050000140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</si>
  <si>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</si>
  <si>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</si>
  <si>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</si>
  <si>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046</t>
  </si>
  <si>
    <t>11611000010000140</t>
  </si>
  <si>
    <t>Платежи, уплачиваемые в целях возмещения вреда</t>
  </si>
  <si>
    <t>11611050010000140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</si>
  <si>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</si>
  <si>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20240014050000150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</si>
  <si>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</si>
  <si>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«Хилокский район» по кодам классификации доходов бюджетов на 2026 и 2027 годы</t>
  </si>
  <si>
    <t>на 2025 год и плановый период 2026 и 2027 годов"</t>
  </si>
  <si>
    <t>к решению Совета</t>
  </si>
  <si>
    <t>Уточненный план</t>
  </si>
  <si>
    <t>Отклонение</t>
  </si>
  <si>
    <t>Бюджет</t>
  </si>
  <si>
    <t>20225497050000150</t>
  </si>
  <si>
    <t>Субсидии бюджетам муниципальных районов, муниципальных 
и городских округов на реализацию мероприятий по обеспечению жильем молодых семей</t>
  </si>
  <si>
    <t>20225179050000150</t>
  </si>
  <si>
    <t>Субсидии бюджетам муниципальных районов, муниципальных 
и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</si>
  <si>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20225304050000150</t>
  </si>
  <si>
    <t>Субсидии бюджетам муниципальных районов, муниципальных 
и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</si>
  <si>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20245303050000150</t>
  </si>
  <si>
    <t>Иные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</si>
  <si>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20245050050000150</t>
  </si>
  <si>
    <t>Иные межбюджетные трансферты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</si>
  <si>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"О внесении изменений в бюджет муниципального района "Хилокский район"</t>
  </si>
  <si>
    <r>
      <t xml:space="preserve">от </t>
    </r>
    <r>
      <rPr>
        <u/>
        <sz val="14"/>
        <color theme="1"/>
        <rFont val="Times New Roman"/>
        <family val="1"/>
        <charset val="204"/>
      </rPr>
      <t xml:space="preserve"> 27.02.2025</t>
    </r>
    <r>
      <rPr>
        <sz val="14"/>
        <color theme="1"/>
        <rFont val="Times New Roman"/>
        <family val="1"/>
        <charset val="204"/>
      </rPr>
      <t xml:space="preserve"> года №  </t>
    </r>
    <r>
      <rPr>
        <u/>
        <sz val="14"/>
        <color theme="1"/>
        <rFont val="Times New Roman"/>
        <family val="1"/>
        <charset val="204"/>
      </rPr>
      <t>35.176</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</si>
</sst>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1"/>
      <color theme="1"/>
      <name val="Calibri"/>
      <family val="2"/>
      <charset val="204"/>
      <scheme val="minor"/>
    </font>
    <font>
      <sz val="10"/>
      <name val="Arial"/>
      <family val="2"/>
      <charset val="204"/>
    </font>
    <font>
      <sz val="10"/>
      <name val="Arial Cyr"/>
      <charset val="204"/>
    </font>
    <font>
      <b/>
      <sz val="11"/>
      <color theme="1"/>
      <name val="Calibri"/>
      <family val="2"/>
      <charset val="204"/>
      <scheme val="minor"/>
    </font>
    <font>
      <sz val="14"/>
      <color theme="1"/>
      <name val="Times New Roman"/>
      <family val="1"/>
      <charset val="204"/>
    </font>
    <font>
      <sz val="12"/>
      <color rgb="FF000000"/>
      <name val="Times New Roman"/>
      <family val="1"/>
      <charset val="204"/>
    </font>
    <font>
      <sz val="12"/>
      <color theme="1"/>
      <name val="Times New Roman"/>
      <family val="1"/>
      <charset val="204"/>
    </font>
    <font>
      <sz val="14"/>
      <color rgb="FF000000"/>
      <name val="Times New Roman"/>
      <family val="1"/>
      <charset val="204"/>
    </font>
    <font>
      <b/>
      <sz val="14"/>
      <color theme="1"/>
      <name val="Times New Roman"/>
      <family val="1"/>
      <charset val="204"/>
    </font>
    <font>
      <b/>
      <sz val="14"/>
      <color rgb="FF000000"/>
      <name val="Times New Roman"/>
      <family val="1"/>
      <charset val="204"/>
    </font>
    <font>
      <u/>
      <sz val="14"/>
      <color theme="1"/>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2" fillId="0" borderId="0"/>
  </cellStyleXfs>
  <cellXfs count="47">
    <xf numFmtId="0" fontId="0" fillId="0" borderId="0" xfId="0"/>
    <xf numFmtId="0" fontId="9" fillId="0" borderId="1" xfId="0" applyFont="1" applyFill="1" applyBorder="1" applyAlignment="1">
      <alignment horizontal="left" vertical="center" wrapText="1"/>
    </xf>
    <xf numFmtId="164" fontId="8" fillId="0" borderId="1" xfId="0" applyNumberFormat="1" applyFont="1" applyFill="1" applyBorder="1" applyAlignment="1">
      <alignment horizontal="right" vertical="center" wrapText="1"/>
    </xf>
    <xf numFmtId="0" fontId="9"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164" fontId="8" fillId="0" borderId="1" xfId="0" applyNumberFormat="1" applyFont="1" applyFill="1" applyBorder="1" applyAlignment="1">
      <alignment vertical="center" wrapText="1"/>
    </xf>
    <xf numFmtId="0" fontId="7"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164" fontId="4" fillId="0" borderId="1" xfId="0" applyNumberFormat="1" applyFont="1" applyFill="1" applyBorder="1" applyAlignment="1">
      <alignment vertical="center" wrapText="1"/>
    </xf>
    <xf numFmtId="0" fontId="4" fillId="0" borderId="1" xfId="0" applyFont="1" applyFill="1" applyBorder="1" applyAlignment="1">
      <alignment horizontal="center" vertical="center"/>
    </xf>
    <xf numFmtId="0" fontId="4" fillId="0" borderId="1" xfId="0" applyFont="1" applyFill="1" applyBorder="1" applyAlignment="1">
      <alignment vertical="center" wrapText="1"/>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vertical="center" wrapText="1"/>
    </xf>
    <xf numFmtId="164" fontId="4" fillId="0" borderId="1" xfId="0" applyNumberFormat="1" applyFont="1" applyFill="1" applyBorder="1" applyAlignment="1">
      <alignment vertical="center"/>
    </xf>
    <xf numFmtId="49" fontId="8" fillId="0" borderId="1" xfId="0" applyNumberFormat="1" applyFont="1" applyFill="1" applyBorder="1" applyAlignment="1">
      <alignment vertical="center" wrapText="1"/>
    </xf>
    <xf numFmtId="164" fontId="8" fillId="0" borderId="1" xfId="0" applyNumberFormat="1" applyFont="1" applyFill="1" applyBorder="1" applyAlignment="1">
      <alignment vertical="center"/>
    </xf>
    <xf numFmtId="0" fontId="8"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0" fillId="0" borderId="0" xfId="0" applyFill="1"/>
    <xf numFmtId="0" fontId="4" fillId="0" borderId="0" xfId="0" applyFont="1" applyFill="1" applyAlignment="1">
      <alignment horizontal="center"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164" fontId="4" fillId="0" borderId="1" xfId="0" applyNumberFormat="1" applyFont="1" applyFill="1" applyBorder="1"/>
    <xf numFmtId="0" fontId="8" fillId="0" borderId="1" xfId="0" applyFont="1" applyFill="1" applyBorder="1" applyAlignment="1">
      <alignment horizontal="center"/>
    </xf>
    <xf numFmtId="49" fontId="8" fillId="0" borderId="1" xfId="0" applyNumberFormat="1" applyFont="1" applyFill="1" applyBorder="1" applyAlignment="1">
      <alignment horizontal="center" wrapText="1"/>
    </xf>
    <xf numFmtId="49" fontId="8" fillId="0" borderId="1" xfId="0" applyNumberFormat="1" applyFont="1" applyFill="1" applyBorder="1" applyAlignment="1">
      <alignment wrapText="1"/>
    </xf>
    <xf numFmtId="164" fontId="8" fillId="0" borderId="1" xfId="0" applyNumberFormat="1" applyFont="1" applyFill="1" applyBorder="1"/>
    <xf numFmtId="0" fontId="4" fillId="0" borderId="1" xfId="0" applyFont="1" applyFill="1" applyBorder="1" applyAlignment="1">
      <alignment horizontal="center"/>
    </xf>
    <xf numFmtId="49" fontId="4" fillId="0" borderId="1" xfId="0" applyNumberFormat="1" applyFont="1" applyFill="1" applyBorder="1" applyAlignment="1">
      <alignment horizontal="center" wrapText="1"/>
    </xf>
    <xf numFmtId="49" fontId="4" fillId="0" borderId="1" xfId="0" applyNumberFormat="1" applyFont="1" applyFill="1" applyBorder="1" applyAlignment="1">
      <alignment wrapText="1"/>
    </xf>
    <xf numFmtId="49" fontId="4" fillId="0" borderId="1" xfId="0" applyNumberFormat="1" applyFont="1" applyFill="1" applyBorder="1" applyAlignment="1">
      <alignment horizontal="center"/>
    </xf>
    <xf numFmtId="0" fontId="3" fillId="0" borderId="0" xfId="0" applyFont="1" applyFill="1"/>
    <xf numFmtId="0" fontId="4" fillId="0" borderId="0" xfId="0" applyFont="1" applyFill="1"/>
    <xf numFmtId="164" fontId="4" fillId="0" borderId="1" xfId="0" applyNumberFormat="1" applyFont="1" applyFill="1" applyBorder="1" applyAlignment="1"/>
    <xf numFmtId="0" fontId="4" fillId="0" borderId="0" xfId="0" applyFont="1" applyFill="1" applyAlignment="1">
      <alignment horizontal="right" vertical="center"/>
    </xf>
    <xf numFmtId="0" fontId="4" fillId="0" borderId="0" xfId="0" applyFont="1" applyFill="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2" xfId="0" applyFont="1" applyFill="1" applyBorder="1" applyAlignment="1">
      <alignment horizontal="right" vertical="center"/>
    </xf>
  </cellXfs>
  <cellStyles count="3">
    <cellStyle name="Обычный" xfId="0" builtinId="0"/>
    <cellStyle name="Обычный 2" xfId="1"/>
    <cellStyle name="Обычный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6"/>
  <sheetViews>
    <sheetView tabSelected="1" zoomScale="75" zoomScaleNormal="75" workbookViewId="0">
      <selection activeCell="A2" sqref="A2:I2"/>
    </sheetView>
  </sheetViews>
  <sheetFormatPr defaultRowHeight="14.4" x14ac:dyDescent="0.3"/>
  <cols>
    <col min="1" max="1" width="15" style="21" customWidth="1"/>
    <col min="2" max="2" width="28.33203125" style="21" customWidth="1"/>
    <col min="3" max="3" width="100.109375" style="21" customWidth="1"/>
    <col min="4" max="4" width="21.109375" style="21" customWidth="1"/>
    <col min="5" max="5" width="20.109375" style="21" customWidth="1"/>
    <col min="6" max="6" width="17.109375" style="21" customWidth="1"/>
    <col min="7" max="7" width="17.6640625" style="21" customWidth="1"/>
    <col min="8" max="8" width="19.21875" style="21" customWidth="1"/>
    <col min="9" max="9" width="18.44140625" style="21" customWidth="1"/>
    <col min="10" max="16384" width="8.88671875" style="21"/>
  </cols>
  <sheetData>
    <row r="1" spans="1:9" ht="18" x14ac:dyDescent="0.3">
      <c r="A1" s="38" t="s">
        <v>63</v>
      </c>
      <c r="B1" s="38"/>
      <c r="C1" s="38"/>
      <c r="D1" s="38"/>
      <c r="E1" s="38"/>
      <c r="F1" s="38"/>
      <c r="G1" s="38"/>
      <c r="H1" s="38"/>
      <c r="I1" s="38"/>
    </row>
    <row r="2" spans="1:9" ht="18" x14ac:dyDescent="0.3">
      <c r="A2" s="38" t="s">
        <v>153</v>
      </c>
      <c r="B2" s="38"/>
      <c r="C2" s="38"/>
      <c r="D2" s="38"/>
      <c r="E2" s="38"/>
      <c r="F2" s="38"/>
      <c r="G2" s="38"/>
      <c r="H2" s="38"/>
      <c r="I2" s="38"/>
    </row>
    <row r="3" spans="1:9" ht="18" x14ac:dyDescent="0.3">
      <c r="A3" s="38" t="s">
        <v>11</v>
      </c>
      <c r="B3" s="38"/>
      <c r="C3" s="38"/>
      <c r="D3" s="38"/>
      <c r="E3" s="38"/>
      <c r="F3" s="38"/>
      <c r="G3" s="38"/>
      <c r="H3" s="38"/>
      <c r="I3" s="38"/>
    </row>
    <row r="4" spans="1:9" ht="18" x14ac:dyDescent="0.3">
      <c r="A4" s="38" t="s">
        <v>167</v>
      </c>
      <c r="B4" s="38"/>
      <c r="C4" s="38"/>
      <c r="D4" s="38"/>
      <c r="E4" s="38"/>
      <c r="F4" s="38"/>
      <c r="G4" s="38"/>
      <c r="H4" s="38"/>
      <c r="I4" s="38"/>
    </row>
    <row r="5" spans="1:9" ht="18" x14ac:dyDescent="0.3">
      <c r="A5" s="38" t="s">
        <v>152</v>
      </c>
      <c r="B5" s="38"/>
      <c r="C5" s="38"/>
      <c r="D5" s="38"/>
      <c r="E5" s="38"/>
      <c r="F5" s="38"/>
      <c r="G5" s="38"/>
      <c r="H5" s="38"/>
      <c r="I5" s="38"/>
    </row>
    <row r="6" spans="1:9" ht="18" x14ac:dyDescent="0.3">
      <c r="A6" s="38" t="s">
        <v>168</v>
      </c>
      <c r="B6" s="38"/>
      <c r="C6" s="38"/>
      <c r="D6" s="38"/>
      <c r="E6" s="38"/>
      <c r="F6" s="38"/>
      <c r="G6" s="38"/>
      <c r="H6" s="38"/>
      <c r="I6" s="38"/>
    </row>
    <row r="7" spans="1:9" ht="18" x14ac:dyDescent="0.3">
      <c r="A7" s="22"/>
    </row>
    <row r="8" spans="1:9" ht="18" x14ac:dyDescent="0.3">
      <c r="A8" s="22"/>
    </row>
    <row r="9" spans="1:9" ht="18" x14ac:dyDescent="0.3">
      <c r="A9" s="39" t="s">
        <v>18</v>
      </c>
      <c r="B9" s="39"/>
      <c r="C9" s="39"/>
      <c r="D9" s="39"/>
      <c r="E9" s="39"/>
      <c r="F9" s="39"/>
      <c r="G9" s="39"/>
      <c r="H9" s="39"/>
      <c r="I9" s="39"/>
    </row>
    <row r="10" spans="1:9" ht="18" x14ac:dyDescent="0.3">
      <c r="A10" s="39" t="s">
        <v>151</v>
      </c>
      <c r="B10" s="39"/>
      <c r="C10" s="39"/>
      <c r="D10" s="39"/>
      <c r="E10" s="39"/>
      <c r="F10" s="39"/>
      <c r="G10" s="39"/>
      <c r="H10" s="39"/>
      <c r="I10" s="39"/>
    </row>
    <row r="11" spans="1:9" ht="18" x14ac:dyDescent="0.3">
      <c r="A11" s="23"/>
    </row>
    <row r="12" spans="1:9" ht="18" x14ac:dyDescent="0.3">
      <c r="A12" s="46" t="s">
        <v>12</v>
      </c>
      <c r="B12" s="46"/>
      <c r="C12" s="46"/>
      <c r="D12" s="46"/>
      <c r="E12" s="46"/>
      <c r="F12" s="46"/>
      <c r="G12" s="46"/>
      <c r="H12" s="46"/>
      <c r="I12" s="46"/>
    </row>
    <row r="13" spans="1:9" ht="18" x14ac:dyDescent="0.3">
      <c r="A13" s="40" t="s">
        <v>13</v>
      </c>
      <c r="B13" s="40"/>
      <c r="C13" s="40" t="s">
        <v>14</v>
      </c>
      <c r="D13" s="42" t="s">
        <v>15</v>
      </c>
      <c r="E13" s="42"/>
      <c r="F13" s="42"/>
      <c r="G13" s="42"/>
      <c r="H13" s="42"/>
      <c r="I13" s="42"/>
    </row>
    <row r="14" spans="1:9" ht="18" x14ac:dyDescent="0.3">
      <c r="A14" s="40"/>
      <c r="B14" s="40"/>
      <c r="C14" s="40"/>
      <c r="D14" s="43" t="s">
        <v>60</v>
      </c>
      <c r="E14" s="44"/>
      <c r="F14" s="45"/>
      <c r="G14" s="43" t="s">
        <v>61</v>
      </c>
      <c r="H14" s="44"/>
      <c r="I14" s="45"/>
    </row>
    <row r="15" spans="1:9" ht="62.4" customHeight="1" x14ac:dyDescent="0.3">
      <c r="A15" s="40"/>
      <c r="B15" s="40"/>
      <c r="C15" s="40"/>
      <c r="D15" s="41" t="s">
        <v>156</v>
      </c>
      <c r="E15" s="41" t="s">
        <v>154</v>
      </c>
      <c r="F15" s="41" t="s">
        <v>155</v>
      </c>
      <c r="G15" s="41" t="s">
        <v>156</v>
      </c>
      <c r="H15" s="41" t="s">
        <v>154</v>
      </c>
      <c r="I15" s="41" t="s">
        <v>155</v>
      </c>
    </row>
    <row r="16" spans="1:9" ht="62.4" x14ac:dyDescent="0.3">
      <c r="A16" s="24" t="s">
        <v>16</v>
      </c>
      <c r="B16" s="24" t="s">
        <v>17</v>
      </c>
      <c r="C16" s="40"/>
      <c r="D16" s="41"/>
      <c r="E16" s="41"/>
      <c r="F16" s="41"/>
      <c r="G16" s="41"/>
      <c r="H16" s="41"/>
      <c r="I16" s="41"/>
    </row>
    <row r="17" spans="1:9" ht="15.6" x14ac:dyDescent="0.3">
      <c r="A17" s="24">
        <v>1</v>
      </c>
      <c r="B17" s="24">
        <v>2</v>
      </c>
      <c r="C17" s="24">
        <v>3</v>
      </c>
      <c r="D17" s="25">
        <v>4</v>
      </c>
      <c r="E17" s="25">
        <v>4</v>
      </c>
      <c r="F17" s="25">
        <v>4</v>
      </c>
      <c r="G17" s="25">
        <v>5</v>
      </c>
      <c r="H17" s="25">
        <v>5</v>
      </c>
      <c r="I17" s="25">
        <v>5</v>
      </c>
    </row>
    <row r="18" spans="1:9" ht="17.399999999999999" x14ac:dyDescent="0.3">
      <c r="A18" s="24"/>
      <c r="B18" s="24"/>
      <c r="C18" s="1" t="s">
        <v>67</v>
      </c>
      <c r="D18" s="2">
        <f>D19+D66</f>
        <v>1042806.9</v>
      </c>
      <c r="E18" s="2">
        <f>E19+E66</f>
        <v>1116947.2000000002</v>
      </c>
      <c r="F18" s="2">
        <f>E18-D18</f>
        <v>74140.300000000163</v>
      </c>
      <c r="G18" s="2">
        <f>G19+G66</f>
        <v>1080816.5</v>
      </c>
      <c r="H18" s="2">
        <f>H19+H66</f>
        <v>1151695.8999999999</v>
      </c>
      <c r="I18" s="2">
        <f>H18-G18</f>
        <v>70879.399999999907</v>
      </c>
    </row>
    <row r="19" spans="1:9" ht="17.399999999999999" x14ac:dyDescent="0.3">
      <c r="A19" s="24"/>
      <c r="B19" s="24"/>
      <c r="C19" s="1" t="s">
        <v>68</v>
      </c>
      <c r="D19" s="2">
        <f>D20+D43</f>
        <v>416401.4</v>
      </c>
      <c r="E19" s="2">
        <f>E20+E43</f>
        <v>416401.4</v>
      </c>
      <c r="F19" s="2">
        <f t="shared" ref="F19:F21" si="0">E19-D19</f>
        <v>0</v>
      </c>
      <c r="G19" s="2">
        <f>G20+G43</f>
        <v>428303.39999999997</v>
      </c>
      <c r="H19" s="2">
        <f>H20+H43</f>
        <v>428303.39999999997</v>
      </c>
      <c r="I19" s="2">
        <f t="shared" ref="I19:I21" si="1">H19-G19</f>
        <v>0</v>
      </c>
    </row>
    <row r="20" spans="1:9" ht="17.399999999999999" x14ac:dyDescent="0.3">
      <c r="A20" s="24"/>
      <c r="B20" s="24"/>
      <c r="C20" s="1" t="s">
        <v>69</v>
      </c>
      <c r="D20" s="2">
        <f>D21+D26+D32+D37+D41</f>
        <v>407579.5</v>
      </c>
      <c r="E20" s="2">
        <f>E21+E26+E32+E37+E41</f>
        <v>407579.5</v>
      </c>
      <c r="F20" s="2">
        <f t="shared" si="0"/>
        <v>0</v>
      </c>
      <c r="G20" s="2">
        <f>G21+G26+G32+G37+G41</f>
        <v>419386.39999999997</v>
      </c>
      <c r="H20" s="2">
        <f>H21+H26+H32+H37+H41</f>
        <v>419386.39999999997</v>
      </c>
      <c r="I20" s="2">
        <f t="shared" si="1"/>
        <v>0</v>
      </c>
    </row>
    <row r="21" spans="1:9" ht="17.399999999999999" x14ac:dyDescent="0.3">
      <c r="A21" s="3">
        <v>182</v>
      </c>
      <c r="B21" s="4" t="s">
        <v>70</v>
      </c>
      <c r="C21" s="1" t="s">
        <v>71</v>
      </c>
      <c r="D21" s="5">
        <f>D22+D23+D24+D25</f>
        <v>347052.5</v>
      </c>
      <c r="E21" s="5">
        <f>E22+E23+E24+E25</f>
        <v>347052.5</v>
      </c>
      <c r="F21" s="2">
        <f t="shared" si="0"/>
        <v>0</v>
      </c>
      <c r="G21" s="5">
        <f>G22+G23+G24+G25</f>
        <v>356477.5</v>
      </c>
      <c r="H21" s="5">
        <f>H22+H23+H24+H25</f>
        <v>356477.5</v>
      </c>
      <c r="I21" s="2">
        <f t="shared" si="1"/>
        <v>0</v>
      </c>
    </row>
    <row r="22" spans="1:9" ht="108" x14ac:dyDescent="0.3">
      <c r="A22" s="6">
        <v>182</v>
      </c>
      <c r="B22" s="7" t="s">
        <v>19</v>
      </c>
      <c r="C22" s="8" t="s">
        <v>20</v>
      </c>
      <c r="D22" s="9">
        <v>343234.9</v>
      </c>
      <c r="E22" s="9">
        <v>343234.9</v>
      </c>
      <c r="F22" s="9">
        <f>E22-D22</f>
        <v>0</v>
      </c>
      <c r="G22" s="9">
        <v>352556.4</v>
      </c>
      <c r="H22" s="9">
        <v>352556.4</v>
      </c>
      <c r="I22" s="9">
        <f>H22-G22</f>
        <v>0</v>
      </c>
    </row>
    <row r="23" spans="1:9" ht="90" x14ac:dyDescent="0.3">
      <c r="A23" s="10">
        <v>182</v>
      </c>
      <c r="B23" s="7" t="s">
        <v>59</v>
      </c>
      <c r="C23" s="11" t="s">
        <v>21</v>
      </c>
      <c r="D23" s="14">
        <v>867.6</v>
      </c>
      <c r="E23" s="14">
        <v>867.6</v>
      </c>
      <c r="F23" s="9">
        <f t="shared" ref="F23:F25" si="2">E23-D23</f>
        <v>0</v>
      </c>
      <c r="G23" s="14">
        <v>891.2</v>
      </c>
      <c r="H23" s="14">
        <v>891.2</v>
      </c>
      <c r="I23" s="9">
        <f t="shared" ref="I23:I25" si="3">H23-G23</f>
        <v>0</v>
      </c>
    </row>
    <row r="24" spans="1:9" ht="72" x14ac:dyDescent="0.3">
      <c r="A24" s="12">
        <v>182</v>
      </c>
      <c r="B24" s="7" t="s">
        <v>72</v>
      </c>
      <c r="C24" s="13" t="s">
        <v>73</v>
      </c>
      <c r="D24" s="14">
        <v>2498.8000000000002</v>
      </c>
      <c r="E24" s="14">
        <v>2498.8000000000002</v>
      </c>
      <c r="F24" s="9">
        <f t="shared" si="2"/>
        <v>0</v>
      </c>
      <c r="G24" s="14">
        <v>2566.6</v>
      </c>
      <c r="H24" s="14">
        <v>2566.6</v>
      </c>
      <c r="I24" s="9">
        <f t="shared" si="3"/>
        <v>0</v>
      </c>
    </row>
    <row r="25" spans="1:9" ht="81" customHeight="1" x14ac:dyDescent="0.3">
      <c r="A25" s="12">
        <v>182</v>
      </c>
      <c r="B25" s="7" t="s">
        <v>74</v>
      </c>
      <c r="C25" s="13" t="s">
        <v>75</v>
      </c>
      <c r="D25" s="14">
        <v>451.2</v>
      </c>
      <c r="E25" s="14">
        <v>451.2</v>
      </c>
      <c r="F25" s="9">
        <f t="shared" si="2"/>
        <v>0</v>
      </c>
      <c r="G25" s="14">
        <v>463.3</v>
      </c>
      <c r="H25" s="14">
        <v>463.3</v>
      </c>
      <c r="I25" s="9">
        <f t="shared" si="3"/>
        <v>0</v>
      </c>
    </row>
    <row r="26" spans="1:9" ht="34.799999999999997" x14ac:dyDescent="0.3">
      <c r="A26" s="12"/>
      <c r="B26" s="4" t="s">
        <v>76</v>
      </c>
      <c r="C26" s="15" t="s">
        <v>77</v>
      </c>
      <c r="D26" s="5">
        <f>D27</f>
        <v>28288.5</v>
      </c>
      <c r="E26" s="5">
        <f>E27</f>
        <v>28288.5</v>
      </c>
      <c r="F26" s="5">
        <f>E26-D26</f>
        <v>0</v>
      </c>
      <c r="G26" s="5">
        <f>G27</f>
        <v>29578.100000000002</v>
      </c>
      <c r="H26" s="5">
        <f>H27</f>
        <v>29578.100000000002</v>
      </c>
      <c r="I26" s="5">
        <f>H26-G26</f>
        <v>0</v>
      </c>
    </row>
    <row r="27" spans="1:9" ht="34.799999999999997" x14ac:dyDescent="0.3">
      <c r="A27" s="10">
        <v>182</v>
      </c>
      <c r="B27" s="4" t="s">
        <v>78</v>
      </c>
      <c r="C27" s="15" t="s">
        <v>79</v>
      </c>
      <c r="D27" s="16">
        <f>D28+D29+D30+D31</f>
        <v>28288.5</v>
      </c>
      <c r="E27" s="16">
        <f>E28+E29+E30+E31</f>
        <v>28288.5</v>
      </c>
      <c r="F27" s="5">
        <f>E27-D27</f>
        <v>0</v>
      </c>
      <c r="G27" s="16">
        <f>G28+G29+G30+G31</f>
        <v>29578.100000000002</v>
      </c>
      <c r="H27" s="16">
        <f>H28+H29+H30+H31</f>
        <v>29578.100000000002</v>
      </c>
      <c r="I27" s="5">
        <f>H27-G27</f>
        <v>0</v>
      </c>
    </row>
    <row r="28" spans="1:9" ht="62.4" customHeight="1" x14ac:dyDescent="0.35">
      <c r="A28" s="12">
        <v>182</v>
      </c>
      <c r="B28" s="7" t="s">
        <v>80</v>
      </c>
      <c r="C28" s="13" t="s">
        <v>81</v>
      </c>
      <c r="D28" s="26">
        <v>14884.8</v>
      </c>
      <c r="E28" s="26">
        <v>14884.8</v>
      </c>
      <c r="F28" s="26">
        <f>E28-D28</f>
        <v>0</v>
      </c>
      <c r="G28" s="26">
        <v>15570.8</v>
      </c>
      <c r="H28" s="26">
        <v>15570.8</v>
      </c>
      <c r="I28" s="26">
        <f>H28-G28</f>
        <v>0</v>
      </c>
    </row>
    <row r="29" spans="1:9" ht="72" x14ac:dyDescent="0.35">
      <c r="A29" s="12">
        <v>182</v>
      </c>
      <c r="B29" s="7" t="s">
        <v>82</v>
      </c>
      <c r="C29" s="13" t="s">
        <v>83</v>
      </c>
      <c r="D29" s="26">
        <v>77.099999999999994</v>
      </c>
      <c r="E29" s="26">
        <v>77.099999999999994</v>
      </c>
      <c r="F29" s="26">
        <f t="shared" ref="F29:F31" si="4">E29-D29</f>
        <v>0</v>
      </c>
      <c r="G29" s="26">
        <v>80.2</v>
      </c>
      <c r="H29" s="26">
        <v>80.2</v>
      </c>
      <c r="I29" s="26">
        <f t="shared" ref="I29:I31" si="5">H29-G29</f>
        <v>0</v>
      </c>
    </row>
    <row r="30" spans="1:9" ht="78" customHeight="1" x14ac:dyDescent="0.35">
      <c r="A30" s="12">
        <v>182</v>
      </c>
      <c r="B30" s="7" t="s">
        <v>84</v>
      </c>
      <c r="C30" s="13" t="s">
        <v>85</v>
      </c>
      <c r="D30" s="26">
        <v>15601.5</v>
      </c>
      <c r="E30" s="26">
        <v>15601.5</v>
      </c>
      <c r="F30" s="26">
        <f t="shared" si="4"/>
        <v>0</v>
      </c>
      <c r="G30" s="26">
        <v>16288.7</v>
      </c>
      <c r="H30" s="26">
        <v>16288.7</v>
      </c>
      <c r="I30" s="26">
        <f t="shared" si="5"/>
        <v>0</v>
      </c>
    </row>
    <row r="31" spans="1:9" ht="75.599999999999994" customHeight="1" x14ac:dyDescent="0.35">
      <c r="A31" s="12">
        <v>182</v>
      </c>
      <c r="B31" s="7" t="s">
        <v>86</v>
      </c>
      <c r="C31" s="13" t="s">
        <v>87</v>
      </c>
      <c r="D31" s="26">
        <v>-2274.9</v>
      </c>
      <c r="E31" s="26">
        <v>-2274.9</v>
      </c>
      <c r="F31" s="26">
        <f t="shared" si="4"/>
        <v>0</v>
      </c>
      <c r="G31" s="26">
        <v>-2361.6</v>
      </c>
      <c r="H31" s="26">
        <v>-2361.6</v>
      </c>
      <c r="I31" s="26">
        <f t="shared" si="5"/>
        <v>0</v>
      </c>
    </row>
    <row r="32" spans="1:9" ht="18" x14ac:dyDescent="0.3">
      <c r="A32" s="10"/>
      <c r="B32" s="4" t="s">
        <v>88</v>
      </c>
      <c r="C32" s="15" t="s">
        <v>3</v>
      </c>
      <c r="D32" s="16">
        <f>D33+D35+D36+D34</f>
        <v>17488.5</v>
      </c>
      <c r="E32" s="16">
        <f>E33+E35+E36+E34</f>
        <v>17488.5</v>
      </c>
      <c r="F32" s="16">
        <f>E32-D32</f>
        <v>0</v>
      </c>
      <c r="G32" s="16">
        <f>G33+G35+G36+G34</f>
        <v>18530.8</v>
      </c>
      <c r="H32" s="16">
        <f>H33+H35+H36+H34</f>
        <v>18530.8</v>
      </c>
      <c r="I32" s="16">
        <f>H32-G32</f>
        <v>0</v>
      </c>
    </row>
    <row r="33" spans="1:9" ht="18" x14ac:dyDescent="0.35">
      <c r="A33" s="12">
        <v>182</v>
      </c>
      <c r="B33" s="7" t="s">
        <v>89</v>
      </c>
      <c r="C33" s="13" t="s">
        <v>90</v>
      </c>
      <c r="D33" s="26">
        <v>12856.8</v>
      </c>
      <c r="E33" s="26">
        <v>12856.8</v>
      </c>
      <c r="F33" s="26">
        <f>E33-D33</f>
        <v>0</v>
      </c>
      <c r="G33" s="26">
        <v>13896.8</v>
      </c>
      <c r="H33" s="26">
        <v>13896.8</v>
      </c>
      <c r="I33" s="26">
        <f>H33-G33</f>
        <v>0</v>
      </c>
    </row>
    <row r="34" spans="1:9" ht="18" x14ac:dyDescent="0.35">
      <c r="A34" s="12">
        <v>182</v>
      </c>
      <c r="B34" s="7" t="s">
        <v>91</v>
      </c>
      <c r="C34" s="13" t="s">
        <v>4</v>
      </c>
      <c r="D34" s="26">
        <v>0</v>
      </c>
      <c r="E34" s="26">
        <v>0</v>
      </c>
      <c r="F34" s="26">
        <f t="shared" ref="F34:F36" si="6">E34-D34</f>
        <v>0</v>
      </c>
      <c r="G34" s="26">
        <v>0</v>
      </c>
      <c r="H34" s="26">
        <v>0</v>
      </c>
      <c r="I34" s="26">
        <f t="shared" ref="I34:I36" si="7">H34-G34</f>
        <v>0</v>
      </c>
    </row>
    <row r="35" spans="1:9" ht="18" x14ac:dyDescent="0.35">
      <c r="A35" s="10">
        <v>182</v>
      </c>
      <c r="B35" s="7" t="s">
        <v>92</v>
      </c>
      <c r="C35" s="13" t="s">
        <v>2</v>
      </c>
      <c r="D35" s="26">
        <v>81.7</v>
      </c>
      <c r="E35" s="26">
        <v>81.7</v>
      </c>
      <c r="F35" s="26">
        <f t="shared" si="6"/>
        <v>0</v>
      </c>
      <c r="G35" s="26">
        <v>84</v>
      </c>
      <c r="H35" s="26">
        <v>84</v>
      </c>
      <c r="I35" s="26">
        <f t="shared" si="7"/>
        <v>0</v>
      </c>
    </row>
    <row r="36" spans="1:9" ht="18" x14ac:dyDescent="0.35">
      <c r="A36" s="12">
        <v>182</v>
      </c>
      <c r="B36" s="7" t="s">
        <v>93</v>
      </c>
      <c r="C36" s="13" t="s">
        <v>94</v>
      </c>
      <c r="D36" s="26">
        <v>4550</v>
      </c>
      <c r="E36" s="26">
        <v>4550</v>
      </c>
      <c r="F36" s="26">
        <f t="shared" si="6"/>
        <v>0</v>
      </c>
      <c r="G36" s="26">
        <v>4550</v>
      </c>
      <c r="H36" s="26">
        <v>4550</v>
      </c>
      <c r="I36" s="26">
        <f t="shared" si="7"/>
        <v>0</v>
      </c>
    </row>
    <row r="37" spans="1:9" ht="34.799999999999997" x14ac:dyDescent="0.3">
      <c r="A37" s="12"/>
      <c r="B37" s="4" t="s">
        <v>95</v>
      </c>
      <c r="C37" s="15" t="s">
        <v>5</v>
      </c>
      <c r="D37" s="16">
        <f>D38</f>
        <v>9550</v>
      </c>
      <c r="E37" s="16">
        <f>E38</f>
        <v>9550</v>
      </c>
      <c r="F37" s="16">
        <f>E37-D37</f>
        <v>0</v>
      </c>
      <c r="G37" s="16">
        <f>G38</f>
        <v>9600</v>
      </c>
      <c r="H37" s="16">
        <f>H38</f>
        <v>9600</v>
      </c>
      <c r="I37" s="16">
        <f>H37-G37</f>
        <v>0</v>
      </c>
    </row>
    <row r="38" spans="1:9" ht="18" x14ac:dyDescent="0.3">
      <c r="A38" s="10">
        <v>182</v>
      </c>
      <c r="B38" s="7" t="s">
        <v>96</v>
      </c>
      <c r="C38" s="13" t="s">
        <v>1</v>
      </c>
      <c r="D38" s="14">
        <f>D39+D40</f>
        <v>9550</v>
      </c>
      <c r="E38" s="14">
        <f>E39+E40</f>
        <v>9550</v>
      </c>
      <c r="F38" s="14">
        <f>E38-D38</f>
        <v>0</v>
      </c>
      <c r="G38" s="14">
        <f>G39+G40</f>
        <v>9600</v>
      </c>
      <c r="H38" s="14">
        <f>H39+H40</f>
        <v>9600</v>
      </c>
      <c r="I38" s="14">
        <f>H38-G38</f>
        <v>0</v>
      </c>
    </row>
    <row r="39" spans="1:9" ht="18" x14ac:dyDescent="0.35">
      <c r="A39" s="10"/>
      <c r="B39" s="7" t="s">
        <v>97</v>
      </c>
      <c r="C39" s="13" t="s">
        <v>8</v>
      </c>
      <c r="D39" s="26">
        <v>6625</v>
      </c>
      <c r="E39" s="26">
        <v>6625</v>
      </c>
      <c r="F39" s="14">
        <f t="shared" ref="F39:F40" si="8">E39-D39</f>
        <v>0</v>
      </c>
      <c r="G39" s="26">
        <v>6650</v>
      </c>
      <c r="H39" s="26">
        <v>6650</v>
      </c>
      <c r="I39" s="14">
        <f t="shared" ref="I39:I40" si="9">H39-G39</f>
        <v>0</v>
      </c>
    </row>
    <row r="40" spans="1:9" ht="36" x14ac:dyDescent="0.35">
      <c r="A40" s="10"/>
      <c r="B40" s="7" t="s">
        <v>98</v>
      </c>
      <c r="C40" s="13" t="s">
        <v>99</v>
      </c>
      <c r="D40" s="26">
        <v>2925</v>
      </c>
      <c r="E40" s="26">
        <v>2925</v>
      </c>
      <c r="F40" s="14">
        <f t="shared" si="8"/>
        <v>0</v>
      </c>
      <c r="G40" s="26">
        <v>2950</v>
      </c>
      <c r="H40" s="26">
        <v>2950</v>
      </c>
      <c r="I40" s="14">
        <f t="shared" si="9"/>
        <v>0</v>
      </c>
    </row>
    <row r="41" spans="1:9" ht="18" x14ac:dyDescent="0.3">
      <c r="A41" s="10"/>
      <c r="B41" s="4" t="s">
        <v>100</v>
      </c>
      <c r="C41" s="15" t="s">
        <v>101</v>
      </c>
      <c r="D41" s="16">
        <f>D42</f>
        <v>5200</v>
      </c>
      <c r="E41" s="16">
        <f>E42</f>
        <v>5200</v>
      </c>
      <c r="F41" s="16">
        <f>E41-D41</f>
        <v>0</v>
      </c>
      <c r="G41" s="16">
        <f>G42</f>
        <v>5200</v>
      </c>
      <c r="H41" s="16">
        <f>H42</f>
        <v>5200</v>
      </c>
      <c r="I41" s="16">
        <f>H41-G41</f>
        <v>0</v>
      </c>
    </row>
    <row r="42" spans="1:9" ht="36" x14ac:dyDescent="0.35">
      <c r="A42" s="12">
        <v>182</v>
      </c>
      <c r="B42" s="7" t="s">
        <v>102</v>
      </c>
      <c r="C42" s="13" t="s">
        <v>10</v>
      </c>
      <c r="D42" s="26">
        <v>5200</v>
      </c>
      <c r="E42" s="26">
        <v>5200</v>
      </c>
      <c r="F42" s="26">
        <f>E42-D42</f>
        <v>0</v>
      </c>
      <c r="G42" s="26">
        <v>5200</v>
      </c>
      <c r="H42" s="26">
        <v>5200</v>
      </c>
      <c r="I42" s="26">
        <f>H42-G42</f>
        <v>0</v>
      </c>
    </row>
    <row r="43" spans="1:9" ht="18" x14ac:dyDescent="0.3">
      <c r="A43" s="12"/>
      <c r="B43" s="4" t="s">
        <v>103</v>
      </c>
      <c r="C43" s="15" t="s">
        <v>104</v>
      </c>
      <c r="D43" s="16">
        <f>D44+D48+D50+D53+D55</f>
        <v>8821.9</v>
      </c>
      <c r="E43" s="16">
        <f>E44+E48+E50+E53+E55</f>
        <v>8821.9</v>
      </c>
      <c r="F43" s="16">
        <f>E43-D43</f>
        <v>0</v>
      </c>
      <c r="G43" s="16">
        <f>G44+G48+G50+G53+G55</f>
        <v>8917</v>
      </c>
      <c r="H43" s="16">
        <f>H44+H48+H50+H53+H55</f>
        <v>8917</v>
      </c>
      <c r="I43" s="16">
        <f>H43-G43</f>
        <v>0</v>
      </c>
    </row>
    <row r="44" spans="1:9" ht="34.799999999999997" x14ac:dyDescent="0.3">
      <c r="A44" s="17">
        <v>902</v>
      </c>
      <c r="B44" s="4" t="s">
        <v>105</v>
      </c>
      <c r="C44" s="15" t="s">
        <v>106</v>
      </c>
      <c r="D44" s="16">
        <f>D45+D46+D47</f>
        <v>3931.9</v>
      </c>
      <c r="E44" s="16">
        <f>E45+E46+E47</f>
        <v>3931.9</v>
      </c>
      <c r="F44" s="16">
        <f>E44-D44</f>
        <v>0</v>
      </c>
      <c r="G44" s="16">
        <f>G45+G46+G47</f>
        <v>3977</v>
      </c>
      <c r="H44" s="16">
        <f>H45+H46+H47</f>
        <v>3977</v>
      </c>
      <c r="I44" s="16">
        <f>H44-G44</f>
        <v>0</v>
      </c>
    </row>
    <row r="45" spans="1:9" ht="18" x14ac:dyDescent="0.35">
      <c r="A45" s="12">
        <v>902</v>
      </c>
      <c r="B45" s="7" t="s">
        <v>107</v>
      </c>
      <c r="C45" s="13" t="s">
        <v>108</v>
      </c>
      <c r="D45" s="26">
        <v>19.899999999999999</v>
      </c>
      <c r="E45" s="26">
        <v>19.899999999999999</v>
      </c>
      <c r="F45" s="26">
        <f>E45-D45</f>
        <v>0</v>
      </c>
      <c r="G45" s="26">
        <v>15</v>
      </c>
      <c r="H45" s="26">
        <v>15</v>
      </c>
      <c r="I45" s="26">
        <f>H45-G45</f>
        <v>0</v>
      </c>
    </row>
    <row r="46" spans="1:9" ht="72" x14ac:dyDescent="0.35">
      <c r="A46" s="12">
        <v>902</v>
      </c>
      <c r="B46" s="7" t="s">
        <v>109</v>
      </c>
      <c r="C46" s="13" t="s">
        <v>110</v>
      </c>
      <c r="D46" s="26">
        <v>2330</v>
      </c>
      <c r="E46" s="26">
        <v>2330</v>
      </c>
      <c r="F46" s="26">
        <f t="shared" ref="F46:F47" si="10">E46-D46</f>
        <v>0</v>
      </c>
      <c r="G46" s="26">
        <v>2380</v>
      </c>
      <c r="H46" s="26">
        <v>2380</v>
      </c>
      <c r="I46" s="26">
        <f t="shared" ref="I46:I47" si="11">H46-G46</f>
        <v>0</v>
      </c>
    </row>
    <row r="47" spans="1:9" ht="72" x14ac:dyDescent="0.35">
      <c r="A47" s="12">
        <v>902</v>
      </c>
      <c r="B47" s="7" t="s">
        <v>111</v>
      </c>
      <c r="C47" s="13" t="s">
        <v>112</v>
      </c>
      <c r="D47" s="26">
        <v>1582</v>
      </c>
      <c r="E47" s="26">
        <v>1582</v>
      </c>
      <c r="F47" s="26">
        <f t="shared" si="10"/>
        <v>0</v>
      </c>
      <c r="G47" s="26">
        <v>1582</v>
      </c>
      <c r="H47" s="26">
        <v>1582</v>
      </c>
      <c r="I47" s="26">
        <f t="shared" si="11"/>
        <v>0</v>
      </c>
    </row>
    <row r="48" spans="1:9" ht="18" x14ac:dyDescent="0.3">
      <c r="A48" s="18"/>
      <c r="B48" s="4" t="s">
        <v>113</v>
      </c>
      <c r="C48" s="15" t="s">
        <v>6</v>
      </c>
      <c r="D48" s="16">
        <f>D49</f>
        <v>1400</v>
      </c>
      <c r="E48" s="16">
        <f>E49</f>
        <v>1400</v>
      </c>
      <c r="F48" s="16">
        <f t="shared" ref="F48:F57" si="12">E48-D48</f>
        <v>0</v>
      </c>
      <c r="G48" s="16">
        <f>G49</f>
        <v>1400</v>
      </c>
      <c r="H48" s="16">
        <f>H49</f>
        <v>1400</v>
      </c>
      <c r="I48" s="16">
        <f t="shared" ref="I48:I57" si="13">H48-G48</f>
        <v>0</v>
      </c>
    </row>
    <row r="49" spans="1:9" ht="18" x14ac:dyDescent="0.35">
      <c r="A49" s="18" t="s">
        <v>114</v>
      </c>
      <c r="B49" s="7" t="s">
        <v>115</v>
      </c>
      <c r="C49" s="13" t="s">
        <v>0</v>
      </c>
      <c r="D49" s="26">
        <v>1400</v>
      </c>
      <c r="E49" s="26">
        <v>1400</v>
      </c>
      <c r="F49" s="26">
        <f t="shared" si="12"/>
        <v>0</v>
      </c>
      <c r="G49" s="26">
        <v>1400</v>
      </c>
      <c r="H49" s="26">
        <v>1400</v>
      </c>
      <c r="I49" s="26">
        <f t="shared" si="13"/>
        <v>0</v>
      </c>
    </row>
    <row r="50" spans="1:9" ht="34.799999999999997" x14ac:dyDescent="0.3">
      <c r="A50" s="12"/>
      <c r="B50" s="4" t="s">
        <v>116</v>
      </c>
      <c r="C50" s="15" t="s">
        <v>117</v>
      </c>
      <c r="D50" s="5">
        <f>D51+D52</f>
        <v>700</v>
      </c>
      <c r="E50" s="5">
        <f>E51+E52</f>
        <v>700</v>
      </c>
      <c r="F50" s="5">
        <f t="shared" si="12"/>
        <v>0</v>
      </c>
      <c r="G50" s="5">
        <f>G51+G52</f>
        <v>700</v>
      </c>
      <c r="H50" s="5">
        <f>H51+H52</f>
        <v>700</v>
      </c>
      <c r="I50" s="5">
        <f t="shared" si="13"/>
        <v>0</v>
      </c>
    </row>
    <row r="51" spans="1:9" ht="18" x14ac:dyDescent="0.35">
      <c r="A51" s="10">
        <v>902</v>
      </c>
      <c r="B51" s="7" t="s">
        <v>118</v>
      </c>
      <c r="C51" s="13" t="s">
        <v>119</v>
      </c>
      <c r="D51" s="26">
        <v>462</v>
      </c>
      <c r="E51" s="26">
        <v>462</v>
      </c>
      <c r="F51" s="26">
        <f t="shared" si="12"/>
        <v>0</v>
      </c>
      <c r="G51" s="26">
        <v>462</v>
      </c>
      <c r="H51" s="26">
        <v>462</v>
      </c>
      <c r="I51" s="26">
        <f t="shared" si="13"/>
        <v>0</v>
      </c>
    </row>
    <row r="52" spans="1:9" ht="36" x14ac:dyDescent="0.35">
      <c r="A52" s="10">
        <v>902</v>
      </c>
      <c r="B52" s="7" t="s">
        <v>120</v>
      </c>
      <c r="C52" s="13" t="s">
        <v>9</v>
      </c>
      <c r="D52" s="26">
        <v>238</v>
      </c>
      <c r="E52" s="26">
        <v>238</v>
      </c>
      <c r="F52" s="26">
        <f t="shared" si="12"/>
        <v>0</v>
      </c>
      <c r="G52" s="26">
        <v>238</v>
      </c>
      <c r="H52" s="26">
        <v>238</v>
      </c>
      <c r="I52" s="26">
        <f t="shared" si="13"/>
        <v>0</v>
      </c>
    </row>
    <row r="53" spans="1:9" ht="34.799999999999997" x14ac:dyDescent="0.3">
      <c r="A53" s="12"/>
      <c r="B53" s="4" t="s">
        <v>121</v>
      </c>
      <c r="C53" s="15" t="s">
        <v>7</v>
      </c>
      <c r="D53" s="5">
        <f>D54</f>
        <v>240</v>
      </c>
      <c r="E53" s="5">
        <f>E54</f>
        <v>240</v>
      </c>
      <c r="F53" s="5">
        <f t="shared" si="12"/>
        <v>0</v>
      </c>
      <c r="G53" s="5">
        <f>G54</f>
        <v>240</v>
      </c>
      <c r="H53" s="5">
        <f>H54</f>
        <v>240</v>
      </c>
      <c r="I53" s="5">
        <f t="shared" si="13"/>
        <v>0</v>
      </c>
    </row>
    <row r="54" spans="1:9" ht="72" x14ac:dyDescent="0.3">
      <c r="A54" s="12">
        <v>802</v>
      </c>
      <c r="B54" s="7" t="s">
        <v>122</v>
      </c>
      <c r="C54" s="13" t="s">
        <v>123</v>
      </c>
      <c r="D54" s="9">
        <v>240</v>
      </c>
      <c r="E54" s="9">
        <v>240</v>
      </c>
      <c r="F54" s="9">
        <f t="shared" si="12"/>
        <v>0</v>
      </c>
      <c r="G54" s="9">
        <v>240</v>
      </c>
      <c r="H54" s="9">
        <v>240</v>
      </c>
      <c r="I54" s="9">
        <f t="shared" si="13"/>
        <v>0</v>
      </c>
    </row>
    <row r="55" spans="1:9" ht="18" x14ac:dyDescent="0.3">
      <c r="A55" s="19"/>
      <c r="B55" s="4" t="s">
        <v>124</v>
      </c>
      <c r="C55" s="15" t="s">
        <v>125</v>
      </c>
      <c r="D55" s="5">
        <f>D56+D61+D64</f>
        <v>2550</v>
      </c>
      <c r="E55" s="5">
        <f>E56+E61+E64</f>
        <v>2550</v>
      </c>
      <c r="F55" s="5">
        <f t="shared" si="12"/>
        <v>0</v>
      </c>
      <c r="G55" s="5">
        <f>G56+G61+G64</f>
        <v>2600</v>
      </c>
      <c r="H55" s="5">
        <f>H56+H61+H64</f>
        <v>2600</v>
      </c>
      <c r="I55" s="5">
        <f t="shared" si="13"/>
        <v>0</v>
      </c>
    </row>
    <row r="56" spans="1:9" ht="34.799999999999997" x14ac:dyDescent="0.3">
      <c r="A56" s="20" t="s">
        <v>126</v>
      </c>
      <c r="B56" s="4" t="s">
        <v>127</v>
      </c>
      <c r="C56" s="15" t="s">
        <v>128</v>
      </c>
      <c r="D56" s="5">
        <f>D57+D58+D59+D60</f>
        <v>950</v>
      </c>
      <c r="E56" s="5">
        <f>E57+E58+E59+E60</f>
        <v>950</v>
      </c>
      <c r="F56" s="5">
        <f t="shared" si="12"/>
        <v>0</v>
      </c>
      <c r="G56" s="5">
        <f>G57+G58+G59+G60</f>
        <v>990</v>
      </c>
      <c r="H56" s="5">
        <f>H57+H58+H59+H60</f>
        <v>990</v>
      </c>
      <c r="I56" s="5">
        <f t="shared" si="13"/>
        <v>0</v>
      </c>
    </row>
    <row r="57" spans="1:9" ht="72" x14ac:dyDescent="0.3">
      <c r="A57" s="19" t="s">
        <v>126</v>
      </c>
      <c r="B57" s="7" t="s">
        <v>129</v>
      </c>
      <c r="C57" s="13" t="s">
        <v>130</v>
      </c>
      <c r="D57" s="9">
        <v>60</v>
      </c>
      <c r="E57" s="9">
        <v>60</v>
      </c>
      <c r="F57" s="9">
        <f t="shared" si="12"/>
        <v>0</v>
      </c>
      <c r="G57" s="14">
        <v>65</v>
      </c>
      <c r="H57" s="14">
        <v>65</v>
      </c>
      <c r="I57" s="9">
        <f t="shared" si="13"/>
        <v>0</v>
      </c>
    </row>
    <row r="58" spans="1:9" ht="54" x14ac:dyDescent="0.3">
      <c r="A58" s="19" t="s">
        <v>126</v>
      </c>
      <c r="B58" s="7" t="s">
        <v>131</v>
      </c>
      <c r="C58" s="13" t="s">
        <v>132</v>
      </c>
      <c r="D58" s="9">
        <v>719</v>
      </c>
      <c r="E58" s="9">
        <v>719</v>
      </c>
      <c r="F58" s="9">
        <f t="shared" ref="F58:F60" si="14">E58-D58</f>
        <v>0</v>
      </c>
      <c r="G58" s="14">
        <v>744</v>
      </c>
      <c r="H58" s="14">
        <v>744</v>
      </c>
      <c r="I58" s="9">
        <f t="shared" ref="I58:I60" si="15">H58-G58</f>
        <v>0</v>
      </c>
    </row>
    <row r="59" spans="1:9" ht="76.2" customHeight="1" x14ac:dyDescent="0.3">
      <c r="A59" s="19" t="s">
        <v>126</v>
      </c>
      <c r="B59" s="7" t="s">
        <v>133</v>
      </c>
      <c r="C59" s="13" t="s">
        <v>134</v>
      </c>
      <c r="D59" s="9">
        <v>11</v>
      </c>
      <c r="E59" s="9">
        <v>11</v>
      </c>
      <c r="F59" s="9">
        <f t="shared" si="14"/>
        <v>0</v>
      </c>
      <c r="G59" s="14">
        <v>11</v>
      </c>
      <c r="H59" s="14">
        <v>11</v>
      </c>
      <c r="I59" s="9">
        <f t="shared" si="15"/>
        <v>0</v>
      </c>
    </row>
    <row r="60" spans="1:9" ht="73.2" customHeight="1" x14ac:dyDescent="0.3">
      <c r="A60" s="19" t="s">
        <v>126</v>
      </c>
      <c r="B60" s="7" t="s">
        <v>135</v>
      </c>
      <c r="C60" s="13" t="s">
        <v>136</v>
      </c>
      <c r="D60" s="9">
        <v>160</v>
      </c>
      <c r="E60" s="9">
        <v>160</v>
      </c>
      <c r="F60" s="9">
        <f t="shared" si="14"/>
        <v>0</v>
      </c>
      <c r="G60" s="14">
        <v>170</v>
      </c>
      <c r="H60" s="14">
        <v>170</v>
      </c>
      <c r="I60" s="9">
        <f t="shared" si="15"/>
        <v>0</v>
      </c>
    </row>
    <row r="61" spans="1:9" ht="17.399999999999999" x14ac:dyDescent="0.3">
      <c r="A61" s="20" t="s">
        <v>126</v>
      </c>
      <c r="B61" s="4" t="s">
        <v>137</v>
      </c>
      <c r="C61" s="15" t="s">
        <v>138</v>
      </c>
      <c r="D61" s="5">
        <f>D62+D63</f>
        <v>300</v>
      </c>
      <c r="E61" s="5">
        <f>E62+E63</f>
        <v>300</v>
      </c>
      <c r="F61" s="5">
        <f t="shared" ref="F61:F66" si="16">E61-D61</f>
        <v>0</v>
      </c>
      <c r="G61" s="5">
        <f>G62+G63</f>
        <v>310</v>
      </c>
      <c r="H61" s="5">
        <f>H62+H63</f>
        <v>310</v>
      </c>
      <c r="I61" s="5">
        <f t="shared" ref="I61:I66" si="17">H61-G61</f>
        <v>0</v>
      </c>
    </row>
    <row r="62" spans="1:9" ht="90" x14ac:dyDescent="0.3">
      <c r="A62" s="19" t="s">
        <v>139</v>
      </c>
      <c r="B62" s="7" t="s">
        <v>140</v>
      </c>
      <c r="C62" s="13" t="s">
        <v>141</v>
      </c>
      <c r="D62" s="9">
        <v>190</v>
      </c>
      <c r="E62" s="9">
        <v>190</v>
      </c>
      <c r="F62" s="9">
        <f t="shared" si="16"/>
        <v>0</v>
      </c>
      <c r="G62" s="14">
        <v>200</v>
      </c>
      <c r="H62" s="14">
        <v>200</v>
      </c>
      <c r="I62" s="9">
        <f t="shared" si="17"/>
        <v>0</v>
      </c>
    </row>
    <row r="63" spans="1:9" ht="72" x14ac:dyDescent="0.3">
      <c r="A63" s="19" t="s">
        <v>126</v>
      </c>
      <c r="B63" s="7" t="s">
        <v>142</v>
      </c>
      <c r="C63" s="13" t="s">
        <v>143</v>
      </c>
      <c r="D63" s="9">
        <v>110</v>
      </c>
      <c r="E63" s="9">
        <v>110</v>
      </c>
      <c r="F63" s="9">
        <f t="shared" si="16"/>
        <v>0</v>
      </c>
      <c r="G63" s="14">
        <v>110</v>
      </c>
      <c r="H63" s="14">
        <v>110</v>
      </c>
      <c r="I63" s="9">
        <f t="shared" si="17"/>
        <v>0</v>
      </c>
    </row>
    <row r="64" spans="1:9" ht="17.399999999999999" x14ac:dyDescent="0.3">
      <c r="A64" s="20" t="s">
        <v>144</v>
      </c>
      <c r="B64" s="4" t="s">
        <v>145</v>
      </c>
      <c r="C64" s="15" t="s">
        <v>146</v>
      </c>
      <c r="D64" s="5">
        <v>1300</v>
      </c>
      <c r="E64" s="5">
        <v>1300</v>
      </c>
      <c r="F64" s="5">
        <f t="shared" si="16"/>
        <v>0</v>
      </c>
      <c r="G64" s="5">
        <v>1300</v>
      </c>
      <c r="H64" s="5">
        <v>1300</v>
      </c>
      <c r="I64" s="5">
        <f t="shared" si="17"/>
        <v>0</v>
      </c>
    </row>
    <row r="65" spans="1:9" ht="144" x14ac:dyDescent="0.3">
      <c r="A65" s="19" t="s">
        <v>144</v>
      </c>
      <c r="B65" s="7" t="s">
        <v>147</v>
      </c>
      <c r="C65" s="13" t="s">
        <v>148</v>
      </c>
      <c r="D65" s="9">
        <v>1300</v>
      </c>
      <c r="E65" s="9">
        <v>1300</v>
      </c>
      <c r="F65" s="9">
        <f t="shared" si="16"/>
        <v>0</v>
      </c>
      <c r="G65" s="9">
        <v>1300</v>
      </c>
      <c r="H65" s="9">
        <v>1300</v>
      </c>
      <c r="I65" s="9">
        <f t="shared" si="17"/>
        <v>0</v>
      </c>
    </row>
    <row r="66" spans="1:9" ht="17.399999999999999" x14ac:dyDescent="0.3">
      <c r="A66" s="27"/>
      <c r="B66" s="28" t="s">
        <v>50</v>
      </c>
      <c r="C66" s="29" t="s">
        <v>49</v>
      </c>
      <c r="D66" s="30">
        <f>D67</f>
        <v>626405.5</v>
      </c>
      <c r="E66" s="30">
        <f>E67</f>
        <v>700545.8</v>
      </c>
      <c r="F66" s="30">
        <f t="shared" si="16"/>
        <v>74140.300000000047</v>
      </c>
      <c r="G66" s="30">
        <f>G67</f>
        <v>652513.10000000009</v>
      </c>
      <c r="H66" s="30">
        <f>H67</f>
        <v>723392.5</v>
      </c>
      <c r="I66" s="30">
        <f t="shared" si="17"/>
        <v>70879.399999999907</v>
      </c>
    </row>
    <row r="67" spans="1:9" ht="34.799999999999997" x14ac:dyDescent="0.3">
      <c r="A67" s="27"/>
      <c r="B67" s="28" t="s">
        <v>52</v>
      </c>
      <c r="C67" s="29" t="s">
        <v>51</v>
      </c>
      <c r="D67" s="30">
        <f>D68+D71+D78+D92</f>
        <v>626405.5</v>
      </c>
      <c r="E67" s="30">
        <f>E68+E71+E78+E92</f>
        <v>700545.8</v>
      </c>
      <c r="F67" s="30">
        <f t="shared" ref="F67:F68" si="18">E67-D67</f>
        <v>74140.300000000047</v>
      </c>
      <c r="G67" s="30">
        <f>G68+G71+G78+G92</f>
        <v>652513.10000000009</v>
      </c>
      <c r="H67" s="30">
        <f>H68+H71+H78+H92</f>
        <v>723392.5</v>
      </c>
      <c r="I67" s="30">
        <f t="shared" ref="I67:I68" si="19">H67-G67</f>
        <v>70879.399999999907</v>
      </c>
    </row>
    <row r="68" spans="1:9" ht="17.399999999999999" x14ac:dyDescent="0.3">
      <c r="A68" s="27"/>
      <c r="B68" s="28" t="s">
        <v>54</v>
      </c>
      <c r="C68" s="29" t="s">
        <v>53</v>
      </c>
      <c r="D68" s="30">
        <f>D69+D70</f>
        <v>86717</v>
      </c>
      <c r="E68" s="30">
        <f>E69+E70</f>
        <v>86717</v>
      </c>
      <c r="F68" s="30">
        <f t="shared" si="18"/>
        <v>0</v>
      </c>
      <c r="G68" s="30">
        <f>G69+G70</f>
        <v>58879</v>
      </c>
      <c r="H68" s="30">
        <f>H69+H70</f>
        <v>58879</v>
      </c>
      <c r="I68" s="30">
        <f t="shared" si="19"/>
        <v>0</v>
      </c>
    </row>
    <row r="69" spans="1:9" ht="18" x14ac:dyDescent="0.35">
      <c r="A69" s="31">
        <v>902</v>
      </c>
      <c r="B69" s="32" t="s">
        <v>22</v>
      </c>
      <c r="C69" s="33" t="s">
        <v>23</v>
      </c>
      <c r="D69" s="26">
        <v>86717</v>
      </c>
      <c r="E69" s="26">
        <v>86717</v>
      </c>
      <c r="F69" s="26">
        <f t="shared" ref="F69:F75" si="20">E69-D69</f>
        <v>0</v>
      </c>
      <c r="G69" s="26">
        <v>58879</v>
      </c>
      <c r="H69" s="26">
        <v>58879</v>
      </c>
      <c r="I69" s="26">
        <f t="shared" ref="I69:I75" si="21">H69-G69</f>
        <v>0</v>
      </c>
    </row>
    <row r="70" spans="1:9" ht="54" x14ac:dyDescent="0.35">
      <c r="A70" s="31">
        <v>902</v>
      </c>
      <c r="B70" s="34" t="s">
        <v>24</v>
      </c>
      <c r="C70" s="33" t="s">
        <v>25</v>
      </c>
      <c r="D70" s="26">
        <v>0</v>
      </c>
      <c r="E70" s="26">
        <v>0</v>
      </c>
      <c r="F70" s="26">
        <f t="shared" si="20"/>
        <v>0</v>
      </c>
      <c r="G70" s="26">
        <v>0</v>
      </c>
      <c r="H70" s="26">
        <v>0</v>
      </c>
      <c r="I70" s="26">
        <f t="shared" si="21"/>
        <v>0</v>
      </c>
    </row>
    <row r="71" spans="1:9" ht="34.799999999999997" x14ac:dyDescent="0.3">
      <c r="A71" s="27"/>
      <c r="B71" s="28" t="s">
        <v>56</v>
      </c>
      <c r="C71" s="29" t="s">
        <v>55</v>
      </c>
      <c r="D71" s="30">
        <f>D72+D73+D74+D75+D76+D77</f>
        <v>155.1</v>
      </c>
      <c r="E71" s="30">
        <f>E72+E73+E74+E75+E76+E77</f>
        <v>26371.8</v>
      </c>
      <c r="F71" s="30">
        <f t="shared" si="20"/>
        <v>26216.7</v>
      </c>
      <c r="G71" s="30">
        <f t="shared" ref="G71:H71" si="22">G72+G73+G74+G75+G76+G77</f>
        <v>42343.3</v>
      </c>
      <c r="H71" s="30">
        <f t="shared" si="22"/>
        <v>65340.6</v>
      </c>
      <c r="I71" s="30">
        <f t="shared" si="21"/>
        <v>22997.299999999996</v>
      </c>
    </row>
    <row r="72" spans="1:9" ht="72" x14ac:dyDescent="0.35">
      <c r="A72" s="10">
        <v>902</v>
      </c>
      <c r="B72" s="18" t="s">
        <v>159</v>
      </c>
      <c r="C72" s="13" t="s">
        <v>160</v>
      </c>
      <c r="D72" s="26">
        <v>0</v>
      </c>
      <c r="E72" s="26">
        <f>2958.7+29.9</f>
        <v>2988.6</v>
      </c>
      <c r="F72" s="26">
        <f t="shared" si="20"/>
        <v>2988.6</v>
      </c>
      <c r="G72" s="26">
        <v>0</v>
      </c>
      <c r="H72" s="26">
        <f>3012.2+30.5</f>
        <v>3042.7</v>
      </c>
      <c r="I72" s="26">
        <f t="shared" si="21"/>
        <v>3042.7</v>
      </c>
    </row>
    <row r="73" spans="1:9" ht="72" x14ac:dyDescent="0.35">
      <c r="A73" s="10">
        <v>902</v>
      </c>
      <c r="B73" s="18" t="s">
        <v>161</v>
      </c>
      <c r="C73" s="13" t="s">
        <v>162</v>
      </c>
      <c r="D73" s="26">
        <v>0</v>
      </c>
      <c r="E73" s="26">
        <f>20521.9+1309.9</f>
        <v>21831.800000000003</v>
      </c>
      <c r="F73" s="26">
        <f t="shared" si="20"/>
        <v>21831.800000000003</v>
      </c>
      <c r="G73" s="26">
        <v>0</v>
      </c>
      <c r="H73" s="26">
        <f>17444.8+1113.5</f>
        <v>18558.3</v>
      </c>
      <c r="I73" s="26">
        <f t="shared" si="21"/>
        <v>18558.3</v>
      </c>
    </row>
    <row r="74" spans="1:9" ht="54" x14ac:dyDescent="0.35">
      <c r="A74" s="10">
        <v>902</v>
      </c>
      <c r="B74" s="18" t="s">
        <v>157</v>
      </c>
      <c r="C74" s="13" t="s">
        <v>158</v>
      </c>
      <c r="D74" s="26">
        <v>0</v>
      </c>
      <c r="E74" s="26">
        <f>896.6+499.7</f>
        <v>1396.3</v>
      </c>
      <c r="F74" s="26">
        <f t="shared" si="20"/>
        <v>1396.3</v>
      </c>
      <c r="G74" s="26">
        <v>0</v>
      </c>
      <c r="H74" s="26">
        <f>903.9+492.4</f>
        <v>1396.3</v>
      </c>
      <c r="I74" s="26">
        <f t="shared" si="21"/>
        <v>1396.3</v>
      </c>
    </row>
    <row r="75" spans="1:9" ht="126" x14ac:dyDescent="0.35">
      <c r="A75" s="31">
        <v>902</v>
      </c>
      <c r="B75" s="34" t="s">
        <v>26</v>
      </c>
      <c r="C75" s="33" t="s">
        <v>27</v>
      </c>
      <c r="D75" s="26">
        <v>155.1</v>
      </c>
      <c r="E75" s="26">
        <v>155.1</v>
      </c>
      <c r="F75" s="26">
        <f t="shared" si="20"/>
        <v>0</v>
      </c>
      <c r="G75" s="26">
        <v>159.30000000000001</v>
      </c>
      <c r="H75" s="26">
        <v>159.30000000000001</v>
      </c>
      <c r="I75" s="26">
        <f t="shared" si="21"/>
        <v>0</v>
      </c>
    </row>
    <row r="76" spans="1:9" ht="72" x14ac:dyDescent="0.35">
      <c r="A76" s="31">
        <v>902</v>
      </c>
      <c r="B76" s="34" t="s">
        <v>26</v>
      </c>
      <c r="C76" s="33" t="s">
        <v>62</v>
      </c>
      <c r="D76" s="26">
        <v>0</v>
      </c>
      <c r="E76" s="26">
        <v>0</v>
      </c>
      <c r="F76" s="26">
        <f t="shared" ref="F76:F77" si="23">E76-D76</f>
        <v>0</v>
      </c>
      <c r="G76" s="26">
        <v>42184</v>
      </c>
      <c r="H76" s="26">
        <v>42184</v>
      </c>
      <c r="I76" s="26">
        <f t="shared" ref="I76:I77" si="24">H76-G76</f>
        <v>0</v>
      </c>
    </row>
    <row r="77" spans="1:9" ht="72" x14ac:dyDescent="0.35">
      <c r="A77" s="31">
        <v>902</v>
      </c>
      <c r="B77" s="34" t="s">
        <v>26</v>
      </c>
      <c r="C77" s="33" t="s">
        <v>28</v>
      </c>
      <c r="D77" s="26">
        <v>0</v>
      </c>
      <c r="E77" s="26">
        <v>0</v>
      </c>
      <c r="F77" s="26">
        <f t="shared" si="23"/>
        <v>0</v>
      </c>
      <c r="G77" s="26">
        <v>0</v>
      </c>
      <c r="H77" s="26">
        <v>0</v>
      </c>
      <c r="I77" s="26">
        <f t="shared" si="24"/>
        <v>0</v>
      </c>
    </row>
    <row r="78" spans="1:9" ht="18" x14ac:dyDescent="0.35">
      <c r="A78" s="31"/>
      <c r="B78" s="28" t="s">
        <v>57</v>
      </c>
      <c r="C78" s="29" t="s">
        <v>58</v>
      </c>
      <c r="D78" s="30">
        <f>D79+D80+D81+D82+D83+D84+D85+D86+D87+D88+D89+D90+D91</f>
        <v>508953.4</v>
      </c>
      <c r="E78" s="30">
        <f>E79+E80+E81+E82+E83+E84+E85+E86+E87+E88+E89+E90+E91</f>
        <v>508950.40000000008</v>
      </c>
      <c r="F78" s="30">
        <f>E78-D78</f>
        <v>-2.9999999999417923</v>
      </c>
      <c r="G78" s="30">
        <f>G79+G80+G81+G82+G83+G84+G85+G86+G87+G88+G89+G90+G91</f>
        <v>520556.5</v>
      </c>
      <c r="H78" s="30">
        <f>H79+H80+H81+H82+H83+H84+H85+H86+H87+H88+H89+H90+H91</f>
        <v>520512</v>
      </c>
      <c r="I78" s="30">
        <f>H78-G78</f>
        <v>-44.5</v>
      </c>
    </row>
    <row r="79" spans="1:9" ht="54" x14ac:dyDescent="0.35">
      <c r="A79" s="31">
        <v>902</v>
      </c>
      <c r="B79" s="34" t="s">
        <v>29</v>
      </c>
      <c r="C79" s="33" t="s">
        <v>30</v>
      </c>
      <c r="D79" s="26">
        <f>5916.4+134.2</f>
        <v>6050.5999999999995</v>
      </c>
      <c r="E79" s="26">
        <f>5916.4+134.2</f>
        <v>6050.5999999999995</v>
      </c>
      <c r="F79" s="26">
        <f>E79-D79</f>
        <v>0</v>
      </c>
      <c r="G79" s="26">
        <f>6085+138</f>
        <v>6223</v>
      </c>
      <c r="H79" s="26">
        <f>6085+138</f>
        <v>6223</v>
      </c>
      <c r="I79" s="26">
        <f>H79-G79</f>
        <v>0</v>
      </c>
    </row>
    <row r="80" spans="1:9" ht="54" x14ac:dyDescent="0.35">
      <c r="A80" s="31">
        <v>902</v>
      </c>
      <c r="B80" s="34" t="s">
        <v>29</v>
      </c>
      <c r="C80" s="33" t="s">
        <v>65</v>
      </c>
      <c r="D80" s="26">
        <v>2428.1999999999998</v>
      </c>
      <c r="E80" s="26">
        <v>2428.1999999999998</v>
      </c>
      <c r="F80" s="26">
        <f t="shared" ref="F80:F91" si="25">E80-D80</f>
        <v>0</v>
      </c>
      <c r="G80" s="26">
        <v>2493.8000000000002</v>
      </c>
      <c r="H80" s="26">
        <v>2493.8000000000002</v>
      </c>
      <c r="I80" s="26">
        <f t="shared" ref="I80:I91" si="26">H80-G80</f>
        <v>0</v>
      </c>
    </row>
    <row r="81" spans="1:9" ht="72" x14ac:dyDescent="0.35">
      <c r="A81" s="31">
        <v>902</v>
      </c>
      <c r="B81" s="34" t="s">
        <v>29</v>
      </c>
      <c r="C81" s="33" t="s">
        <v>66</v>
      </c>
      <c r="D81" s="26">
        <v>204.9</v>
      </c>
      <c r="E81" s="26">
        <v>204.9</v>
      </c>
      <c r="F81" s="26">
        <f t="shared" si="25"/>
        <v>0</v>
      </c>
      <c r="G81" s="26">
        <v>210.4</v>
      </c>
      <c r="H81" s="26">
        <v>210.4</v>
      </c>
      <c r="I81" s="26">
        <f t="shared" si="26"/>
        <v>0</v>
      </c>
    </row>
    <row r="82" spans="1:9" ht="54" x14ac:dyDescent="0.35">
      <c r="A82" s="31">
        <v>902</v>
      </c>
      <c r="B82" s="34" t="s">
        <v>29</v>
      </c>
      <c r="C82" s="33" t="s">
        <v>31</v>
      </c>
      <c r="D82" s="26">
        <v>2307.3000000000002</v>
      </c>
      <c r="E82" s="26">
        <v>2307.3000000000002</v>
      </c>
      <c r="F82" s="26">
        <f t="shared" si="25"/>
        <v>0</v>
      </c>
      <c r="G82" s="26">
        <v>2373.8000000000002</v>
      </c>
      <c r="H82" s="26">
        <v>2373.8000000000002</v>
      </c>
      <c r="I82" s="26">
        <f t="shared" si="26"/>
        <v>0</v>
      </c>
    </row>
    <row r="83" spans="1:9" ht="72" x14ac:dyDescent="0.35">
      <c r="A83" s="31">
        <v>902</v>
      </c>
      <c r="B83" s="34" t="s">
        <v>29</v>
      </c>
      <c r="C83" s="33" t="s">
        <v>32</v>
      </c>
      <c r="D83" s="26">
        <v>37.799999999999997</v>
      </c>
      <c r="E83" s="26">
        <v>37.799999999999997</v>
      </c>
      <c r="F83" s="26">
        <f t="shared" si="25"/>
        <v>0</v>
      </c>
      <c r="G83" s="26">
        <v>38.799999999999997</v>
      </c>
      <c r="H83" s="26">
        <v>38.799999999999997</v>
      </c>
      <c r="I83" s="26">
        <f t="shared" si="26"/>
        <v>0</v>
      </c>
    </row>
    <row r="84" spans="1:9" ht="72" x14ac:dyDescent="0.35">
      <c r="A84" s="31">
        <v>902</v>
      </c>
      <c r="B84" s="34" t="s">
        <v>29</v>
      </c>
      <c r="C84" s="33" t="s">
        <v>36</v>
      </c>
      <c r="D84" s="26">
        <v>13.8</v>
      </c>
      <c r="E84" s="26">
        <v>13.8</v>
      </c>
      <c r="F84" s="26">
        <f t="shared" si="25"/>
        <v>0</v>
      </c>
      <c r="G84" s="26">
        <v>13.8</v>
      </c>
      <c r="H84" s="26">
        <v>13.8</v>
      </c>
      <c r="I84" s="26">
        <f t="shared" si="26"/>
        <v>0</v>
      </c>
    </row>
    <row r="85" spans="1:9" ht="36" x14ac:dyDescent="0.35">
      <c r="A85" s="31">
        <v>902</v>
      </c>
      <c r="B85" s="34" t="s">
        <v>29</v>
      </c>
      <c r="C85" s="33" t="s">
        <v>37</v>
      </c>
      <c r="D85" s="26">
        <v>3657.9</v>
      </c>
      <c r="E85" s="26">
        <v>3657.9</v>
      </c>
      <c r="F85" s="26">
        <f t="shared" si="25"/>
        <v>0</v>
      </c>
      <c r="G85" s="26">
        <v>3657.9</v>
      </c>
      <c r="H85" s="26">
        <v>3657.9</v>
      </c>
      <c r="I85" s="26">
        <f t="shared" si="26"/>
        <v>0</v>
      </c>
    </row>
    <row r="86" spans="1:9" ht="36" x14ac:dyDescent="0.35">
      <c r="A86" s="31">
        <v>902</v>
      </c>
      <c r="B86" s="34" t="s">
        <v>29</v>
      </c>
      <c r="C86" s="33" t="s">
        <v>38</v>
      </c>
      <c r="D86" s="26">
        <v>792.1</v>
      </c>
      <c r="E86" s="26">
        <v>792.1</v>
      </c>
      <c r="F86" s="26">
        <f t="shared" si="25"/>
        <v>0</v>
      </c>
      <c r="G86" s="26">
        <v>794.2</v>
      </c>
      <c r="H86" s="26">
        <v>794.2</v>
      </c>
      <c r="I86" s="26">
        <f t="shared" si="26"/>
        <v>0</v>
      </c>
    </row>
    <row r="87" spans="1:9" ht="18" x14ac:dyDescent="0.35">
      <c r="A87" s="31">
        <v>902</v>
      </c>
      <c r="B87" s="34" t="s">
        <v>29</v>
      </c>
      <c r="C87" s="33" t="s">
        <v>41</v>
      </c>
      <c r="D87" s="26">
        <v>1214.5999999999999</v>
      </c>
      <c r="E87" s="26">
        <v>1214.5999999999999</v>
      </c>
      <c r="F87" s="26">
        <f t="shared" si="25"/>
        <v>0</v>
      </c>
      <c r="G87" s="26">
        <v>1249</v>
      </c>
      <c r="H87" s="26">
        <v>1249</v>
      </c>
      <c r="I87" s="26">
        <f t="shared" si="26"/>
        <v>0</v>
      </c>
    </row>
    <row r="88" spans="1:9" ht="126" x14ac:dyDescent="0.35">
      <c r="A88" s="31">
        <v>902</v>
      </c>
      <c r="B88" s="34" t="s">
        <v>29</v>
      </c>
      <c r="C88" s="33" t="s">
        <v>42</v>
      </c>
      <c r="D88" s="26">
        <v>466152.3</v>
      </c>
      <c r="E88" s="26">
        <f>125558.9+340593.4</f>
        <v>466152.30000000005</v>
      </c>
      <c r="F88" s="26">
        <f t="shared" si="25"/>
        <v>0</v>
      </c>
      <c r="G88" s="26">
        <v>476610.9</v>
      </c>
      <c r="H88" s="26">
        <f>128383.9+348227</f>
        <v>476610.9</v>
      </c>
      <c r="I88" s="26">
        <f t="shared" si="26"/>
        <v>0</v>
      </c>
    </row>
    <row r="89" spans="1:9" ht="72" x14ac:dyDescent="0.35">
      <c r="A89" s="31">
        <v>902</v>
      </c>
      <c r="B89" s="34" t="s">
        <v>29</v>
      </c>
      <c r="C89" s="33" t="s">
        <v>33</v>
      </c>
      <c r="D89" s="26">
        <v>4612.3999999999996</v>
      </c>
      <c r="E89" s="26">
        <v>4612.3999999999996</v>
      </c>
      <c r="F89" s="26">
        <f t="shared" si="25"/>
        <v>0</v>
      </c>
      <c r="G89" s="26">
        <v>4622.3</v>
      </c>
      <c r="H89" s="26">
        <v>4622.3</v>
      </c>
      <c r="I89" s="26">
        <f t="shared" si="26"/>
        <v>0</v>
      </c>
    </row>
    <row r="90" spans="1:9" ht="72" x14ac:dyDescent="0.35">
      <c r="A90" s="31">
        <v>902</v>
      </c>
      <c r="B90" s="34" t="s">
        <v>34</v>
      </c>
      <c r="C90" s="33" t="s">
        <v>35</v>
      </c>
      <c r="D90" s="26">
        <v>21428.2</v>
      </c>
      <c r="E90" s="26">
        <v>21428.2</v>
      </c>
      <c r="F90" s="26">
        <f t="shared" si="25"/>
        <v>0</v>
      </c>
      <c r="G90" s="26">
        <v>22215.3</v>
      </c>
      <c r="H90" s="26">
        <v>22215.3</v>
      </c>
      <c r="I90" s="26">
        <f t="shared" si="26"/>
        <v>0</v>
      </c>
    </row>
    <row r="91" spans="1:9" ht="72" x14ac:dyDescent="0.35">
      <c r="A91" s="31">
        <v>902</v>
      </c>
      <c r="B91" s="34" t="s">
        <v>39</v>
      </c>
      <c r="C91" s="33" t="s">
        <v>40</v>
      </c>
      <c r="D91" s="26">
        <v>53.3</v>
      </c>
      <c r="E91" s="26">
        <v>50.3</v>
      </c>
      <c r="F91" s="26">
        <f t="shared" si="25"/>
        <v>-3</v>
      </c>
      <c r="G91" s="26">
        <v>53.3</v>
      </c>
      <c r="H91" s="26">
        <v>8.8000000000000007</v>
      </c>
      <c r="I91" s="26">
        <f t="shared" si="26"/>
        <v>-44.5</v>
      </c>
    </row>
    <row r="92" spans="1:9" s="35" customFormat="1" ht="17.399999999999999" x14ac:dyDescent="0.3">
      <c r="A92" s="27"/>
      <c r="B92" s="28" t="s">
        <v>64</v>
      </c>
      <c r="C92" s="29" t="s">
        <v>45</v>
      </c>
      <c r="D92" s="30">
        <f>D93+D94+D95+D96+D97+D98+D99</f>
        <v>30580</v>
      </c>
      <c r="E92" s="30">
        <f>E93+E94+E95+E96+E97+E98+E99</f>
        <v>78506.600000000006</v>
      </c>
      <c r="F92" s="30">
        <f>E92-D92</f>
        <v>47926.600000000006</v>
      </c>
      <c r="G92" s="30">
        <f>G93+G94+G95+G96+G97+G98+G99</f>
        <v>30734.300000000003</v>
      </c>
      <c r="H92" s="30">
        <f>H93+H94+H95+H96+H97+H98+H99</f>
        <v>78660.899999999994</v>
      </c>
      <c r="I92" s="30">
        <f>H92-G92</f>
        <v>47926.599999999991</v>
      </c>
    </row>
    <row r="93" spans="1:9" s="35" customFormat="1" ht="54" x14ac:dyDescent="0.35">
      <c r="A93" s="10">
        <v>902</v>
      </c>
      <c r="B93" s="19" t="s">
        <v>149</v>
      </c>
      <c r="C93" s="13" t="s">
        <v>150</v>
      </c>
      <c r="D93" s="37">
        <f>4775.5+88.4</f>
        <v>4863.8999999999996</v>
      </c>
      <c r="E93" s="37">
        <f>4775.5+88.4</f>
        <v>4863.8999999999996</v>
      </c>
      <c r="F93" s="37">
        <f>E93-D93</f>
        <v>0</v>
      </c>
      <c r="G93" s="37">
        <v>4863.8999999999996</v>
      </c>
      <c r="H93" s="37">
        <v>4863.8999999999996</v>
      </c>
      <c r="I93" s="37">
        <f>H93-G93</f>
        <v>0</v>
      </c>
    </row>
    <row r="94" spans="1:9" s="35" customFormat="1" ht="150" customHeight="1" x14ac:dyDescent="0.35">
      <c r="A94" s="10">
        <v>902</v>
      </c>
      <c r="B94" s="19" t="s">
        <v>165</v>
      </c>
      <c r="C94" s="13" t="s">
        <v>166</v>
      </c>
      <c r="D94" s="37">
        <v>0</v>
      </c>
      <c r="E94" s="37">
        <v>1054.5999999999999</v>
      </c>
      <c r="F94" s="37">
        <f>E94-D94</f>
        <v>1054.5999999999999</v>
      </c>
      <c r="G94" s="37">
        <v>0</v>
      </c>
      <c r="H94" s="37">
        <v>1054.5999999999999</v>
      </c>
      <c r="I94" s="37">
        <f>H94-G94</f>
        <v>1054.5999999999999</v>
      </c>
    </row>
    <row r="95" spans="1:9" s="35" customFormat="1" ht="108" x14ac:dyDescent="0.35">
      <c r="A95" s="10">
        <v>902</v>
      </c>
      <c r="B95" s="19" t="s">
        <v>163</v>
      </c>
      <c r="C95" s="13" t="s">
        <v>164</v>
      </c>
      <c r="D95" s="37">
        <v>0</v>
      </c>
      <c r="E95" s="37">
        <f>46872</f>
        <v>46872</v>
      </c>
      <c r="F95" s="37">
        <f>E95-D95</f>
        <v>46872</v>
      </c>
      <c r="G95" s="37">
        <v>0</v>
      </c>
      <c r="H95" s="37">
        <v>46872</v>
      </c>
      <c r="I95" s="37">
        <f>H95-G95</f>
        <v>46872</v>
      </c>
    </row>
    <row r="96" spans="1:9" ht="72" x14ac:dyDescent="0.35">
      <c r="A96" s="31">
        <v>902</v>
      </c>
      <c r="B96" s="34" t="s">
        <v>43</v>
      </c>
      <c r="C96" s="33" t="s">
        <v>44</v>
      </c>
      <c r="D96" s="26">
        <v>20000</v>
      </c>
      <c r="E96" s="26">
        <v>20000</v>
      </c>
      <c r="F96" s="37">
        <f t="shared" ref="F96:F99" si="27">E96-D96</f>
        <v>0</v>
      </c>
      <c r="G96" s="26">
        <v>20000</v>
      </c>
      <c r="H96" s="26">
        <v>20000</v>
      </c>
      <c r="I96" s="37">
        <f t="shared" ref="I96:I99" si="28">H96-G96</f>
        <v>0</v>
      </c>
    </row>
    <row r="97" spans="1:9" ht="216" x14ac:dyDescent="0.35">
      <c r="A97" s="31">
        <v>902</v>
      </c>
      <c r="B97" s="34" t="s">
        <v>43</v>
      </c>
      <c r="C97" s="33" t="s">
        <v>46</v>
      </c>
      <c r="D97" s="26">
        <v>1775.5</v>
      </c>
      <c r="E97" s="26">
        <v>1775.5</v>
      </c>
      <c r="F97" s="37">
        <f t="shared" si="27"/>
        <v>0</v>
      </c>
      <c r="G97" s="26">
        <v>1823.4</v>
      </c>
      <c r="H97" s="26">
        <v>1823.4</v>
      </c>
      <c r="I97" s="37">
        <f t="shared" si="28"/>
        <v>0</v>
      </c>
    </row>
    <row r="98" spans="1:9" ht="409.6" x14ac:dyDescent="0.35">
      <c r="A98" s="31">
        <v>902</v>
      </c>
      <c r="B98" s="34" t="s">
        <v>43</v>
      </c>
      <c r="C98" s="33" t="s">
        <v>47</v>
      </c>
      <c r="D98" s="26">
        <v>1369</v>
      </c>
      <c r="E98" s="26">
        <v>1369</v>
      </c>
      <c r="F98" s="37">
        <f t="shared" si="27"/>
        <v>0</v>
      </c>
      <c r="G98" s="26">
        <v>1406</v>
      </c>
      <c r="H98" s="26">
        <v>1406</v>
      </c>
      <c r="I98" s="37">
        <f t="shared" si="28"/>
        <v>0</v>
      </c>
    </row>
    <row r="99" spans="1:9" ht="409.6" x14ac:dyDescent="0.35">
      <c r="A99" s="31">
        <v>902</v>
      </c>
      <c r="B99" s="34" t="s">
        <v>43</v>
      </c>
      <c r="C99" s="33" t="s">
        <v>48</v>
      </c>
      <c r="D99" s="26">
        <v>2571.6</v>
      </c>
      <c r="E99" s="26">
        <v>2571.6</v>
      </c>
      <c r="F99" s="37">
        <f t="shared" si="27"/>
        <v>0</v>
      </c>
      <c r="G99" s="26">
        <v>2641</v>
      </c>
      <c r="H99" s="26">
        <v>2641</v>
      </c>
      <c r="I99" s="37">
        <f t="shared" si="28"/>
        <v>0</v>
      </c>
    </row>
    <row r="100" spans="1:9" ht="18" x14ac:dyDescent="0.35">
      <c r="A100" s="36"/>
      <c r="B100" s="36"/>
      <c r="C100" s="36"/>
      <c r="D100" s="36"/>
      <c r="E100" s="36"/>
      <c r="F100" s="36"/>
      <c r="G100" s="36"/>
      <c r="H100" s="36"/>
      <c r="I100" s="36"/>
    </row>
    <row r="101" spans="1:9" ht="18" x14ac:dyDescent="0.35">
      <c r="A101" s="36"/>
      <c r="B101" s="36"/>
      <c r="C101" s="36"/>
      <c r="D101" s="36"/>
      <c r="E101" s="36"/>
      <c r="F101" s="36"/>
      <c r="G101" s="36"/>
      <c r="H101" s="36"/>
      <c r="I101" s="36"/>
    </row>
    <row r="102" spans="1:9" ht="18" x14ac:dyDescent="0.35">
      <c r="A102" s="36"/>
      <c r="B102" s="36"/>
      <c r="C102" s="36"/>
      <c r="D102" s="36"/>
      <c r="E102" s="36"/>
      <c r="F102" s="36"/>
      <c r="G102" s="36"/>
      <c r="H102" s="36"/>
      <c r="I102" s="36"/>
    </row>
    <row r="103" spans="1:9" ht="18" x14ac:dyDescent="0.35">
      <c r="A103" s="36"/>
      <c r="B103" s="36"/>
      <c r="C103" s="36"/>
      <c r="D103" s="36"/>
      <c r="E103" s="36"/>
      <c r="F103" s="36"/>
      <c r="G103" s="36"/>
      <c r="H103" s="36"/>
      <c r="I103" s="36"/>
    </row>
    <row r="104" spans="1:9" ht="18" x14ac:dyDescent="0.35">
      <c r="A104" s="36"/>
      <c r="B104" s="36"/>
      <c r="C104" s="36"/>
      <c r="D104" s="36"/>
      <c r="E104" s="36"/>
      <c r="F104" s="36"/>
      <c r="G104" s="36"/>
      <c r="H104" s="36"/>
      <c r="I104" s="36"/>
    </row>
    <row r="105" spans="1:9" ht="18" x14ac:dyDescent="0.35">
      <c r="A105" s="36"/>
      <c r="B105" s="36"/>
      <c r="C105" s="36"/>
      <c r="D105" s="36"/>
      <c r="E105" s="36"/>
      <c r="F105" s="36"/>
      <c r="G105" s="36"/>
      <c r="H105" s="36"/>
      <c r="I105" s="36"/>
    </row>
    <row r="106" spans="1:9" ht="18" x14ac:dyDescent="0.35">
      <c r="A106" s="36"/>
      <c r="B106" s="36"/>
      <c r="C106" s="36"/>
      <c r="D106" s="36"/>
      <c r="E106" s="36"/>
      <c r="F106" s="36"/>
      <c r="G106" s="36"/>
      <c r="H106" s="36"/>
      <c r="I106" s="36"/>
    </row>
    <row r="107" spans="1:9" ht="18" x14ac:dyDescent="0.35">
      <c r="A107" s="36"/>
      <c r="B107" s="36"/>
      <c r="C107" s="36"/>
      <c r="D107" s="36"/>
      <c r="E107" s="36"/>
      <c r="F107" s="36"/>
      <c r="G107" s="36"/>
      <c r="H107" s="36"/>
      <c r="I107" s="36"/>
    </row>
    <row r="108" spans="1:9" ht="18" x14ac:dyDescent="0.35">
      <c r="A108" s="36"/>
      <c r="B108" s="36"/>
      <c r="C108" s="36"/>
      <c r="D108" s="36"/>
      <c r="E108" s="36"/>
      <c r="F108" s="36"/>
      <c r="G108" s="36"/>
      <c r="H108" s="36"/>
      <c r="I108" s="36"/>
    </row>
    <row r="109" spans="1:9" ht="18" x14ac:dyDescent="0.35">
      <c r="A109" s="36"/>
      <c r="B109" s="36"/>
      <c r="C109" s="36"/>
      <c r="D109" s="36"/>
      <c r="E109" s="36"/>
      <c r="F109" s="36"/>
      <c r="G109" s="36"/>
      <c r="H109" s="36"/>
      <c r="I109" s="36"/>
    </row>
    <row r="110" spans="1:9" ht="18" x14ac:dyDescent="0.35">
      <c r="A110" s="36"/>
      <c r="B110" s="36"/>
      <c r="C110" s="36"/>
      <c r="D110" s="36"/>
      <c r="E110" s="36"/>
      <c r="F110" s="36"/>
      <c r="G110" s="36"/>
      <c r="H110" s="36"/>
      <c r="I110" s="36"/>
    </row>
    <row r="111" spans="1:9" ht="18" x14ac:dyDescent="0.35">
      <c r="A111" s="36"/>
      <c r="B111" s="36"/>
      <c r="C111" s="36"/>
      <c r="D111" s="36"/>
      <c r="E111" s="36"/>
      <c r="F111" s="36"/>
      <c r="G111" s="36"/>
      <c r="H111" s="36"/>
      <c r="I111" s="36"/>
    </row>
    <row r="112" spans="1:9" ht="18" x14ac:dyDescent="0.35">
      <c r="A112" s="36"/>
      <c r="B112" s="36"/>
      <c r="C112" s="36"/>
      <c r="D112" s="36"/>
      <c r="E112" s="36"/>
      <c r="F112" s="36"/>
      <c r="G112" s="36"/>
      <c r="H112" s="36"/>
      <c r="I112" s="36"/>
    </row>
    <row r="113" spans="1:9" ht="18" x14ac:dyDescent="0.35">
      <c r="A113" s="36"/>
      <c r="B113" s="36"/>
      <c r="C113" s="36"/>
      <c r="D113" s="36"/>
      <c r="E113" s="36"/>
      <c r="F113" s="36"/>
      <c r="G113" s="36"/>
      <c r="H113" s="36"/>
      <c r="I113" s="36"/>
    </row>
    <row r="114" spans="1:9" ht="18" x14ac:dyDescent="0.35">
      <c r="A114" s="36"/>
      <c r="B114" s="36"/>
      <c r="C114" s="36"/>
      <c r="D114" s="36"/>
      <c r="E114" s="36"/>
      <c r="F114" s="36"/>
      <c r="G114" s="36"/>
      <c r="H114" s="36"/>
      <c r="I114" s="36"/>
    </row>
    <row r="115" spans="1:9" ht="18" x14ac:dyDescent="0.35">
      <c r="A115" s="36"/>
      <c r="B115" s="36"/>
      <c r="C115" s="36"/>
      <c r="D115" s="36"/>
      <c r="E115" s="36"/>
      <c r="F115" s="36"/>
      <c r="G115" s="36"/>
      <c r="H115" s="36"/>
      <c r="I115" s="36"/>
    </row>
    <row r="116" spans="1:9" ht="18" x14ac:dyDescent="0.35">
      <c r="A116" s="36"/>
      <c r="B116" s="36"/>
      <c r="C116" s="36"/>
      <c r="D116" s="36"/>
      <c r="E116" s="36"/>
      <c r="F116" s="36"/>
      <c r="G116" s="36"/>
      <c r="H116" s="36"/>
      <c r="I116" s="36"/>
    </row>
  </sheetData>
  <mergeCells count="20">
    <mergeCell ref="A1:I1"/>
    <mergeCell ref="A2:I2"/>
    <mergeCell ref="H15:H16"/>
    <mergeCell ref="I15:I16"/>
    <mergeCell ref="E15:E16"/>
    <mergeCell ref="F15:F16"/>
    <mergeCell ref="D13:I13"/>
    <mergeCell ref="D14:F14"/>
    <mergeCell ref="G14:I14"/>
    <mergeCell ref="G15:G16"/>
    <mergeCell ref="A10:I10"/>
    <mergeCell ref="A12:I12"/>
    <mergeCell ref="A3:I3"/>
    <mergeCell ref="A4:I4"/>
    <mergeCell ref="A5:I5"/>
    <mergeCell ref="A6:I6"/>
    <mergeCell ref="A9:I9"/>
    <mergeCell ref="A13:B15"/>
    <mergeCell ref="C13:C16"/>
    <mergeCell ref="D15:D16"/>
  </mergeCells>
  <pageMargins left="0.9055118110236221" right="0.31496062992125984" top="0.47244094488188981" bottom="0.15748031496062992" header="0.31496062992125984" footer="0.31496062992125984"/>
  <pageSetup paperSize="9" scale="35" fitToHeight="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2</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фин</dc:creator>
  <cp:lastModifiedBy>Никитенко Татьяна</cp:lastModifiedBy>
  <cp:lastPrinted>2025-02-26T08:08:23Z</cp:lastPrinted>
  <dcterms:created xsi:type="dcterms:W3CDTF">2012-12-19T23:56:06Z</dcterms:created>
  <dcterms:modified xsi:type="dcterms:W3CDTF">2025-03-05T11:06:58Z</dcterms:modified>
</cp:coreProperties>
</file>