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5" windowWidth="15480" windowHeight="8070"/>
  </bookViews>
  <sheets>
    <sheet name="Приложение № 1" sheetId="6" r:id="rId1"/>
  </sheets>
  <calcPr calcId="145621"/>
</workbook>
</file>

<file path=xl/calcChain.xml><?xml version="1.0" encoding="utf-8"?>
<calcChain xmlns="http://schemas.openxmlformats.org/spreadsheetml/2006/main">
  <c r="F27" i="6" l="1"/>
  <c r="F58" i="6" l="1"/>
  <c r="F74" i="6"/>
  <c r="E19" i="6"/>
  <c r="E121" i="6" l="1"/>
  <c r="F121" i="6"/>
  <c r="D121" i="6"/>
  <c r="H122" i="6"/>
  <c r="F109" i="6"/>
  <c r="H119" i="6"/>
  <c r="H121" i="6" l="1"/>
  <c r="F83" i="6" l="1"/>
  <c r="E79" i="6"/>
  <c r="F79" i="6"/>
  <c r="D79" i="6"/>
  <c r="H81" i="6"/>
  <c r="F95" i="6" l="1"/>
  <c r="F78" i="6" l="1"/>
  <c r="F77" i="6" s="1"/>
  <c r="E74" i="6"/>
  <c r="F53" i="6" l="1"/>
  <c r="E53" i="6"/>
  <c r="H54" i="6"/>
  <c r="H56" i="6"/>
  <c r="G56" i="6"/>
  <c r="F68" i="6"/>
  <c r="F57" i="6" s="1"/>
  <c r="F19" i="6" l="1"/>
  <c r="F50" i="6"/>
  <c r="F44" i="6"/>
  <c r="F43" i="6" s="1"/>
  <c r="F41" i="6"/>
  <c r="H33" i="6"/>
  <c r="F37" i="6"/>
  <c r="F32" i="6"/>
  <c r="F26" i="6"/>
  <c r="H20" i="6"/>
  <c r="H21" i="6"/>
  <c r="H22" i="6"/>
  <c r="H23" i="6"/>
  <c r="H28" i="6"/>
  <c r="H29" i="6"/>
  <c r="H30" i="6"/>
  <c r="H31" i="6"/>
  <c r="H35" i="6"/>
  <c r="H36" i="6"/>
  <c r="H39" i="6"/>
  <c r="H40" i="6"/>
  <c r="H42" i="6"/>
  <c r="H45" i="6"/>
  <c r="H46" i="6"/>
  <c r="H47" i="6"/>
  <c r="H49" i="6"/>
  <c r="H51" i="6"/>
  <c r="H52" i="6"/>
  <c r="H53" i="6"/>
  <c r="H60" i="6"/>
  <c r="H61" i="6"/>
  <c r="H62" i="6"/>
  <c r="H66" i="6"/>
  <c r="H69" i="6"/>
  <c r="H71" i="6"/>
  <c r="H72" i="6"/>
  <c r="H73" i="6"/>
  <c r="H80" i="6"/>
  <c r="H82" i="6"/>
  <c r="H87" i="6"/>
  <c r="H88" i="6"/>
  <c r="H90" i="6"/>
  <c r="H93" i="6"/>
  <c r="H94" i="6"/>
  <c r="H113" i="6"/>
  <c r="H97" i="6"/>
  <c r="H98" i="6"/>
  <c r="H99" i="6"/>
  <c r="H100" i="6"/>
  <c r="H101" i="6"/>
  <c r="H102" i="6"/>
  <c r="H103" i="6"/>
  <c r="H104" i="6"/>
  <c r="H108" i="6"/>
  <c r="H111" i="6"/>
  <c r="H112" i="6"/>
  <c r="H114" i="6"/>
  <c r="H115" i="6"/>
  <c r="H116" i="6"/>
  <c r="H117" i="6"/>
  <c r="H118" i="6"/>
  <c r="H120" i="6"/>
  <c r="G20" i="6"/>
  <c r="G21" i="6"/>
  <c r="G22" i="6"/>
  <c r="G23" i="6"/>
  <c r="G28" i="6"/>
  <c r="G29" i="6"/>
  <c r="G30" i="6"/>
  <c r="G31" i="6"/>
  <c r="G33" i="6"/>
  <c r="G35" i="6"/>
  <c r="G36" i="6"/>
  <c r="G39" i="6"/>
  <c r="G40" i="6"/>
  <c r="G42" i="6"/>
  <c r="G45" i="6"/>
  <c r="G46" i="6"/>
  <c r="G47" i="6"/>
  <c r="G49" i="6"/>
  <c r="G51" i="6"/>
  <c r="G52" i="6"/>
  <c r="G53" i="6"/>
  <c r="G60" i="6"/>
  <c r="G61" i="6"/>
  <c r="G62" i="6"/>
  <c r="G66" i="6"/>
  <c r="G69" i="6"/>
  <c r="G71" i="6"/>
  <c r="G72" i="6"/>
  <c r="G73" i="6"/>
  <c r="G80" i="6"/>
  <c r="G82" i="6"/>
  <c r="G93" i="6"/>
  <c r="G94" i="6"/>
  <c r="G97" i="6"/>
  <c r="G98" i="6"/>
  <c r="G99" i="6"/>
  <c r="G100" i="6"/>
  <c r="G101" i="6"/>
  <c r="G102" i="6"/>
  <c r="G103" i="6"/>
  <c r="G104" i="6"/>
  <c r="G105" i="6"/>
  <c r="G107" i="6"/>
  <c r="G108" i="6"/>
  <c r="G115" i="6"/>
  <c r="G116" i="6"/>
  <c r="G117" i="6"/>
  <c r="G118" i="6"/>
  <c r="F18" i="6" l="1"/>
  <c r="D83" i="6"/>
  <c r="G83" i="6" s="1"/>
  <c r="F17" i="6" l="1"/>
  <c r="F16" i="6" s="1"/>
  <c r="E91" i="6"/>
  <c r="H91" i="6" s="1"/>
  <c r="E86" i="6"/>
  <c r="H86" i="6" s="1"/>
  <c r="E89" i="6"/>
  <c r="H89" i="6" s="1"/>
  <c r="E92" i="6"/>
  <c r="H92" i="6" s="1"/>
  <c r="E85" i="6"/>
  <c r="H85" i="6" s="1"/>
  <c r="E84" i="6"/>
  <c r="E105" i="6"/>
  <c r="H105" i="6" s="1"/>
  <c r="E107" i="6"/>
  <c r="H107" i="6" s="1"/>
  <c r="E110" i="6"/>
  <c r="E109" i="6" s="1"/>
  <c r="E106" i="6"/>
  <c r="H106" i="6" s="1"/>
  <c r="E96" i="6"/>
  <c r="H96" i="6" s="1"/>
  <c r="H79" i="6"/>
  <c r="E68" i="6"/>
  <c r="H68" i="6" s="1"/>
  <c r="E58" i="6"/>
  <c r="H58" i="6" s="1"/>
  <c r="E50" i="6"/>
  <c r="H50" i="6" s="1"/>
  <c r="E48" i="6"/>
  <c r="H48" i="6" s="1"/>
  <c r="E44" i="6"/>
  <c r="H44" i="6" s="1"/>
  <c r="E41" i="6"/>
  <c r="H41" i="6" s="1"/>
  <c r="E38" i="6"/>
  <c r="H38" i="6" s="1"/>
  <c r="E32" i="6"/>
  <c r="H32" i="6" s="1"/>
  <c r="E27" i="6"/>
  <c r="H27" i="6" s="1"/>
  <c r="H19" i="6"/>
  <c r="E83" i="6" l="1"/>
  <c r="H83" i="6" s="1"/>
  <c r="E26" i="6"/>
  <c r="H26" i="6" s="1"/>
  <c r="H84" i="6"/>
  <c r="H110" i="6"/>
  <c r="H109" i="6"/>
  <c r="E57" i="6"/>
  <c r="H57" i="6" s="1"/>
  <c r="E95" i="6"/>
  <c r="E37" i="6"/>
  <c r="H37" i="6" s="1"/>
  <c r="D110" i="6"/>
  <c r="D109" i="6" s="1"/>
  <c r="D68" i="6"/>
  <c r="G68" i="6" s="1"/>
  <c r="E18" i="6" l="1"/>
  <c r="H18" i="6" s="1"/>
  <c r="E78" i="6"/>
  <c r="H95" i="6"/>
  <c r="G110" i="6"/>
  <c r="G109" i="6"/>
  <c r="E43" i="6"/>
  <c r="H43" i="6" s="1"/>
  <c r="D58" i="6"/>
  <c r="G58" i="6" s="1"/>
  <c r="D50" i="6"/>
  <c r="G50" i="6" s="1"/>
  <c r="D48" i="6"/>
  <c r="G48" i="6" s="1"/>
  <c r="D44" i="6"/>
  <c r="G44" i="6" s="1"/>
  <c r="D41" i="6"/>
  <c r="G41" i="6" s="1"/>
  <c r="D38" i="6"/>
  <c r="G38" i="6" s="1"/>
  <c r="D32" i="6"/>
  <c r="G32" i="6" s="1"/>
  <c r="D27" i="6"/>
  <c r="G27" i="6" s="1"/>
  <c r="D19" i="6"/>
  <c r="G19" i="6" s="1"/>
  <c r="G79" i="6"/>
  <c r="D96" i="6"/>
  <c r="G96" i="6" s="1"/>
  <c r="D106" i="6"/>
  <c r="G106" i="6" s="1"/>
  <c r="H78" i="6" l="1"/>
  <c r="E77" i="6"/>
  <c r="H77" i="6" s="1"/>
  <c r="D37" i="6"/>
  <c r="G37" i="6" s="1"/>
  <c r="D26" i="6"/>
  <c r="G26" i="6" s="1"/>
  <c r="E17" i="6"/>
  <c r="H17" i="6" s="1"/>
  <c r="D57" i="6"/>
  <c r="G57" i="6" s="1"/>
  <c r="D95" i="6"/>
  <c r="G95" i="6" s="1"/>
  <c r="E16" i="6" l="1"/>
  <c r="H16" i="6" s="1"/>
  <c r="D78" i="6"/>
  <c r="D43" i="6"/>
  <c r="G43" i="6" s="1"/>
  <c r="D18" i="6"/>
  <c r="G18" i="6" s="1"/>
  <c r="G78" i="6" l="1"/>
  <c r="D77" i="6"/>
  <c r="G77" i="6"/>
  <c r="D17" i="6"/>
  <c r="G17" i="6" s="1"/>
  <c r="D16" i="6" l="1"/>
  <c r="G16" i="6" s="1"/>
</calcChain>
</file>

<file path=xl/sharedStrings.xml><?xml version="1.0" encoding="utf-8"?>
<sst xmlns="http://schemas.openxmlformats.org/spreadsheetml/2006/main" count="250" uniqueCount="217">
  <si>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</si>
  <si>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</si>
  <si>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</si>
  <si>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</si>
  <si>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</si>
  <si>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</si>
  <si>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</si>
  <si>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</si>
  <si>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</si>
  <si>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Прочие доходы от оказания платных услуг (работ) получателями средств бюджетов муниципальных районов</t>
  </si>
  <si>
    <t>Государственная пошлина по делам, рассматриваемым в судах общей юрисдикции, мировыми судьями</t>
  </si>
  <si>
    <t>Приложение № 1</t>
  </si>
  <si>
    <t>муниципального района «Хилокский район»</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</si>
  <si>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</si>
  <si>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</si>
  <si>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</si>
  <si>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</si>
  <si>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</si>
  <si>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</si>
  <si>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 xml:space="preserve">Объем поступлений доходов в бюджет муниципального района   </t>
  </si>
  <si>
    <t xml:space="preserve"> «Хилокский район» по кодам классификации доходов бюджетов на 2025 год</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</si>
  <si>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</si>
  <si>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</si>
  <si>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</si>
  <si>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</si>
  <si>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</si>
  <si>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</si>
  <si>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</si>
  <si>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</si>
  <si>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</si>
  <si>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</si>
  <si>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</si>
  <si>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</si>
  <si>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</si>
  <si>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</si>
  <si>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</si>
  <si>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</si>
  <si>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</si>
  <si>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Субвенции бюджетам муниципальных районов на предоставление дотаций бюджетам городских и сельских поселений на выравнивание бюджетной обеспеченности</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</si>
  <si>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</si>
  <si>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</si>
  <si>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</si>
  <si>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</si>
  <si>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</si>
  <si>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</si>
  <si>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</si>
  <si>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</si>
  <si>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</si>
  <si>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</si>
  <si>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</si>
  <si>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</si>
  <si>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</si>
  <si>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</si>
  <si>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</si>
  <si>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</si>
  <si>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</si>
  <si>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</si>
  <si>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</si>
  <si>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20240000000000150</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</si>
  <si>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</si>
  <si>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ДОХОДЫ ВСЕГО</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</si>
  <si>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</si>
  <si>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</si>
  <si>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</si>
  <si>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</si>
  <si>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</si>
  <si>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</si>
  <si>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</si>
  <si>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</si>
  <si>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</si>
  <si>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</si>
  <si>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</si>
  <si>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</si>
  <si>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</si>
  <si>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</si>
  <si>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</si>
  <si>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</si>
  <si>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</si>
  <si>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</si>
  <si>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</si>
  <si>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</si>
  <si>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</si>
  <si>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</si>
  <si>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</si>
  <si>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</si>
  <si>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</si>
  <si>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</si>
  <si>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</si>
  <si>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</si>
  <si>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</si>
  <si>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</si>
  <si>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</si>
  <si>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</si>
  <si>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</si>
  <si>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</si>
  <si>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</si>
  <si>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</si>
  <si>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</si>
  <si>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</si>
  <si>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</si>
  <si>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</si>
  <si>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</si>
  <si>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</si>
  <si>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</si>
  <si>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</si>
  <si>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</si>
  <si>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</si>
  <si>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</si>
  <si>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</si>
  <si>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</si>
  <si>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11301995050000130</t>
  </si>
  <si>
    <t>11400000000000000</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</si>
  <si>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</si>
  <si>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</si>
  <si>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</si>
  <si>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</si>
  <si>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</si>
  <si>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</si>
  <si>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</si>
  <si>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</si>
  <si>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</si>
  <si>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</si>
  <si>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</si>
  <si>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</si>
  <si>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</si>
  <si>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</si>
  <si>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</si>
  <si>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</si>
  <si>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</si>
  <si>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</si>
  <si>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</si>
  <si>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</si>
  <si>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</si>
  <si>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</si>
  <si>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</si>
  <si>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</si>
  <si>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10102000010000110</t>
  </si>
  <si>
    <t>902</t>
  </si>
  <si>
    <t>Иные межбюджетные трансферты бюджетам муниципальных районов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ВС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</si>
  <si>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</si>
  <si>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</si>
  <si>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</si>
  <si>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НАЛОГОВЫЕ ДОХОДЫ</t>
  </si>
  <si>
    <t>НАЛОГОВЫЕ И НЕНАЛОГОВЫЕ ДОХОДЫ</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</si>
  <si>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</si>
  <si>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</si>
  <si>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20245303050000150</t>
  </si>
  <si>
    <t>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</si>
  <si>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обеспечение бесплатным питанием детей из многодетных семей в муниципальных общеобразовательных организациях Забайкальского края</t>
  </si>
  <si>
    <t>Субвенции бюджетам муниципальных районов, муниципальных и городских округов на обеспечение льготным питанием отдельных категорий обучающихся в муниципальных общеобразовательных организациях Забайкальского края</t>
  </si>
  <si>
    <t>20225304050000150</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</si>
  <si>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</si>
  <si>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20245050050000150</t>
  </si>
  <si>
    <t>Иные межбюджетные трансферты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</si>
  <si>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20225179050000150</t>
  </si>
  <si>
    <t>Субсидии бюджетам муниципальных районов, муниципальных 
и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</si>
  <si>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20225576050000150</t>
  </si>
  <si>
    <t>Субсидии бюджетам муниципальных районов, муниципальных 
и городских округов на обеспечение комплексного развития сельских территорий (реализация проектов по благоустройству общественных пространств на сельских территориях)</t>
  </si>
  <si>
    <t>Субсидии бюджетам муниципальных районов, муниципальных 
и городских округов на строительство, реконструкция,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t>
  </si>
  <si>
    <t>Иные межбюджетные трансферты бюджетам муниципальных районов на восстановление автомобильных дорог общего пользования местного значения при ликвидации последствий чрезвычайных ситуаций</t>
  </si>
  <si>
    <t>20225497050000150</t>
  </si>
  <si>
    <t>Субсидии бюджетам муниципальных районов, муниципальных 
и городских округов на реализацию мероприятий по обеспечению жильем молодых семей</t>
  </si>
  <si>
    <t>20225424050000150</t>
  </si>
  <si>
    <t>Субсидии бюджетам муниципальных районов, муниципальных 
и городских округов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</si>
  <si>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20225555050000150</t>
  </si>
  <si>
    <t>Субсидии бюджетам муниципальных районов, муниципальных 
и городских округов на реализацию программ формирования современной городской среды</t>
  </si>
  <si>
    <t>20225467050000150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</si>
  <si>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</si>
  <si>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20225519050000150</t>
  </si>
  <si>
    <t>Субсидии бюджетам муниципальных районов на поддержку отрасли культуры</t>
  </si>
  <si>
    <t>20225454050000150</t>
  </si>
  <si>
    <t>Субсидии бюджетам муниципальных районов на создание модельных муниципальных библиотек</t>
  </si>
  <si>
    <t xml:space="preserve">Уточненный план </t>
  </si>
  <si>
    <t>Постановление администрации</t>
  </si>
  <si>
    <t xml:space="preserve">"Об исполнении бюджета муниципального района </t>
  </si>
  <si>
    <t>"Хилокский район"за 1 квартал 2025 "</t>
  </si>
  <si>
    <t>Исполнение</t>
  </si>
  <si>
    <t>к бюджету</t>
  </si>
  <si>
    <t>к уточнённому плану</t>
  </si>
  <si>
    <t>Процент исполнения</t>
  </si>
  <si>
    <t>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</si>
  <si>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</si>
  <si>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10102210010000110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</si>
  <si>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</si>
  <si>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11610100050000140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</si>
  <si>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</si>
  <si>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</si>
  <si>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</si>
  <si>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</si>
  <si>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</si>
  <si>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</si>
  <si>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</si>
  <si>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</si>
  <si>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</si>
  <si>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11406013050000430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</si>
  <si>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</si>
  <si>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11406013130000430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</si>
  <si>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</si>
  <si>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</si>
  <si>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</si>
  <si>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11700000000000000</t>
  </si>
  <si>
    <t>ПРОЧИЕ НЕНАЛОГОВЫЕ ДОХОДЫ</t>
  </si>
  <si>
    <t>11701050050000180</t>
  </si>
  <si>
    <t>Невыясненные поступления, зачисляемые в бюджеты муниципальных районов</t>
  </si>
  <si>
    <t>11705050050000180</t>
  </si>
  <si>
    <t>Прочие неналоговые доходы бюджетов муниципальных районов</t>
  </si>
  <si>
    <t>Дотация на поддержку мер по обеспечению сбалансированности бюджетов муниципальных районов</t>
  </si>
  <si>
    <t>20215002000000150</t>
  </si>
  <si>
    <t>20249999000000150</t>
  </si>
  <si>
    <t>Прочие межбюджетные трансферты, передаваемые бюджетам</t>
  </si>
  <si>
    <t>21900000050000150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</si>
  <si>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</si>
  <si>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t>
  </si>
  <si>
    <t>21900000000000000</t>
  </si>
  <si>
    <t>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</si>
  <si>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</si>
  <si>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от  29 мая  2025  года №    336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</si>
</sst>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
      <sz val="14"/>
      <color theme="1"/>
      <name val="Calibri"/>
      <family val="2"/>
      <charset val="20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0" fontId="2" fillId="0" borderId="0"/>
  </cellStyleXfs>
  <cellXfs count="47">
    <xf numFmtId="0" fontId="0" fillId="0" borderId="0" xfId="0"/>
    <xf numFmtId="49" fontId="7" fillId="0" borderId="1" xfId="0" applyNumberFormat="1" applyFont="1" applyFill="1" applyBorder="1" applyAlignment="1">
      <alignment horizontal="center"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10" fillId="0" borderId="1" xfId="0" applyNumberFormat="1" applyFont="1" applyFill="1" applyBorder="1" applyAlignment="1">
      <alignment vertical="center"/>
    </xf>
    <xf numFmtId="164" fontId="4" fillId="0" borderId="1" xfId="0" applyNumberFormat="1" applyFont="1" applyFill="1" applyBorder="1" applyAlignment="1">
      <alignment vertical="center"/>
    </xf>
    <xf numFmtId="49" fontId="4" fillId="0" borderId="1" xfId="0" applyNumberFormat="1" applyFont="1" applyFill="1" applyBorder="1" applyAlignment="1">
      <alignment vertical="center" wrapText="1"/>
    </xf>
    <xf numFmtId="0" fontId="0" fillId="0" borderId="0" xfId="0" applyFill="1"/>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164" fontId="8"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ill="1" applyAlignment="1">
      <alignment vertical="center" wrapText="1"/>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0" xfId="0" applyFont="1" applyFill="1"/>
    <xf numFmtId="0" fontId="3" fillId="0" borderId="0" xfId="0" applyFont="1" applyFill="1"/>
    <xf numFmtId="0" fontId="4" fillId="0" borderId="0" xfId="0" applyFont="1" applyFill="1"/>
    <xf numFmtId="0" fontId="6" fillId="0" borderId="1"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2" borderId="1" xfId="0" applyFont="1" applyFill="1" applyBorder="1" applyAlignment="1">
      <alignment horizontal="left" wrapText="1"/>
    </xf>
    <xf numFmtId="49" fontId="4" fillId="0" borderId="1" xfId="0" applyNumberFormat="1" applyFont="1" applyBorder="1" applyAlignment="1">
      <alignment horizontal="center" vertical="center"/>
    </xf>
    <xf numFmtId="0" fontId="4" fillId="0" borderId="1" xfId="0" applyFont="1" applyBorder="1" applyAlignment="1">
      <alignment vertical="center" wrapText="1"/>
    </xf>
    <xf numFmtId="165" fontId="4" fillId="0" borderId="1" xfId="0" applyNumberFormat="1" applyFont="1" applyFill="1" applyBorder="1" applyAlignment="1">
      <alignment vertical="center"/>
    </xf>
    <xf numFmtId="49" fontId="8" fillId="0" borderId="1" xfId="0" applyNumberFormat="1" applyFont="1" applyFill="1" applyBorder="1" applyAlignment="1">
      <alignment horizontal="center" vertical="center"/>
    </xf>
    <xf numFmtId="164" fontId="4" fillId="0" borderId="1" xfId="0" applyNumberFormat="1" applyFont="1" applyFill="1" applyBorder="1" applyAlignment="1">
      <alignment horizontal="right"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2" xfId="0" applyFont="1" applyFill="1" applyBorder="1" applyAlignment="1">
      <alignment horizontal="right"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7"/>
  <sheetViews>
    <sheetView tabSelected="1" zoomScale="75" zoomScaleNormal="75" workbookViewId="0">
      <selection activeCell="A6" sqref="A6:H6"/>
    </sheetView>
  </sheetViews>
  <sheetFormatPr defaultColWidth="8.85546875" defaultRowHeight="15" x14ac:dyDescent="0.25"/>
  <cols>
    <col min="1" max="1" width="16.42578125" style="8" customWidth="1"/>
    <col min="2" max="2" width="26.85546875" style="8" customWidth="1"/>
    <col min="3" max="3" width="85.140625" style="8" customWidth="1"/>
    <col min="4" max="4" width="21.28515625" style="8" customWidth="1"/>
    <col min="5" max="5" width="20" style="8" customWidth="1"/>
    <col min="6" max="6" width="17.5703125" style="8" customWidth="1"/>
    <col min="7" max="7" width="13.140625" style="8" customWidth="1"/>
    <col min="8" max="8" width="14.5703125" style="8" customWidth="1"/>
    <col min="9" max="16384" width="8.85546875" style="8"/>
  </cols>
  <sheetData>
    <row r="1" spans="1:8" ht="18.75" x14ac:dyDescent="0.25">
      <c r="A1" s="44" t="s">
        <v>11</v>
      </c>
      <c r="B1" s="44"/>
      <c r="C1" s="44"/>
      <c r="D1" s="44"/>
      <c r="E1" s="44"/>
      <c r="F1" s="44"/>
      <c r="G1" s="44"/>
      <c r="H1" s="44"/>
    </row>
    <row r="2" spans="1:8" ht="18.75" x14ac:dyDescent="0.25">
      <c r="A2" s="44" t="s">
        <v>173</v>
      </c>
      <c r="B2" s="44"/>
      <c r="C2" s="44"/>
      <c r="D2" s="44"/>
      <c r="E2" s="44"/>
      <c r="F2" s="44"/>
      <c r="G2" s="44"/>
      <c r="H2" s="44"/>
    </row>
    <row r="3" spans="1:8" ht="18.75" x14ac:dyDescent="0.25">
      <c r="A3" s="44" t="s">
        <v>12</v>
      </c>
      <c r="B3" s="44"/>
      <c r="C3" s="44"/>
      <c r="D3" s="44"/>
      <c r="E3" s="44"/>
      <c r="F3" s="44"/>
      <c r="G3" s="44"/>
      <c r="H3" s="44"/>
    </row>
    <row r="4" spans="1:8" ht="18.75" x14ac:dyDescent="0.25">
      <c r="A4" s="44" t="s">
        <v>174</v>
      </c>
      <c r="B4" s="44"/>
      <c r="C4" s="44"/>
      <c r="D4" s="44"/>
      <c r="E4" s="44"/>
      <c r="F4" s="44"/>
      <c r="G4" s="44"/>
      <c r="H4" s="44"/>
    </row>
    <row r="5" spans="1:8" ht="18.75" x14ac:dyDescent="0.25">
      <c r="A5" s="44" t="s">
        <v>175</v>
      </c>
      <c r="B5" s="44"/>
      <c r="C5" s="44"/>
      <c r="D5" s="44"/>
      <c r="E5" s="44"/>
      <c r="F5" s="44"/>
      <c r="G5" s="44"/>
      <c r="H5" s="44"/>
    </row>
    <row r="6" spans="1:8" ht="18.75" x14ac:dyDescent="0.25">
      <c r="A6" s="45" t="s">
        <v>216</v>
      </c>
      <c r="B6" s="45"/>
      <c r="C6" s="45"/>
      <c r="D6" s="45"/>
      <c r="E6" s="45"/>
      <c r="F6" s="45"/>
      <c r="G6" s="45"/>
      <c r="H6" s="45"/>
    </row>
    <row r="7" spans="1:8" ht="18.75" x14ac:dyDescent="0.25">
      <c r="A7" s="30"/>
    </row>
    <row r="8" spans="1:8" ht="18.75" x14ac:dyDescent="0.25">
      <c r="A8" s="30"/>
    </row>
    <row r="9" spans="1:8" ht="18.75" x14ac:dyDescent="0.25">
      <c r="A9" s="45" t="s">
        <v>19</v>
      </c>
      <c r="B9" s="45"/>
      <c r="C9" s="45"/>
      <c r="D9" s="45"/>
      <c r="E9" s="45"/>
      <c r="F9" s="45"/>
      <c r="G9" s="45"/>
      <c r="H9" s="45"/>
    </row>
    <row r="10" spans="1:8" ht="18.75" x14ac:dyDescent="0.25">
      <c r="A10" s="45" t="s">
        <v>20</v>
      </c>
      <c r="B10" s="45"/>
      <c r="C10" s="45"/>
      <c r="D10" s="45"/>
      <c r="E10" s="45"/>
      <c r="F10" s="45"/>
      <c r="G10" s="45"/>
      <c r="H10" s="45"/>
    </row>
    <row r="11" spans="1:8" ht="18.75" x14ac:dyDescent="0.25">
      <c r="A11" s="29"/>
    </row>
    <row r="12" spans="1:8" ht="18.75" x14ac:dyDescent="0.25">
      <c r="A12" s="43" t="s">
        <v>13</v>
      </c>
      <c r="B12" s="43"/>
      <c r="C12" s="43"/>
      <c r="D12" s="43"/>
      <c r="E12" s="43"/>
      <c r="F12" s="43"/>
      <c r="G12" s="43"/>
      <c r="H12" s="43"/>
    </row>
    <row r="13" spans="1:8" ht="41.25" customHeight="1" x14ac:dyDescent="0.25">
      <c r="A13" s="46" t="s">
        <v>14</v>
      </c>
      <c r="B13" s="46"/>
      <c r="C13" s="46" t="s">
        <v>15</v>
      </c>
      <c r="D13" s="42" t="s">
        <v>16</v>
      </c>
      <c r="E13" s="42" t="s">
        <v>172</v>
      </c>
      <c r="F13" s="42" t="s">
        <v>176</v>
      </c>
      <c r="G13" s="40" t="s">
        <v>179</v>
      </c>
      <c r="H13" s="41"/>
    </row>
    <row r="14" spans="1:8" ht="63" x14ac:dyDescent="0.25">
      <c r="A14" s="31" t="s">
        <v>17</v>
      </c>
      <c r="B14" s="31" t="s">
        <v>18</v>
      </c>
      <c r="C14" s="46"/>
      <c r="D14" s="42"/>
      <c r="E14" s="42"/>
      <c r="F14" s="42"/>
      <c r="G14" s="32" t="s">
        <v>177</v>
      </c>
      <c r="H14" s="33" t="s">
        <v>178</v>
      </c>
    </row>
    <row r="15" spans="1:8" ht="15.75" x14ac:dyDescent="0.25">
      <c r="A15" s="31">
        <v>1</v>
      </c>
      <c r="B15" s="31">
        <v>2</v>
      </c>
      <c r="C15" s="31">
        <v>3</v>
      </c>
      <c r="D15" s="28">
        <v>4</v>
      </c>
      <c r="E15" s="28">
        <v>4</v>
      </c>
      <c r="F15" s="32"/>
      <c r="G15" s="32"/>
      <c r="H15" s="28">
        <v>4</v>
      </c>
    </row>
    <row r="16" spans="1:8" ht="18.75" x14ac:dyDescent="0.25">
      <c r="A16" s="31"/>
      <c r="B16" s="31"/>
      <c r="C16" s="9" t="s">
        <v>60</v>
      </c>
      <c r="D16" s="10">
        <f>D17+D77</f>
        <v>1100759</v>
      </c>
      <c r="E16" s="10">
        <f>E17+E77</f>
        <v>1380390.7</v>
      </c>
      <c r="F16" s="10">
        <f>F17+F77</f>
        <v>336636.60000000003</v>
      </c>
      <c r="G16" s="10">
        <f>F16/D16*100</f>
        <v>30.582225537106673</v>
      </c>
      <c r="H16" s="10">
        <f>F16/E16*100</f>
        <v>24.387052158493972</v>
      </c>
    </row>
    <row r="17" spans="1:8" ht="18.75" x14ac:dyDescent="0.25">
      <c r="A17" s="31"/>
      <c r="B17" s="31"/>
      <c r="C17" s="9" t="s">
        <v>143</v>
      </c>
      <c r="D17" s="10">
        <f>D18+D43</f>
        <v>387119</v>
      </c>
      <c r="E17" s="10">
        <f>E18+E43</f>
        <v>387119</v>
      </c>
      <c r="F17" s="10">
        <f>F18+F43</f>
        <v>91415.500000000015</v>
      </c>
      <c r="G17" s="10">
        <f t="shared" ref="G17:G94" si="0">F17/D17*100</f>
        <v>23.61431497808168</v>
      </c>
      <c r="H17" s="10">
        <f t="shared" ref="H17:H94" si="1">F17/E17*100</f>
        <v>23.61431497808168</v>
      </c>
    </row>
    <row r="18" spans="1:8" ht="18.75" x14ac:dyDescent="0.25">
      <c r="A18" s="31"/>
      <c r="B18" s="31"/>
      <c r="C18" s="9" t="s">
        <v>142</v>
      </c>
      <c r="D18" s="10">
        <f>D19+D26+D32+D37+D41</f>
        <v>379139.2</v>
      </c>
      <c r="E18" s="10">
        <f>E19+E26+E32+E37+E41</f>
        <v>379139.2</v>
      </c>
      <c r="F18" s="10">
        <f>F19+F26+F32+F37+F41</f>
        <v>87785.500000000015</v>
      </c>
      <c r="G18" s="10">
        <f t="shared" si="0"/>
        <v>23.153897038343704</v>
      </c>
      <c r="H18" s="10">
        <f t="shared" si="1"/>
        <v>23.153897038343704</v>
      </c>
    </row>
    <row r="19" spans="1:8" ht="18.75" x14ac:dyDescent="0.25">
      <c r="A19" s="11">
        <v>182</v>
      </c>
      <c r="B19" s="4" t="s">
        <v>136</v>
      </c>
      <c r="C19" s="9" t="s">
        <v>61</v>
      </c>
      <c r="D19" s="12">
        <f>D20+D21+D22+D23</f>
        <v>322428.09999999998</v>
      </c>
      <c r="E19" s="12">
        <f>E20+E21+E22+E23</f>
        <v>322428.09999999998</v>
      </c>
      <c r="F19" s="12">
        <f>F20+F21+F22+F23+F24+F25</f>
        <v>71599.900000000009</v>
      </c>
      <c r="G19" s="10">
        <f t="shared" si="0"/>
        <v>22.206470217701252</v>
      </c>
      <c r="H19" s="10">
        <f t="shared" si="1"/>
        <v>22.206470217701252</v>
      </c>
    </row>
    <row r="20" spans="1:8" ht="131.25" x14ac:dyDescent="0.25">
      <c r="A20" s="13">
        <v>182</v>
      </c>
      <c r="B20" s="1" t="s">
        <v>21</v>
      </c>
      <c r="C20" s="14" t="s">
        <v>22</v>
      </c>
      <c r="D20" s="2">
        <v>318881.40000000002</v>
      </c>
      <c r="E20" s="2">
        <v>319203.8</v>
      </c>
      <c r="F20" s="2">
        <v>55984</v>
      </c>
      <c r="G20" s="10">
        <f t="shared" si="0"/>
        <v>17.556370487585664</v>
      </c>
      <c r="H20" s="10">
        <f t="shared" si="1"/>
        <v>17.538638324481102</v>
      </c>
    </row>
    <row r="21" spans="1:8" ht="131.25" x14ac:dyDescent="0.25">
      <c r="A21" s="15">
        <v>182</v>
      </c>
      <c r="B21" s="1" t="s">
        <v>57</v>
      </c>
      <c r="C21" s="16" t="s">
        <v>23</v>
      </c>
      <c r="D21" s="5">
        <v>806.6</v>
      </c>
      <c r="E21" s="5">
        <v>709.3</v>
      </c>
      <c r="F21" s="5">
        <v>103.3</v>
      </c>
      <c r="G21" s="10">
        <f t="shared" si="0"/>
        <v>12.806843540788492</v>
      </c>
      <c r="H21" s="10">
        <f t="shared" si="1"/>
        <v>14.563654307063304</v>
      </c>
    </row>
    <row r="22" spans="1:8" ht="93.75" x14ac:dyDescent="0.25">
      <c r="A22" s="3">
        <v>182</v>
      </c>
      <c r="B22" s="1" t="s">
        <v>62</v>
      </c>
      <c r="C22" s="7" t="s">
        <v>63</v>
      </c>
      <c r="D22" s="6">
        <v>2321.5</v>
      </c>
      <c r="E22" s="6">
        <v>2128</v>
      </c>
      <c r="F22" s="6">
        <v>367.7</v>
      </c>
      <c r="G22" s="10">
        <f t="shared" si="0"/>
        <v>15.838897264699547</v>
      </c>
      <c r="H22" s="10">
        <f t="shared" si="1"/>
        <v>17.279135338345863</v>
      </c>
    </row>
    <row r="23" spans="1:8" s="17" customFormat="1" ht="112.5" x14ac:dyDescent="0.25">
      <c r="A23" s="3">
        <v>182</v>
      </c>
      <c r="B23" s="1" t="s">
        <v>64</v>
      </c>
      <c r="C23" s="7" t="s">
        <v>65</v>
      </c>
      <c r="D23" s="2">
        <v>418.6</v>
      </c>
      <c r="E23" s="2">
        <v>387</v>
      </c>
      <c r="F23" s="2">
        <v>0</v>
      </c>
      <c r="G23" s="10">
        <f t="shared" si="0"/>
        <v>0</v>
      </c>
      <c r="H23" s="10">
        <f t="shared" si="1"/>
        <v>0</v>
      </c>
    </row>
    <row r="24" spans="1:8" s="17" customFormat="1" ht="129" customHeight="1" x14ac:dyDescent="0.25">
      <c r="A24" s="3">
        <v>182</v>
      </c>
      <c r="B24" s="1" t="s">
        <v>180</v>
      </c>
      <c r="C24" s="7" t="s">
        <v>181</v>
      </c>
      <c r="D24" s="2">
        <v>0</v>
      </c>
      <c r="E24" s="2">
        <v>0</v>
      </c>
      <c r="F24" s="2">
        <v>30.8</v>
      </c>
      <c r="G24" s="10">
        <v>0</v>
      </c>
      <c r="H24" s="10">
        <v>0</v>
      </c>
    </row>
    <row r="25" spans="1:8" s="17" customFormat="1" ht="68.25" customHeight="1" x14ac:dyDescent="0.25">
      <c r="A25" s="3">
        <v>182</v>
      </c>
      <c r="B25" s="1" t="s">
        <v>182</v>
      </c>
      <c r="C25" s="7" t="s">
        <v>183</v>
      </c>
      <c r="D25" s="2">
        <v>0</v>
      </c>
      <c r="E25" s="2">
        <v>0</v>
      </c>
      <c r="F25" s="2">
        <v>15114.1</v>
      </c>
      <c r="G25" s="10">
        <v>0</v>
      </c>
      <c r="H25" s="10">
        <v>0</v>
      </c>
    </row>
    <row r="26" spans="1:8" s="17" customFormat="1" ht="37.5" x14ac:dyDescent="0.25">
      <c r="A26" s="3"/>
      <c r="B26" s="4" t="s">
        <v>66</v>
      </c>
      <c r="C26" s="18" t="s">
        <v>67</v>
      </c>
      <c r="D26" s="12">
        <f>D27</f>
        <v>26284.7</v>
      </c>
      <c r="E26" s="12">
        <f>E27</f>
        <v>26284.7</v>
      </c>
      <c r="F26" s="12">
        <f>F27</f>
        <v>6683.0999999999995</v>
      </c>
      <c r="G26" s="10">
        <f t="shared" si="0"/>
        <v>25.425818061457804</v>
      </c>
      <c r="H26" s="10">
        <f t="shared" si="1"/>
        <v>25.425818061457804</v>
      </c>
    </row>
    <row r="27" spans="1:8" ht="37.5" x14ac:dyDescent="0.25">
      <c r="A27" s="15">
        <v>182</v>
      </c>
      <c r="B27" s="4" t="s">
        <v>68</v>
      </c>
      <c r="C27" s="18" t="s">
        <v>69</v>
      </c>
      <c r="D27" s="19">
        <f>D28+D29+D30+D31</f>
        <v>26284.7</v>
      </c>
      <c r="E27" s="19">
        <f>E28+E29+E30+E31</f>
        <v>26284.7</v>
      </c>
      <c r="F27" s="19">
        <f>F28+F29+F30+F31</f>
        <v>6683.0999999999995</v>
      </c>
      <c r="G27" s="10">
        <f t="shared" si="0"/>
        <v>25.425818061457804</v>
      </c>
      <c r="H27" s="10">
        <f t="shared" si="1"/>
        <v>25.425818061457804</v>
      </c>
    </row>
    <row r="28" spans="1:8" s="17" customFormat="1" ht="75" x14ac:dyDescent="0.25">
      <c r="A28" s="3">
        <v>182</v>
      </c>
      <c r="B28" s="1" t="s">
        <v>70</v>
      </c>
      <c r="C28" s="7" t="s">
        <v>71</v>
      </c>
      <c r="D28" s="2">
        <v>14004.1</v>
      </c>
      <c r="E28" s="2">
        <v>14004.1</v>
      </c>
      <c r="F28" s="2">
        <v>3282.8</v>
      </c>
      <c r="G28" s="10">
        <f t="shared" si="0"/>
        <v>23.441706357423897</v>
      </c>
      <c r="H28" s="10">
        <f t="shared" si="1"/>
        <v>23.441706357423897</v>
      </c>
    </row>
    <row r="29" spans="1:8" s="17" customFormat="1" ht="93.75" x14ac:dyDescent="0.25">
      <c r="A29" s="3">
        <v>182</v>
      </c>
      <c r="B29" s="1" t="s">
        <v>72</v>
      </c>
      <c r="C29" s="7" t="s">
        <v>73</v>
      </c>
      <c r="D29" s="2">
        <v>71.900000000000006</v>
      </c>
      <c r="E29" s="2">
        <v>71.900000000000006</v>
      </c>
      <c r="F29" s="2">
        <v>18.600000000000001</v>
      </c>
      <c r="G29" s="10">
        <f t="shared" si="0"/>
        <v>25.869262865090402</v>
      </c>
      <c r="H29" s="10">
        <f t="shared" si="1"/>
        <v>25.869262865090402</v>
      </c>
    </row>
    <row r="30" spans="1:8" s="17" customFormat="1" ht="75" x14ac:dyDescent="0.25">
      <c r="A30" s="3">
        <v>182</v>
      </c>
      <c r="B30" s="1" t="s">
        <v>74</v>
      </c>
      <c r="C30" s="7" t="s">
        <v>75</v>
      </c>
      <c r="D30" s="2">
        <v>14387.8</v>
      </c>
      <c r="E30" s="2">
        <v>14387.8</v>
      </c>
      <c r="F30" s="2">
        <v>3664</v>
      </c>
      <c r="G30" s="10">
        <f t="shared" si="0"/>
        <v>25.466019822349491</v>
      </c>
      <c r="H30" s="10">
        <f t="shared" si="1"/>
        <v>25.466019822349491</v>
      </c>
    </row>
    <row r="31" spans="1:8" s="17" customFormat="1" ht="75" x14ac:dyDescent="0.25">
      <c r="A31" s="3">
        <v>182</v>
      </c>
      <c r="B31" s="1" t="s">
        <v>76</v>
      </c>
      <c r="C31" s="7" t="s">
        <v>77</v>
      </c>
      <c r="D31" s="2">
        <v>-2179.1</v>
      </c>
      <c r="E31" s="2">
        <v>-2179.1</v>
      </c>
      <c r="F31" s="2">
        <v>-282.3</v>
      </c>
      <c r="G31" s="10">
        <f t="shared" si="0"/>
        <v>12.954889633334865</v>
      </c>
      <c r="H31" s="10">
        <f t="shared" si="1"/>
        <v>12.954889633334865</v>
      </c>
    </row>
    <row r="32" spans="1:8" ht="18.75" x14ac:dyDescent="0.25">
      <c r="A32" s="15"/>
      <c r="B32" s="4" t="s">
        <v>78</v>
      </c>
      <c r="C32" s="18" t="s">
        <v>3</v>
      </c>
      <c r="D32" s="19">
        <f>D33+D35+D36+D34</f>
        <v>16219.4</v>
      </c>
      <c r="E32" s="19">
        <f>E33+E35+E36+E34</f>
        <v>16219.4</v>
      </c>
      <c r="F32" s="19">
        <f>F33+F35+F36+F34</f>
        <v>4221.8999999999996</v>
      </c>
      <c r="G32" s="10">
        <f t="shared" si="0"/>
        <v>26.029939455220291</v>
      </c>
      <c r="H32" s="10">
        <f t="shared" si="1"/>
        <v>26.029939455220291</v>
      </c>
    </row>
    <row r="33" spans="1:8" ht="37.5" x14ac:dyDescent="0.25">
      <c r="A33" s="3">
        <v>182</v>
      </c>
      <c r="B33" s="1" t="s">
        <v>79</v>
      </c>
      <c r="C33" s="7" t="s">
        <v>80</v>
      </c>
      <c r="D33" s="6">
        <v>11648.3</v>
      </c>
      <c r="E33" s="6">
        <v>11648.3</v>
      </c>
      <c r="F33" s="6">
        <v>1637.1</v>
      </c>
      <c r="G33" s="10">
        <f t="shared" si="0"/>
        <v>14.054411373333448</v>
      </c>
      <c r="H33" s="10">
        <f t="shared" si="1"/>
        <v>14.054411373333448</v>
      </c>
    </row>
    <row r="34" spans="1:8" ht="37.5" x14ac:dyDescent="0.25">
      <c r="A34" s="3">
        <v>182</v>
      </c>
      <c r="B34" s="1" t="s">
        <v>81</v>
      </c>
      <c r="C34" s="7" t="s">
        <v>4</v>
      </c>
      <c r="D34" s="6">
        <v>0</v>
      </c>
      <c r="E34" s="6">
        <v>0</v>
      </c>
      <c r="F34" s="6">
        <v>2.1</v>
      </c>
      <c r="G34" s="10">
        <v>0</v>
      </c>
      <c r="H34" s="10">
        <v>0</v>
      </c>
    </row>
    <row r="35" spans="1:8" ht="18.75" x14ac:dyDescent="0.25">
      <c r="A35" s="15">
        <v>182</v>
      </c>
      <c r="B35" s="1" t="s">
        <v>82</v>
      </c>
      <c r="C35" s="7" t="s">
        <v>2</v>
      </c>
      <c r="D35" s="6">
        <v>60.7</v>
      </c>
      <c r="E35" s="6">
        <v>60.7</v>
      </c>
      <c r="F35" s="6">
        <v>21</v>
      </c>
      <c r="G35" s="10">
        <f t="shared" si="0"/>
        <v>34.596375617792418</v>
      </c>
      <c r="H35" s="10">
        <f t="shared" si="1"/>
        <v>34.596375617792418</v>
      </c>
    </row>
    <row r="36" spans="1:8" ht="37.5" x14ac:dyDescent="0.25">
      <c r="A36" s="3">
        <v>182</v>
      </c>
      <c r="B36" s="1" t="s">
        <v>83</v>
      </c>
      <c r="C36" s="7" t="s">
        <v>84</v>
      </c>
      <c r="D36" s="6">
        <v>4510.3999999999996</v>
      </c>
      <c r="E36" s="6">
        <v>4510.3999999999996</v>
      </c>
      <c r="F36" s="6">
        <v>2561.6999999999998</v>
      </c>
      <c r="G36" s="10">
        <f t="shared" si="0"/>
        <v>56.795406172401563</v>
      </c>
      <c r="H36" s="10">
        <f t="shared" si="1"/>
        <v>56.795406172401563</v>
      </c>
    </row>
    <row r="37" spans="1:8" ht="37.5" x14ac:dyDescent="0.25">
      <c r="A37" s="3"/>
      <c r="B37" s="4" t="s">
        <v>85</v>
      </c>
      <c r="C37" s="18" t="s">
        <v>5</v>
      </c>
      <c r="D37" s="19">
        <f>D38</f>
        <v>9100</v>
      </c>
      <c r="E37" s="19">
        <f>E38</f>
        <v>9100</v>
      </c>
      <c r="F37" s="19">
        <f>F38</f>
        <v>1480.3</v>
      </c>
      <c r="G37" s="10">
        <f t="shared" si="0"/>
        <v>16.267032967032964</v>
      </c>
      <c r="H37" s="10">
        <f t="shared" si="1"/>
        <v>16.267032967032964</v>
      </c>
    </row>
    <row r="38" spans="1:8" ht="18.75" x14ac:dyDescent="0.25">
      <c r="A38" s="15">
        <v>182</v>
      </c>
      <c r="B38" s="1" t="s">
        <v>86</v>
      </c>
      <c r="C38" s="7" t="s">
        <v>1</v>
      </c>
      <c r="D38" s="6">
        <f>D39+D40</f>
        <v>9100</v>
      </c>
      <c r="E38" s="6">
        <f>E39+E40</f>
        <v>9100</v>
      </c>
      <c r="F38" s="6">
        <v>1480.3</v>
      </c>
      <c r="G38" s="10">
        <f t="shared" si="0"/>
        <v>16.267032967032964</v>
      </c>
      <c r="H38" s="10">
        <f t="shared" si="1"/>
        <v>16.267032967032964</v>
      </c>
    </row>
    <row r="39" spans="1:8" ht="18.75" x14ac:dyDescent="0.25">
      <c r="A39" s="15"/>
      <c r="B39" s="1" t="s">
        <v>87</v>
      </c>
      <c r="C39" s="7" t="s">
        <v>8</v>
      </c>
      <c r="D39" s="6">
        <v>6400</v>
      </c>
      <c r="E39" s="6">
        <v>6400</v>
      </c>
      <c r="F39" s="6">
        <v>915.4</v>
      </c>
      <c r="G39" s="10">
        <f t="shared" si="0"/>
        <v>14.303125</v>
      </c>
      <c r="H39" s="10">
        <f t="shared" si="1"/>
        <v>14.303125</v>
      </c>
    </row>
    <row r="40" spans="1:8" ht="37.5" x14ac:dyDescent="0.25">
      <c r="A40" s="15"/>
      <c r="B40" s="1" t="s">
        <v>88</v>
      </c>
      <c r="C40" s="7" t="s">
        <v>89</v>
      </c>
      <c r="D40" s="6">
        <v>2700</v>
      </c>
      <c r="E40" s="6">
        <v>2700</v>
      </c>
      <c r="F40" s="6">
        <v>564.79999999999995</v>
      </c>
      <c r="G40" s="10">
        <f t="shared" si="0"/>
        <v>20.918518518518518</v>
      </c>
      <c r="H40" s="10">
        <f t="shared" si="1"/>
        <v>20.918518518518518</v>
      </c>
    </row>
    <row r="41" spans="1:8" ht="18.75" x14ac:dyDescent="0.25">
      <c r="A41" s="15"/>
      <c r="B41" s="4" t="s">
        <v>90</v>
      </c>
      <c r="C41" s="18" t="s">
        <v>91</v>
      </c>
      <c r="D41" s="19">
        <f>D42</f>
        <v>5107</v>
      </c>
      <c r="E41" s="19">
        <f>E42</f>
        <v>5107</v>
      </c>
      <c r="F41" s="19">
        <f>F42</f>
        <v>3800.3</v>
      </c>
      <c r="G41" s="10">
        <f t="shared" si="0"/>
        <v>74.41355002937145</v>
      </c>
      <c r="H41" s="10">
        <f t="shared" si="1"/>
        <v>74.41355002937145</v>
      </c>
    </row>
    <row r="42" spans="1:8" ht="37.5" x14ac:dyDescent="0.25">
      <c r="A42" s="3">
        <v>182</v>
      </c>
      <c r="B42" s="1" t="s">
        <v>92</v>
      </c>
      <c r="C42" s="7" t="s">
        <v>10</v>
      </c>
      <c r="D42" s="6">
        <v>5107</v>
      </c>
      <c r="E42" s="6">
        <v>5107</v>
      </c>
      <c r="F42" s="6">
        <v>3800.3</v>
      </c>
      <c r="G42" s="10">
        <f t="shared" si="0"/>
        <v>74.41355002937145</v>
      </c>
      <c r="H42" s="10">
        <f t="shared" si="1"/>
        <v>74.41355002937145</v>
      </c>
    </row>
    <row r="43" spans="1:8" ht="18.75" x14ac:dyDescent="0.25">
      <c r="A43" s="3"/>
      <c r="B43" s="4" t="s">
        <v>93</v>
      </c>
      <c r="C43" s="18" t="s">
        <v>94</v>
      </c>
      <c r="D43" s="19">
        <f>D44+D48+D50+D53+D57</f>
        <v>7979.7999999999993</v>
      </c>
      <c r="E43" s="19">
        <f>E44+E48+E50+E53+E57</f>
        <v>7979.7999999999993</v>
      </c>
      <c r="F43" s="19">
        <f>F44+F48+F50+F53+F57+F74</f>
        <v>3630.0000000000005</v>
      </c>
      <c r="G43" s="10">
        <f t="shared" si="0"/>
        <v>45.489861901300792</v>
      </c>
      <c r="H43" s="10">
        <f t="shared" si="1"/>
        <v>45.489861901300792</v>
      </c>
    </row>
    <row r="44" spans="1:8" ht="56.25" x14ac:dyDescent="0.25">
      <c r="A44" s="20">
        <v>902</v>
      </c>
      <c r="B44" s="4" t="s">
        <v>95</v>
      </c>
      <c r="C44" s="18" t="s">
        <v>96</v>
      </c>
      <c r="D44" s="19">
        <f>D45+D46+D47</f>
        <v>3249.7999999999997</v>
      </c>
      <c r="E44" s="19">
        <f>E45+E46+E47</f>
        <v>3249.7999999999997</v>
      </c>
      <c r="F44" s="19">
        <f>F45+F46+F47</f>
        <v>580.79999999999995</v>
      </c>
      <c r="G44" s="10">
        <f t="shared" si="0"/>
        <v>17.871869038094651</v>
      </c>
      <c r="H44" s="10">
        <f t="shared" si="1"/>
        <v>17.871869038094651</v>
      </c>
    </row>
    <row r="45" spans="1:8" ht="37.5" x14ac:dyDescent="0.25">
      <c r="A45" s="3">
        <v>902</v>
      </c>
      <c r="B45" s="1" t="s">
        <v>97</v>
      </c>
      <c r="C45" s="7" t="s">
        <v>98</v>
      </c>
      <c r="D45" s="6">
        <v>24.7</v>
      </c>
      <c r="E45" s="6">
        <v>24.7</v>
      </c>
      <c r="F45" s="6">
        <v>0</v>
      </c>
      <c r="G45" s="10">
        <f t="shared" si="0"/>
        <v>0</v>
      </c>
      <c r="H45" s="10">
        <f t="shared" si="1"/>
        <v>0</v>
      </c>
    </row>
    <row r="46" spans="1:8" ht="93.75" x14ac:dyDescent="0.25">
      <c r="A46" s="3">
        <v>902</v>
      </c>
      <c r="B46" s="1" t="s">
        <v>99</v>
      </c>
      <c r="C46" s="7" t="s">
        <v>100</v>
      </c>
      <c r="D46" s="6">
        <v>2243.1</v>
      </c>
      <c r="E46" s="6">
        <v>2243.1</v>
      </c>
      <c r="F46" s="6">
        <v>355.8</v>
      </c>
      <c r="G46" s="10">
        <f t="shared" si="0"/>
        <v>15.861976728634481</v>
      </c>
      <c r="H46" s="10">
        <f t="shared" si="1"/>
        <v>15.861976728634481</v>
      </c>
    </row>
    <row r="47" spans="1:8" ht="93.75" x14ac:dyDescent="0.25">
      <c r="A47" s="3">
        <v>902</v>
      </c>
      <c r="B47" s="1" t="s">
        <v>101</v>
      </c>
      <c r="C47" s="7" t="s">
        <v>102</v>
      </c>
      <c r="D47" s="6">
        <v>982</v>
      </c>
      <c r="E47" s="6">
        <v>982</v>
      </c>
      <c r="F47" s="6">
        <v>225</v>
      </c>
      <c r="G47" s="10">
        <f t="shared" si="0"/>
        <v>22.912423625254583</v>
      </c>
      <c r="H47" s="10">
        <f t="shared" si="1"/>
        <v>22.912423625254583</v>
      </c>
    </row>
    <row r="48" spans="1:8" ht="37.5" x14ac:dyDescent="0.25">
      <c r="A48" s="21"/>
      <c r="B48" s="4" t="s">
        <v>103</v>
      </c>
      <c r="C48" s="18" t="s">
        <v>6</v>
      </c>
      <c r="D48" s="19">
        <f>1300</f>
        <v>1300</v>
      </c>
      <c r="E48" s="19">
        <f>1300</f>
        <v>1300</v>
      </c>
      <c r="F48" s="19">
        <v>1027</v>
      </c>
      <c r="G48" s="10">
        <f t="shared" si="0"/>
        <v>79</v>
      </c>
      <c r="H48" s="10">
        <f t="shared" si="1"/>
        <v>79</v>
      </c>
    </row>
    <row r="49" spans="1:8" ht="18.75" x14ac:dyDescent="0.25">
      <c r="A49" s="21" t="s">
        <v>104</v>
      </c>
      <c r="B49" s="1" t="s">
        <v>105</v>
      </c>
      <c r="C49" s="7" t="s">
        <v>0</v>
      </c>
      <c r="D49" s="6">
        <v>1300</v>
      </c>
      <c r="E49" s="6">
        <v>1300</v>
      </c>
      <c r="F49" s="6">
        <v>1027</v>
      </c>
      <c r="G49" s="10">
        <f t="shared" si="0"/>
        <v>79</v>
      </c>
      <c r="H49" s="10">
        <f t="shared" si="1"/>
        <v>79</v>
      </c>
    </row>
    <row r="50" spans="1:8" s="17" customFormat="1" ht="37.5" x14ac:dyDescent="0.25">
      <c r="A50" s="3"/>
      <c r="B50" s="4" t="s">
        <v>106</v>
      </c>
      <c r="C50" s="18" t="s">
        <v>107</v>
      </c>
      <c r="D50" s="12">
        <f>D51+D52</f>
        <v>700</v>
      </c>
      <c r="E50" s="12">
        <f>E51+E52</f>
        <v>700</v>
      </c>
      <c r="F50" s="12">
        <f>F51+F52</f>
        <v>495.5</v>
      </c>
      <c r="G50" s="10">
        <f t="shared" si="0"/>
        <v>70.785714285714292</v>
      </c>
      <c r="H50" s="10">
        <f t="shared" si="1"/>
        <v>70.785714285714292</v>
      </c>
    </row>
    <row r="51" spans="1:8" ht="18.75" x14ac:dyDescent="0.25">
      <c r="A51" s="15">
        <v>902</v>
      </c>
      <c r="B51" s="1" t="s">
        <v>108</v>
      </c>
      <c r="C51" s="7" t="s">
        <v>109</v>
      </c>
      <c r="D51" s="6">
        <v>462</v>
      </c>
      <c r="E51" s="6">
        <v>462</v>
      </c>
      <c r="F51" s="6">
        <v>394.1</v>
      </c>
      <c r="G51" s="10">
        <f t="shared" si="0"/>
        <v>85.303030303030297</v>
      </c>
      <c r="H51" s="10">
        <f t="shared" si="1"/>
        <v>85.303030303030297</v>
      </c>
    </row>
    <row r="52" spans="1:8" ht="37.5" x14ac:dyDescent="0.25">
      <c r="A52" s="15">
        <v>902</v>
      </c>
      <c r="B52" s="1" t="s">
        <v>110</v>
      </c>
      <c r="C52" s="7" t="s">
        <v>9</v>
      </c>
      <c r="D52" s="6">
        <v>238</v>
      </c>
      <c r="E52" s="6">
        <v>238</v>
      </c>
      <c r="F52" s="6">
        <v>101.4</v>
      </c>
      <c r="G52" s="10">
        <f t="shared" si="0"/>
        <v>42.605042016806728</v>
      </c>
      <c r="H52" s="10">
        <f t="shared" si="1"/>
        <v>42.605042016806728</v>
      </c>
    </row>
    <row r="53" spans="1:8" s="17" customFormat="1" ht="37.5" x14ac:dyDescent="0.25">
      <c r="A53" s="3"/>
      <c r="B53" s="4" t="s">
        <v>111</v>
      </c>
      <c r="C53" s="18" t="s">
        <v>7</v>
      </c>
      <c r="D53" s="12">
        <v>230</v>
      </c>
      <c r="E53" s="12">
        <f>E54+E55+E56</f>
        <v>230</v>
      </c>
      <c r="F53" s="12">
        <f>F54+F55+F56</f>
        <v>123</v>
      </c>
      <c r="G53" s="10">
        <f t="shared" si="0"/>
        <v>53.478260869565219</v>
      </c>
      <c r="H53" s="10">
        <f t="shared" si="1"/>
        <v>53.478260869565219</v>
      </c>
    </row>
    <row r="54" spans="1:8" s="17" customFormat="1" ht="61.5" customHeight="1" x14ac:dyDescent="0.25">
      <c r="A54" s="3">
        <v>902</v>
      </c>
      <c r="B54" s="1" t="s">
        <v>194</v>
      </c>
      <c r="C54" s="7" t="s">
        <v>195</v>
      </c>
      <c r="D54" s="2">
        <v>0</v>
      </c>
      <c r="E54" s="2">
        <v>180</v>
      </c>
      <c r="F54" s="2">
        <v>96.1</v>
      </c>
      <c r="G54" s="10">
        <v>0</v>
      </c>
      <c r="H54" s="10">
        <f t="shared" si="1"/>
        <v>53.388888888888886</v>
      </c>
    </row>
    <row r="55" spans="1:8" s="17" customFormat="1" ht="60.75" customHeight="1" x14ac:dyDescent="0.25">
      <c r="A55" s="3">
        <v>902</v>
      </c>
      <c r="B55" s="1" t="s">
        <v>196</v>
      </c>
      <c r="C55" s="7" t="s">
        <v>197</v>
      </c>
      <c r="D55" s="2">
        <v>0</v>
      </c>
      <c r="E55" s="2">
        <v>0</v>
      </c>
      <c r="F55" s="2">
        <v>26.9</v>
      </c>
      <c r="G55" s="10">
        <v>0</v>
      </c>
      <c r="H55" s="10">
        <v>0</v>
      </c>
    </row>
    <row r="56" spans="1:8" s="17" customFormat="1" ht="111.75" customHeight="1" x14ac:dyDescent="0.25">
      <c r="A56" s="3">
        <v>802</v>
      </c>
      <c r="B56" s="1" t="s">
        <v>198</v>
      </c>
      <c r="C56" s="7" t="s">
        <v>199</v>
      </c>
      <c r="D56" s="2">
        <v>230</v>
      </c>
      <c r="E56" s="2">
        <v>50</v>
      </c>
      <c r="F56" s="2">
        <v>0</v>
      </c>
      <c r="G56" s="10">
        <f t="shared" si="0"/>
        <v>0</v>
      </c>
      <c r="H56" s="10">
        <f t="shared" si="1"/>
        <v>0</v>
      </c>
    </row>
    <row r="57" spans="1:8" s="17" customFormat="1" ht="18.75" x14ac:dyDescent="0.25">
      <c r="A57" s="22"/>
      <c r="B57" s="4" t="s">
        <v>112</v>
      </c>
      <c r="C57" s="18" t="s">
        <v>113</v>
      </c>
      <c r="D57" s="12">
        <f>D58+D68+D72</f>
        <v>2500</v>
      </c>
      <c r="E57" s="12">
        <f>E58+E68+E72</f>
        <v>2500</v>
      </c>
      <c r="F57" s="12">
        <f>F58+F68+F72</f>
        <v>1167.3</v>
      </c>
      <c r="G57" s="10">
        <f t="shared" si="0"/>
        <v>46.692</v>
      </c>
      <c r="H57" s="10">
        <f t="shared" si="1"/>
        <v>46.692</v>
      </c>
    </row>
    <row r="58" spans="1:8" s="17" customFormat="1" ht="37.5" x14ac:dyDescent="0.25">
      <c r="A58" s="23" t="s">
        <v>114</v>
      </c>
      <c r="B58" s="4" t="s">
        <v>115</v>
      </c>
      <c r="C58" s="18" t="s">
        <v>116</v>
      </c>
      <c r="D58" s="12">
        <f>D60+D61+D62+D66</f>
        <v>922</v>
      </c>
      <c r="E58" s="12">
        <f>E60+E61+E62+E66</f>
        <v>1110</v>
      </c>
      <c r="F58" s="12">
        <f>F59+F60+F61+F62+F63+F64+F65+F66+F67</f>
        <v>115</v>
      </c>
      <c r="G58" s="10">
        <f t="shared" si="0"/>
        <v>12.472885032537961</v>
      </c>
      <c r="H58" s="10">
        <f t="shared" si="1"/>
        <v>10.36036036036036</v>
      </c>
    </row>
    <row r="59" spans="1:8" s="17" customFormat="1" ht="60" customHeight="1" x14ac:dyDescent="0.25">
      <c r="A59" s="22" t="s">
        <v>114</v>
      </c>
      <c r="B59" s="1" t="s">
        <v>186</v>
      </c>
      <c r="C59" s="7" t="s">
        <v>187</v>
      </c>
      <c r="D59" s="12"/>
      <c r="E59" s="2">
        <v>0</v>
      </c>
      <c r="F59" s="2">
        <v>3</v>
      </c>
      <c r="G59" s="10"/>
      <c r="H59" s="10"/>
    </row>
    <row r="60" spans="1:8" s="17" customFormat="1" ht="93.75" x14ac:dyDescent="0.25">
      <c r="A60" s="22" t="s">
        <v>114</v>
      </c>
      <c r="B60" s="1" t="s">
        <v>117</v>
      </c>
      <c r="C60" s="7" t="s">
        <v>118</v>
      </c>
      <c r="D60" s="2">
        <v>55</v>
      </c>
      <c r="E60" s="2">
        <v>60</v>
      </c>
      <c r="F60" s="2">
        <v>11.2</v>
      </c>
      <c r="G60" s="10">
        <f t="shared" si="0"/>
        <v>20.36363636363636</v>
      </c>
      <c r="H60" s="10">
        <f t="shared" si="1"/>
        <v>18.666666666666664</v>
      </c>
    </row>
    <row r="61" spans="1:8" s="17" customFormat="1" ht="56.25" x14ac:dyDescent="0.25">
      <c r="A61" s="22" t="s">
        <v>114</v>
      </c>
      <c r="B61" s="1" t="s">
        <v>119</v>
      </c>
      <c r="C61" s="7" t="s">
        <v>120</v>
      </c>
      <c r="D61" s="2">
        <v>707</v>
      </c>
      <c r="E61" s="2">
        <v>910</v>
      </c>
      <c r="F61" s="2">
        <v>0.2</v>
      </c>
      <c r="G61" s="10">
        <f t="shared" si="0"/>
        <v>2.8288543140028294E-2</v>
      </c>
      <c r="H61" s="10">
        <f t="shared" si="1"/>
        <v>2.1978021978021976E-2</v>
      </c>
    </row>
    <row r="62" spans="1:8" s="17" customFormat="1" ht="75" x14ac:dyDescent="0.25">
      <c r="A62" s="22" t="s">
        <v>114</v>
      </c>
      <c r="B62" s="1" t="s">
        <v>121</v>
      </c>
      <c r="C62" s="7" t="s">
        <v>122</v>
      </c>
      <c r="D62" s="2">
        <v>10</v>
      </c>
      <c r="E62" s="2">
        <v>10</v>
      </c>
      <c r="F62" s="2">
        <v>21.5</v>
      </c>
      <c r="G62" s="10">
        <f t="shared" si="0"/>
        <v>215</v>
      </c>
      <c r="H62" s="10">
        <f t="shared" si="1"/>
        <v>215</v>
      </c>
    </row>
    <row r="63" spans="1:8" s="17" customFormat="1" ht="100.5" customHeight="1" x14ac:dyDescent="0.25">
      <c r="A63" s="22" t="s">
        <v>114</v>
      </c>
      <c r="B63" s="1" t="s">
        <v>188</v>
      </c>
      <c r="C63" s="7" t="s">
        <v>189</v>
      </c>
      <c r="D63" s="2">
        <v>0</v>
      </c>
      <c r="E63" s="2">
        <v>0</v>
      </c>
      <c r="F63" s="2">
        <v>2.6</v>
      </c>
      <c r="G63" s="10">
        <v>0</v>
      </c>
      <c r="H63" s="10">
        <v>0</v>
      </c>
    </row>
    <row r="64" spans="1:8" s="17" customFormat="1" ht="77.25" customHeight="1" x14ac:dyDescent="0.25">
      <c r="A64" s="22" t="s">
        <v>114</v>
      </c>
      <c r="B64" s="1" t="s">
        <v>190</v>
      </c>
      <c r="C64" s="7" t="s">
        <v>191</v>
      </c>
      <c r="D64" s="2">
        <v>0</v>
      </c>
      <c r="E64" s="2">
        <v>0</v>
      </c>
      <c r="F64" s="2">
        <v>1</v>
      </c>
      <c r="G64" s="10">
        <v>0</v>
      </c>
      <c r="H64" s="10">
        <v>0</v>
      </c>
    </row>
    <row r="65" spans="1:8" s="17" customFormat="1" ht="61.5" customHeight="1" x14ac:dyDescent="0.25">
      <c r="A65" s="22" t="s">
        <v>114</v>
      </c>
      <c r="B65" s="1" t="s">
        <v>192</v>
      </c>
      <c r="C65" s="7" t="s">
        <v>193</v>
      </c>
      <c r="D65" s="2">
        <v>0</v>
      </c>
      <c r="E65" s="2">
        <v>0</v>
      </c>
      <c r="F65" s="2">
        <v>9.5</v>
      </c>
      <c r="G65" s="10">
        <v>0</v>
      </c>
      <c r="H65" s="10">
        <v>0</v>
      </c>
    </row>
    <row r="66" spans="1:8" s="17" customFormat="1" ht="75" x14ac:dyDescent="0.25">
      <c r="A66" s="22" t="s">
        <v>114</v>
      </c>
      <c r="B66" s="1" t="s">
        <v>123</v>
      </c>
      <c r="C66" s="7" t="s">
        <v>124</v>
      </c>
      <c r="D66" s="2">
        <v>150</v>
      </c>
      <c r="E66" s="2">
        <v>130</v>
      </c>
      <c r="F66" s="2">
        <v>58.5</v>
      </c>
      <c r="G66" s="10">
        <f t="shared" si="0"/>
        <v>39</v>
      </c>
      <c r="H66" s="10">
        <f t="shared" si="1"/>
        <v>45</v>
      </c>
    </row>
    <row r="67" spans="1:8" s="17" customFormat="1" ht="131.25" customHeight="1" x14ac:dyDescent="0.25">
      <c r="A67" s="22" t="s">
        <v>114</v>
      </c>
      <c r="B67" s="1" t="s">
        <v>214</v>
      </c>
      <c r="C67" s="7" t="s">
        <v>215</v>
      </c>
      <c r="D67" s="2"/>
      <c r="E67" s="2">
        <v>0</v>
      </c>
      <c r="F67" s="2">
        <v>7.5</v>
      </c>
      <c r="G67" s="10"/>
      <c r="H67" s="10"/>
    </row>
    <row r="68" spans="1:8" s="17" customFormat="1" ht="18.75" x14ac:dyDescent="0.25">
      <c r="A68" s="23" t="s">
        <v>114</v>
      </c>
      <c r="B68" s="4" t="s">
        <v>125</v>
      </c>
      <c r="C68" s="18" t="s">
        <v>126</v>
      </c>
      <c r="D68" s="12">
        <f>D69+D71</f>
        <v>278</v>
      </c>
      <c r="E68" s="12">
        <f>E69+E71</f>
        <v>90</v>
      </c>
      <c r="F68" s="12">
        <f>F69+F70+F71</f>
        <v>132.19999999999999</v>
      </c>
      <c r="G68" s="10">
        <f t="shared" si="0"/>
        <v>47.553956834532372</v>
      </c>
      <c r="H68" s="10">
        <f t="shared" si="1"/>
        <v>146.88888888888886</v>
      </c>
    </row>
    <row r="69" spans="1:8" s="17" customFormat="1" ht="112.5" x14ac:dyDescent="0.25">
      <c r="A69" s="22" t="s">
        <v>137</v>
      </c>
      <c r="B69" s="1" t="s">
        <v>129</v>
      </c>
      <c r="C69" s="7" t="s">
        <v>130</v>
      </c>
      <c r="D69" s="2">
        <v>178</v>
      </c>
      <c r="E69" s="2">
        <v>10</v>
      </c>
      <c r="F69" s="2">
        <v>0</v>
      </c>
      <c r="G69" s="10">
        <f t="shared" si="0"/>
        <v>0</v>
      </c>
      <c r="H69" s="10">
        <f t="shared" si="1"/>
        <v>0</v>
      </c>
    </row>
    <row r="70" spans="1:8" s="17" customFormat="1" ht="66" customHeight="1" x14ac:dyDescent="0.25">
      <c r="A70" s="22" t="s">
        <v>137</v>
      </c>
      <c r="B70" s="1" t="s">
        <v>184</v>
      </c>
      <c r="C70" s="7" t="s">
        <v>185</v>
      </c>
      <c r="D70" s="2">
        <v>178</v>
      </c>
      <c r="E70" s="2">
        <v>0</v>
      </c>
      <c r="F70" s="2">
        <v>85.1</v>
      </c>
      <c r="G70" s="10">
        <v>0</v>
      </c>
      <c r="H70" s="10">
        <v>0</v>
      </c>
    </row>
    <row r="71" spans="1:8" s="17" customFormat="1" ht="75" x14ac:dyDescent="0.25">
      <c r="A71" s="22" t="s">
        <v>114</v>
      </c>
      <c r="B71" s="1" t="s">
        <v>127</v>
      </c>
      <c r="C71" s="7" t="s">
        <v>128</v>
      </c>
      <c r="D71" s="2">
        <v>100</v>
      </c>
      <c r="E71" s="2">
        <v>80</v>
      </c>
      <c r="F71" s="2">
        <v>47.1</v>
      </c>
      <c r="G71" s="10">
        <f t="shared" si="0"/>
        <v>47.1</v>
      </c>
      <c r="H71" s="10">
        <f t="shared" si="1"/>
        <v>58.875</v>
      </c>
    </row>
    <row r="72" spans="1:8" s="17" customFormat="1" ht="18.75" x14ac:dyDescent="0.25">
      <c r="A72" s="23" t="s">
        <v>131</v>
      </c>
      <c r="B72" s="4" t="s">
        <v>132</v>
      </c>
      <c r="C72" s="18" t="s">
        <v>133</v>
      </c>
      <c r="D72" s="12">
        <v>1300</v>
      </c>
      <c r="E72" s="12">
        <v>1300</v>
      </c>
      <c r="F72" s="12">
        <v>920.1</v>
      </c>
      <c r="G72" s="10">
        <f t="shared" si="0"/>
        <v>70.776923076923083</v>
      </c>
      <c r="H72" s="10">
        <f t="shared" si="1"/>
        <v>70.776923076923083</v>
      </c>
    </row>
    <row r="73" spans="1:8" s="17" customFormat="1" ht="187.5" x14ac:dyDescent="0.25">
      <c r="A73" s="22" t="s">
        <v>131</v>
      </c>
      <c r="B73" s="1" t="s">
        <v>134</v>
      </c>
      <c r="C73" s="7" t="s">
        <v>135</v>
      </c>
      <c r="D73" s="2">
        <v>1300</v>
      </c>
      <c r="E73" s="2">
        <v>1300</v>
      </c>
      <c r="F73" s="2">
        <v>920.1</v>
      </c>
      <c r="G73" s="10">
        <f t="shared" si="0"/>
        <v>70.776923076923083</v>
      </c>
      <c r="H73" s="10">
        <f t="shared" si="1"/>
        <v>70.776923076923083</v>
      </c>
    </row>
    <row r="74" spans="1:8" s="17" customFormat="1" ht="18.75" x14ac:dyDescent="0.25">
      <c r="A74" s="22" t="s">
        <v>137</v>
      </c>
      <c r="B74" s="1" t="s">
        <v>200</v>
      </c>
      <c r="C74" s="18" t="s">
        <v>201</v>
      </c>
      <c r="D74" s="12">
        <v>0</v>
      </c>
      <c r="E74" s="12">
        <f>E75+E76</f>
        <v>0</v>
      </c>
      <c r="F74" s="12">
        <f>F75+F76</f>
        <v>236.4</v>
      </c>
      <c r="G74" s="10">
        <v>0</v>
      </c>
      <c r="H74" s="10">
        <v>0</v>
      </c>
    </row>
    <row r="75" spans="1:8" s="17" customFormat="1" ht="37.5" x14ac:dyDescent="0.25">
      <c r="A75" s="22" t="s">
        <v>137</v>
      </c>
      <c r="B75" s="1" t="s">
        <v>202</v>
      </c>
      <c r="C75" s="7" t="s">
        <v>203</v>
      </c>
      <c r="D75" s="2">
        <v>0</v>
      </c>
      <c r="E75" s="2">
        <v>0</v>
      </c>
      <c r="F75" s="2">
        <v>116.5</v>
      </c>
      <c r="G75" s="10">
        <v>0</v>
      </c>
      <c r="H75" s="10">
        <v>0</v>
      </c>
    </row>
    <row r="76" spans="1:8" s="17" customFormat="1" ht="18.75" x14ac:dyDescent="0.25">
      <c r="A76" s="22" t="s">
        <v>137</v>
      </c>
      <c r="B76" s="1" t="s">
        <v>204</v>
      </c>
      <c r="C76" s="7" t="s">
        <v>205</v>
      </c>
      <c r="D76" s="2">
        <v>0</v>
      </c>
      <c r="E76" s="2">
        <v>0</v>
      </c>
      <c r="F76" s="2">
        <v>119.9</v>
      </c>
      <c r="G76" s="10">
        <v>0</v>
      </c>
      <c r="H76" s="10">
        <v>0</v>
      </c>
    </row>
    <row r="77" spans="1:8" ht="18.75" x14ac:dyDescent="0.25">
      <c r="A77" s="15"/>
      <c r="B77" s="23" t="s">
        <v>48</v>
      </c>
      <c r="C77" s="18" t="s">
        <v>47</v>
      </c>
      <c r="D77" s="19">
        <f>D78+D121</f>
        <v>713639.99999999988</v>
      </c>
      <c r="E77" s="19">
        <f t="shared" ref="E77:F77" si="2">E78+E121</f>
        <v>993271.7</v>
      </c>
      <c r="F77" s="19">
        <f t="shared" si="2"/>
        <v>245221.1</v>
      </c>
      <c r="G77" s="10">
        <f t="shared" si="0"/>
        <v>34.362017263606312</v>
      </c>
      <c r="H77" s="10">
        <f t="shared" si="1"/>
        <v>24.688219748936774</v>
      </c>
    </row>
    <row r="78" spans="1:8" ht="56.25" x14ac:dyDescent="0.25">
      <c r="A78" s="24">
        <v>902</v>
      </c>
      <c r="B78" s="23" t="s">
        <v>50</v>
      </c>
      <c r="C78" s="18" t="s">
        <v>49</v>
      </c>
      <c r="D78" s="19">
        <f>D79+D83+D95+D109</f>
        <v>713639.99999999988</v>
      </c>
      <c r="E78" s="19">
        <f>E79+E83+E95+E109</f>
        <v>993272.89999999991</v>
      </c>
      <c r="F78" s="19">
        <f>F79+F83+F95+F109</f>
        <v>245222.30000000002</v>
      </c>
      <c r="G78" s="10">
        <f t="shared" si="0"/>
        <v>34.362185415615727</v>
      </c>
      <c r="H78" s="10">
        <f t="shared" si="1"/>
        <v>24.688310735146406</v>
      </c>
    </row>
    <row r="79" spans="1:8" ht="18.75" x14ac:dyDescent="0.25">
      <c r="A79" s="24">
        <v>902</v>
      </c>
      <c r="B79" s="23" t="s">
        <v>52</v>
      </c>
      <c r="C79" s="18" t="s">
        <v>51</v>
      </c>
      <c r="D79" s="19">
        <f>D80+D82+D81</f>
        <v>162217</v>
      </c>
      <c r="E79" s="19">
        <f t="shared" ref="E79:F79" si="3">E80+E82+E81</f>
        <v>164561.5</v>
      </c>
      <c r="F79" s="19">
        <f t="shared" si="3"/>
        <v>21613.200000000001</v>
      </c>
      <c r="G79" s="10">
        <f t="shared" si="0"/>
        <v>13.32363439097012</v>
      </c>
      <c r="H79" s="10">
        <f t="shared" si="1"/>
        <v>13.133813194459215</v>
      </c>
    </row>
    <row r="80" spans="1:8" ht="18.75" x14ac:dyDescent="0.25">
      <c r="A80" s="15">
        <v>902</v>
      </c>
      <c r="B80" s="22" t="s">
        <v>24</v>
      </c>
      <c r="C80" s="7" t="s">
        <v>25</v>
      </c>
      <c r="D80" s="6">
        <v>161917</v>
      </c>
      <c r="E80" s="6">
        <v>161917</v>
      </c>
      <c r="F80" s="6">
        <v>19218.7</v>
      </c>
      <c r="G80" s="10">
        <f t="shared" si="0"/>
        <v>11.869476336641613</v>
      </c>
      <c r="H80" s="10">
        <f t="shared" si="1"/>
        <v>11.869476336641613</v>
      </c>
    </row>
    <row r="81" spans="1:8" ht="37.5" x14ac:dyDescent="0.3">
      <c r="A81" s="15">
        <v>902</v>
      </c>
      <c r="B81" s="21" t="s">
        <v>207</v>
      </c>
      <c r="C81" s="34" t="s">
        <v>206</v>
      </c>
      <c r="D81" s="6">
        <v>0</v>
      </c>
      <c r="E81" s="6">
        <v>2394.5</v>
      </c>
      <c r="F81" s="6">
        <v>2394.5</v>
      </c>
      <c r="G81" s="10">
        <v>0</v>
      </c>
      <c r="H81" s="10">
        <f>F81/E81*100</f>
        <v>100</v>
      </c>
    </row>
    <row r="82" spans="1:8" ht="75" x14ac:dyDescent="0.25">
      <c r="A82" s="15">
        <v>902</v>
      </c>
      <c r="B82" s="21" t="s">
        <v>26</v>
      </c>
      <c r="C82" s="7" t="s">
        <v>27</v>
      </c>
      <c r="D82" s="6">
        <v>300</v>
      </c>
      <c r="E82" s="6">
        <v>250</v>
      </c>
      <c r="F82" s="6">
        <v>0</v>
      </c>
      <c r="G82" s="10">
        <f>F82/D82*100</f>
        <v>0</v>
      </c>
      <c r="H82" s="10">
        <f>F82/E82*100</f>
        <v>0</v>
      </c>
    </row>
    <row r="83" spans="1:8" ht="37.5" x14ac:dyDescent="0.25">
      <c r="A83" s="24"/>
      <c r="B83" s="23" t="s">
        <v>54</v>
      </c>
      <c r="C83" s="18" t="s">
        <v>53</v>
      </c>
      <c r="D83" s="19">
        <f>D84+D85+D86+D89+D91+D92+D93+D94+D113+D87+D88+D90</f>
        <v>1166.5999999999999</v>
      </c>
      <c r="E83" s="19">
        <f>E84+E85+E86+E89+E91+E92+E93+E94+E87+E88+E90</f>
        <v>130487.59999999999</v>
      </c>
      <c r="F83" s="19">
        <f>F84+F85+F86+F89+F91+F92+F93+F94+F87+F88+F90</f>
        <v>96098.3</v>
      </c>
      <c r="G83" s="10">
        <f t="shared" si="0"/>
        <v>8237.4678553060185</v>
      </c>
      <c r="H83" s="10">
        <f t="shared" si="1"/>
        <v>73.645541798607695</v>
      </c>
    </row>
    <row r="84" spans="1:8" ht="93.75" x14ac:dyDescent="0.25">
      <c r="A84" s="15">
        <v>902</v>
      </c>
      <c r="B84" s="21" t="s">
        <v>154</v>
      </c>
      <c r="C84" s="7" t="s">
        <v>155</v>
      </c>
      <c r="D84" s="6">
        <v>0</v>
      </c>
      <c r="E84" s="6">
        <f>2914.5+29.4</f>
        <v>2943.9</v>
      </c>
      <c r="F84" s="6">
        <v>736</v>
      </c>
      <c r="G84" s="10">
        <v>0</v>
      </c>
      <c r="H84" s="10">
        <f t="shared" si="1"/>
        <v>25.000849213628179</v>
      </c>
    </row>
    <row r="85" spans="1:8" ht="75" x14ac:dyDescent="0.25">
      <c r="A85" s="15">
        <v>902</v>
      </c>
      <c r="B85" s="21" t="s">
        <v>150</v>
      </c>
      <c r="C85" s="7" t="s">
        <v>151</v>
      </c>
      <c r="D85" s="6">
        <v>0</v>
      </c>
      <c r="E85" s="6">
        <f>24385.1+1556.5</f>
        <v>25941.599999999999</v>
      </c>
      <c r="F85" s="6">
        <v>7227.7</v>
      </c>
      <c r="G85" s="10">
        <v>0</v>
      </c>
      <c r="H85" s="10">
        <f t="shared" si="1"/>
        <v>27.861427205723626</v>
      </c>
    </row>
    <row r="86" spans="1:8" ht="93.75" x14ac:dyDescent="0.25">
      <c r="A86" s="15">
        <v>902</v>
      </c>
      <c r="B86" s="21" t="s">
        <v>162</v>
      </c>
      <c r="C86" s="7" t="s">
        <v>163</v>
      </c>
      <c r="D86" s="6">
        <v>0</v>
      </c>
      <c r="E86" s="6">
        <f>50000+30000</f>
        <v>80000</v>
      </c>
      <c r="F86" s="6">
        <v>80000</v>
      </c>
      <c r="G86" s="10">
        <v>0</v>
      </c>
      <c r="H86" s="10">
        <f t="shared" si="1"/>
        <v>100</v>
      </c>
    </row>
    <row r="87" spans="1:8" ht="37.5" x14ac:dyDescent="0.25">
      <c r="A87" s="15">
        <v>902</v>
      </c>
      <c r="B87" s="21" t="s">
        <v>170</v>
      </c>
      <c r="C87" s="7" t="s">
        <v>171</v>
      </c>
      <c r="D87" s="6">
        <v>0</v>
      </c>
      <c r="E87" s="6">
        <v>8000</v>
      </c>
      <c r="F87" s="6">
        <v>340.8</v>
      </c>
      <c r="G87" s="10">
        <v>0</v>
      </c>
      <c r="H87" s="10">
        <f t="shared" si="1"/>
        <v>4.26</v>
      </c>
    </row>
    <row r="88" spans="1:8" ht="75" x14ac:dyDescent="0.25">
      <c r="A88" s="15">
        <v>902</v>
      </c>
      <c r="B88" s="21" t="s">
        <v>166</v>
      </c>
      <c r="C88" s="7" t="s">
        <v>167</v>
      </c>
      <c r="D88" s="6">
        <v>0</v>
      </c>
      <c r="E88" s="6">
        <v>378.7</v>
      </c>
      <c r="F88" s="6">
        <v>0</v>
      </c>
      <c r="G88" s="10">
        <v>0</v>
      </c>
      <c r="H88" s="10">
        <f t="shared" si="1"/>
        <v>0</v>
      </c>
    </row>
    <row r="89" spans="1:8" ht="56.25" x14ac:dyDescent="0.25">
      <c r="A89" s="15">
        <v>902</v>
      </c>
      <c r="B89" s="21" t="s">
        <v>160</v>
      </c>
      <c r="C89" s="7" t="s">
        <v>161</v>
      </c>
      <c r="D89" s="6">
        <v>0</v>
      </c>
      <c r="E89" s="6">
        <f>877.8+476.5</f>
        <v>1354.3</v>
      </c>
      <c r="F89" s="6">
        <v>1354.3</v>
      </c>
      <c r="G89" s="10">
        <v>0</v>
      </c>
      <c r="H89" s="10">
        <f t="shared" si="1"/>
        <v>100</v>
      </c>
    </row>
    <row r="90" spans="1:8" ht="37.5" x14ac:dyDescent="0.25">
      <c r="A90" s="15">
        <v>902</v>
      </c>
      <c r="B90" s="21" t="s">
        <v>168</v>
      </c>
      <c r="C90" s="7" t="s">
        <v>169</v>
      </c>
      <c r="D90" s="6">
        <v>0</v>
      </c>
      <c r="E90" s="6">
        <v>243.9</v>
      </c>
      <c r="F90" s="6">
        <v>0</v>
      </c>
      <c r="G90" s="10">
        <v>0</v>
      </c>
      <c r="H90" s="10">
        <f t="shared" si="1"/>
        <v>0</v>
      </c>
    </row>
    <row r="91" spans="1:8" ht="56.25" x14ac:dyDescent="0.25">
      <c r="A91" s="15">
        <v>902</v>
      </c>
      <c r="B91" s="21" t="s">
        <v>164</v>
      </c>
      <c r="C91" s="7" t="s">
        <v>165</v>
      </c>
      <c r="D91" s="6">
        <v>0</v>
      </c>
      <c r="E91" s="6">
        <f>8946.5+90.4</f>
        <v>9036.9</v>
      </c>
      <c r="F91" s="6">
        <v>6121.9</v>
      </c>
      <c r="G91" s="10">
        <v>0</v>
      </c>
      <c r="H91" s="10">
        <f t="shared" si="1"/>
        <v>67.743363321492993</v>
      </c>
    </row>
    <row r="92" spans="1:8" ht="75" x14ac:dyDescent="0.25">
      <c r="A92" s="15">
        <v>902</v>
      </c>
      <c r="B92" s="21" t="s">
        <v>156</v>
      </c>
      <c r="C92" s="7" t="s">
        <v>157</v>
      </c>
      <c r="D92" s="6">
        <v>0</v>
      </c>
      <c r="E92" s="6">
        <f>1407.5+14.2</f>
        <v>1421.7</v>
      </c>
      <c r="F92" s="6">
        <v>317.60000000000002</v>
      </c>
      <c r="G92" s="10">
        <v>0</v>
      </c>
      <c r="H92" s="10">
        <f t="shared" si="1"/>
        <v>22.339452767813182</v>
      </c>
    </row>
    <row r="93" spans="1:8" ht="150" x14ac:dyDescent="0.25">
      <c r="A93" s="15">
        <v>902</v>
      </c>
      <c r="B93" s="21" t="s">
        <v>28</v>
      </c>
      <c r="C93" s="7" t="s">
        <v>29</v>
      </c>
      <c r="D93" s="6">
        <v>166.6</v>
      </c>
      <c r="E93" s="6">
        <v>166.6</v>
      </c>
      <c r="F93" s="6">
        <v>0</v>
      </c>
      <c r="G93" s="10">
        <f t="shared" si="0"/>
        <v>0</v>
      </c>
      <c r="H93" s="10">
        <f t="shared" si="1"/>
        <v>0</v>
      </c>
    </row>
    <row r="94" spans="1:8" ht="75" x14ac:dyDescent="0.25">
      <c r="A94" s="15">
        <v>902</v>
      </c>
      <c r="B94" s="21" t="s">
        <v>28</v>
      </c>
      <c r="C94" s="7" t="s">
        <v>30</v>
      </c>
      <c r="D94" s="6">
        <v>1000</v>
      </c>
      <c r="E94" s="6">
        <v>1000</v>
      </c>
      <c r="F94" s="6">
        <v>0</v>
      </c>
      <c r="G94" s="10">
        <f t="shared" si="0"/>
        <v>0</v>
      </c>
      <c r="H94" s="10">
        <f t="shared" si="1"/>
        <v>0</v>
      </c>
    </row>
    <row r="95" spans="1:8" ht="37.5" x14ac:dyDescent="0.25">
      <c r="A95" s="15"/>
      <c r="B95" s="23" t="s">
        <v>55</v>
      </c>
      <c r="C95" s="18" t="s">
        <v>56</v>
      </c>
      <c r="D95" s="19">
        <f>D96+D97+D98+D99+D100+D101+D102+D103+D104+D105+D106+D107+D108</f>
        <v>519252.79999999993</v>
      </c>
      <c r="E95" s="19">
        <f>E96+E97+E98+E99+E100+E101+E102+E103+E104+E105+E106+E107+E108</f>
        <v>519252.69999999995</v>
      </c>
      <c r="F95" s="19">
        <f>F96+F97+F98+F99+F100+F101+F102+F103+F104+F105+F106+F107+F108</f>
        <v>112516.40000000001</v>
      </c>
      <c r="G95" s="10">
        <f t="shared" ref="G95:G118" si="4">F95/D95*100</f>
        <v>21.668905781538399</v>
      </c>
      <c r="H95" s="10">
        <f t="shared" ref="H95:H122" si="5">F95/E95*100</f>
        <v>21.668909954632884</v>
      </c>
    </row>
    <row r="96" spans="1:8" ht="75" x14ac:dyDescent="0.25">
      <c r="A96" s="15">
        <v>902</v>
      </c>
      <c r="B96" s="21" t="s">
        <v>31</v>
      </c>
      <c r="C96" s="7" t="s">
        <v>32</v>
      </c>
      <c r="D96" s="6">
        <f>4853.8+140.4</f>
        <v>4994.2</v>
      </c>
      <c r="E96" s="6">
        <f>4853.8+140.4</f>
        <v>4994.2</v>
      </c>
      <c r="F96" s="6">
        <v>0</v>
      </c>
      <c r="G96" s="10">
        <f t="shared" si="4"/>
        <v>0</v>
      </c>
      <c r="H96" s="10">
        <f t="shared" si="5"/>
        <v>0</v>
      </c>
    </row>
    <row r="97" spans="1:8" ht="75" x14ac:dyDescent="0.25">
      <c r="A97" s="15">
        <v>902</v>
      </c>
      <c r="B97" s="21" t="s">
        <v>31</v>
      </c>
      <c r="C97" s="7" t="s">
        <v>149</v>
      </c>
      <c r="D97" s="6">
        <v>2614.1999999999998</v>
      </c>
      <c r="E97" s="6">
        <v>2614.1999999999998</v>
      </c>
      <c r="F97" s="6">
        <v>184.1</v>
      </c>
      <c r="G97" s="10">
        <f t="shared" si="4"/>
        <v>7.0423073980567672</v>
      </c>
      <c r="H97" s="10">
        <f t="shared" si="5"/>
        <v>7.0423073980567672</v>
      </c>
    </row>
    <row r="98" spans="1:8" ht="93.75" x14ac:dyDescent="0.25">
      <c r="A98" s="15">
        <v>902</v>
      </c>
      <c r="B98" s="21" t="s">
        <v>31</v>
      </c>
      <c r="C98" s="7" t="s">
        <v>141</v>
      </c>
      <c r="D98" s="6">
        <v>220.1</v>
      </c>
      <c r="E98" s="6">
        <v>220.1</v>
      </c>
      <c r="F98" s="6">
        <v>0</v>
      </c>
      <c r="G98" s="10">
        <f t="shared" si="4"/>
        <v>0</v>
      </c>
      <c r="H98" s="10">
        <f t="shared" si="5"/>
        <v>0</v>
      </c>
    </row>
    <row r="99" spans="1:8" ht="75" x14ac:dyDescent="0.25">
      <c r="A99" s="15">
        <v>902</v>
      </c>
      <c r="B99" s="21" t="s">
        <v>31</v>
      </c>
      <c r="C99" s="7" t="s">
        <v>33</v>
      </c>
      <c r="D99" s="6">
        <v>2413.1999999999998</v>
      </c>
      <c r="E99" s="6">
        <v>2413.1999999999998</v>
      </c>
      <c r="F99" s="6">
        <v>0</v>
      </c>
      <c r="G99" s="10">
        <f t="shared" si="4"/>
        <v>0</v>
      </c>
      <c r="H99" s="10">
        <f t="shared" si="5"/>
        <v>0</v>
      </c>
    </row>
    <row r="100" spans="1:8" ht="75" x14ac:dyDescent="0.25">
      <c r="A100" s="15">
        <v>902</v>
      </c>
      <c r="B100" s="21" t="s">
        <v>31</v>
      </c>
      <c r="C100" s="7" t="s">
        <v>140</v>
      </c>
      <c r="D100" s="6">
        <v>40.6</v>
      </c>
      <c r="E100" s="6">
        <v>40.6</v>
      </c>
      <c r="F100" s="6">
        <v>10.1</v>
      </c>
      <c r="G100" s="10">
        <f t="shared" si="4"/>
        <v>24.876847290640391</v>
      </c>
      <c r="H100" s="10">
        <f t="shared" si="5"/>
        <v>24.876847290640391</v>
      </c>
    </row>
    <row r="101" spans="1:8" ht="93.75" x14ac:dyDescent="0.25">
      <c r="A101" s="15">
        <v>902</v>
      </c>
      <c r="B101" s="21" t="s">
        <v>31</v>
      </c>
      <c r="C101" s="7" t="s">
        <v>37</v>
      </c>
      <c r="D101" s="6">
        <v>13.8</v>
      </c>
      <c r="E101" s="6">
        <v>13.8</v>
      </c>
      <c r="F101" s="6">
        <v>0</v>
      </c>
      <c r="G101" s="10">
        <f t="shared" si="4"/>
        <v>0</v>
      </c>
      <c r="H101" s="10">
        <f t="shared" si="5"/>
        <v>0</v>
      </c>
    </row>
    <row r="102" spans="1:8" ht="56.25" x14ac:dyDescent="0.25">
      <c r="A102" s="15">
        <v>902</v>
      </c>
      <c r="B102" s="21" t="s">
        <v>31</v>
      </c>
      <c r="C102" s="7" t="s">
        <v>38</v>
      </c>
      <c r="D102" s="6">
        <v>3657.9</v>
      </c>
      <c r="E102" s="6">
        <v>3657.9</v>
      </c>
      <c r="F102" s="6">
        <v>914.5</v>
      </c>
      <c r="G102" s="10">
        <f t="shared" si="4"/>
        <v>25.000683452254023</v>
      </c>
      <c r="H102" s="10">
        <f t="shared" si="5"/>
        <v>25.000683452254023</v>
      </c>
    </row>
    <row r="103" spans="1:8" ht="56.25" x14ac:dyDescent="0.25">
      <c r="A103" s="15">
        <v>902</v>
      </c>
      <c r="B103" s="21" t="s">
        <v>31</v>
      </c>
      <c r="C103" s="7" t="s">
        <v>39</v>
      </c>
      <c r="D103" s="6">
        <v>790.1</v>
      </c>
      <c r="E103" s="6">
        <v>790.1</v>
      </c>
      <c r="F103" s="6">
        <v>196.2</v>
      </c>
      <c r="G103" s="10">
        <f t="shared" si="4"/>
        <v>24.832299708897608</v>
      </c>
      <c r="H103" s="10">
        <f t="shared" si="5"/>
        <v>24.832299708897608</v>
      </c>
    </row>
    <row r="104" spans="1:8" ht="18.75" x14ac:dyDescent="0.25">
      <c r="A104" s="15">
        <v>902</v>
      </c>
      <c r="B104" s="21" t="s">
        <v>31</v>
      </c>
      <c r="C104" s="7" t="s">
        <v>42</v>
      </c>
      <c r="D104" s="6">
        <v>1232</v>
      </c>
      <c r="E104" s="6">
        <v>1232</v>
      </c>
      <c r="F104" s="6">
        <v>517.4</v>
      </c>
      <c r="G104" s="10">
        <f t="shared" si="4"/>
        <v>41.996753246753244</v>
      </c>
      <c r="H104" s="10">
        <f t="shared" si="5"/>
        <v>41.996753246753244</v>
      </c>
    </row>
    <row r="105" spans="1:8" ht="168.75" x14ac:dyDescent="0.25">
      <c r="A105" s="15">
        <v>902</v>
      </c>
      <c r="B105" s="21" t="s">
        <v>31</v>
      </c>
      <c r="C105" s="7" t="s">
        <v>43</v>
      </c>
      <c r="D105" s="6">
        <v>476654.3</v>
      </c>
      <c r="E105" s="6">
        <f>64264.6+38183.7+17804.8+5350+1726+1070.9+171672.4+129788.3+2044.4+15190.8+24649+4909.4</f>
        <v>476654.3</v>
      </c>
      <c r="F105" s="6">
        <v>104741.6</v>
      </c>
      <c r="G105" s="10">
        <f t="shared" si="4"/>
        <v>21.974332341069829</v>
      </c>
      <c r="H105" s="10">
        <f t="shared" si="5"/>
        <v>21.974332341069829</v>
      </c>
    </row>
    <row r="106" spans="1:8" ht="93.75" x14ac:dyDescent="0.25">
      <c r="A106" s="15">
        <v>902</v>
      </c>
      <c r="B106" s="21" t="s">
        <v>31</v>
      </c>
      <c r="C106" s="7" t="s">
        <v>34</v>
      </c>
      <c r="D106" s="6">
        <f>4603</f>
        <v>4603</v>
      </c>
      <c r="E106" s="6">
        <f>4603</f>
        <v>4603</v>
      </c>
      <c r="F106" s="6">
        <v>1033.4000000000001</v>
      </c>
      <c r="G106" s="10">
        <f t="shared" si="4"/>
        <v>22.450575711492508</v>
      </c>
      <c r="H106" s="10">
        <f t="shared" si="5"/>
        <v>22.450575711492508</v>
      </c>
    </row>
    <row r="107" spans="1:8" ht="93.75" x14ac:dyDescent="0.25">
      <c r="A107" s="15">
        <v>902</v>
      </c>
      <c r="B107" s="21" t="s">
        <v>35</v>
      </c>
      <c r="C107" s="7" t="s">
        <v>36</v>
      </c>
      <c r="D107" s="6">
        <v>22010.1</v>
      </c>
      <c r="E107" s="6">
        <f>694+21316.1</f>
        <v>22010.1</v>
      </c>
      <c r="F107" s="6">
        <v>4919.1000000000004</v>
      </c>
      <c r="G107" s="10">
        <f t="shared" si="4"/>
        <v>22.349285100930942</v>
      </c>
      <c r="H107" s="10">
        <f t="shared" si="5"/>
        <v>22.349285100930942</v>
      </c>
    </row>
    <row r="108" spans="1:8" ht="93.75" x14ac:dyDescent="0.25">
      <c r="A108" s="15">
        <v>902</v>
      </c>
      <c r="B108" s="21" t="s">
        <v>40</v>
      </c>
      <c r="C108" s="7" t="s">
        <v>41</v>
      </c>
      <c r="D108" s="6">
        <v>9.3000000000000007</v>
      </c>
      <c r="E108" s="6">
        <v>9.1999999999999993</v>
      </c>
      <c r="F108" s="6">
        <v>0</v>
      </c>
      <c r="G108" s="10">
        <f t="shared" si="4"/>
        <v>0</v>
      </c>
      <c r="H108" s="10">
        <f t="shared" si="5"/>
        <v>0</v>
      </c>
    </row>
    <row r="109" spans="1:8" s="26" customFormat="1" ht="18.75" x14ac:dyDescent="0.25">
      <c r="A109" s="24"/>
      <c r="B109" s="23" t="s">
        <v>58</v>
      </c>
      <c r="C109" s="18" t="s">
        <v>46</v>
      </c>
      <c r="D109" s="19">
        <f>D110+D111+D112+D114+D115+D116+D117+D118+D120+D113+D119</f>
        <v>31003.599999999999</v>
      </c>
      <c r="E109" s="19">
        <f>E110+E111+E112+E114+E115+E116+E117+E118+E120+E113+E119+0.1</f>
        <v>178971.1</v>
      </c>
      <c r="F109" s="19">
        <f t="shared" ref="F109" si="6">F110+F111+F112+F114+F115+F116+F117+F118+F120+F113+F119</f>
        <v>14994.4</v>
      </c>
      <c r="G109" s="10">
        <f t="shared" si="4"/>
        <v>48.363415861383842</v>
      </c>
      <c r="H109" s="10">
        <f t="shared" si="5"/>
        <v>8.3781124438526664</v>
      </c>
    </row>
    <row r="110" spans="1:8" s="25" customFormat="1" ht="75" x14ac:dyDescent="0.25">
      <c r="A110" s="15">
        <v>902</v>
      </c>
      <c r="B110" s="22" t="s">
        <v>144</v>
      </c>
      <c r="C110" s="7" t="s">
        <v>145</v>
      </c>
      <c r="D110" s="6">
        <f>4775.5+88.4</f>
        <v>4863.8999999999996</v>
      </c>
      <c r="E110" s="6">
        <f>4775.5+88.4</f>
        <v>4863.8999999999996</v>
      </c>
      <c r="F110" s="6">
        <v>868.4</v>
      </c>
      <c r="G110" s="10">
        <f t="shared" si="4"/>
        <v>17.853985484898953</v>
      </c>
      <c r="H110" s="10">
        <f t="shared" si="5"/>
        <v>17.853985484898953</v>
      </c>
    </row>
    <row r="111" spans="1:8" s="25" customFormat="1" ht="168.75" x14ac:dyDescent="0.25">
      <c r="A111" s="15">
        <v>902</v>
      </c>
      <c r="B111" s="22" t="s">
        <v>152</v>
      </c>
      <c r="C111" s="7" t="s">
        <v>153</v>
      </c>
      <c r="D111" s="6">
        <v>0</v>
      </c>
      <c r="E111" s="6">
        <v>1054.5999999999999</v>
      </c>
      <c r="F111" s="6">
        <v>0</v>
      </c>
      <c r="G111" s="10">
        <v>0</v>
      </c>
      <c r="H111" s="10">
        <f t="shared" si="5"/>
        <v>0</v>
      </c>
    </row>
    <row r="112" spans="1:8" s="25" customFormat="1" ht="131.25" x14ac:dyDescent="0.25">
      <c r="A112" s="15">
        <v>902</v>
      </c>
      <c r="B112" s="22" t="s">
        <v>146</v>
      </c>
      <c r="C112" s="7" t="s">
        <v>147</v>
      </c>
      <c r="D112" s="6">
        <v>0</v>
      </c>
      <c r="E112" s="6">
        <v>46637.599999999999</v>
      </c>
      <c r="F112" s="6">
        <v>11171.2</v>
      </c>
      <c r="G112" s="10">
        <v>0</v>
      </c>
      <c r="H112" s="10">
        <f t="shared" si="5"/>
        <v>23.953205139200989</v>
      </c>
    </row>
    <row r="113" spans="1:8" ht="112.5" x14ac:dyDescent="0.25">
      <c r="A113" s="15">
        <v>902</v>
      </c>
      <c r="B113" s="21" t="s">
        <v>44</v>
      </c>
      <c r="C113" s="7" t="s">
        <v>158</v>
      </c>
      <c r="D113" s="6">
        <v>0</v>
      </c>
      <c r="E113" s="6">
        <v>30204.1</v>
      </c>
      <c r="F113" s="6">
        <v>0</v>
      </c>
      <c r="G113" s="10">
        <v>0</v>
      </c>
      <c r="H113" s="10">
        <f>F113/E113*100</f>
        <v>0</v>
      </c>
    </row>
    <row r="114" spans="1:8" s="25" customFormat="1" ht="75" x14ac:dyDescent="0.25">
      <c r="A114" s="15">
        <v>902</v>
      </c>
      <c r="B114" s="21" t="s">
        <v>44</v>
      </c>
      <c r="C114" s="7" t="s">
        <v>148</v>
      </c>
      <c r="D114" s="6">
        <v>0</v>
      </c>
      <c r="E114" s="6">
        <v>16474.8</v>
      </c>
      <c r="F114" s="6">
        <v>1247.5999999999999</v>
      </c>
      <c r="G114" s="10">
        <v>0</v>
      </c>
      <c r="H114" s="10">
        <f t="shared" si="5"/>
        <v>7.5727778182436198</v>
      </c>
    </row>
    <row r="115" spans="1:8" ht="93.75" x14ac:dyDescent="0.25">
      <c r="A115" s="15">
        <v>902</v>
      </c>
      <c r="B115" s="21" t="s">
        <v>44</v>
      </c>
      <c r="C115" s="7" t="s">
        <v>45</v>
      </c>
      <c r="D115" s="6">
        <v>20000</v>
      </c>
      <c r="E115" s="6">
        <v>20000</v>
      </c>
      <c r="F115" s="6">
        <v>0</v>
      </c>
      <c r="G115" s="10">
        <f t="shared" si="4"/>
        <v>0</v>
      </c>
      <c r="H115" s="10">
        <f t="shared" si="5"/>
        <v>0</v>
      </c>
    </row>
    <row r="116" spans="1:8" ht="281.25" x14ac:dyDescent="0.25">
      <c r="A116" s="15">
        <v>902</v>
      </c>
      <c r="B116" s="21" t="s">
        <v>44</v>
      </c>
      <c r="C116" s="7" t="s">
        <v>139</v>
      </c>
      <c r="D116" s="6">
        <v>1907.1</v>
      </c>
      <c r="E116" s="6">
        <v>1907.1</v>
      </c>
      <c r="F116" s="6">
        <v>674.4</v>
      </c>
      <c r="G116" s="10">
        <f t="shared" si="4"/>
        <v>35.362592417807143</v>
      </c>
      <c r="H116" s="10">
        <f t="shared" si="5"/>
        <v>35.362592417807143</v>
      </c>
    </row>
    <row r="117" spans="1:8" ht="395.25" customHeight="1" x14ac:dyDescent="0.25">
      <c r="A117" s="15">
        <v>902</v>
      </c>
      <c r="B117" s="21" t="s">
        <v>44</v>
      </c>
      <c r="C117" s="7" t="s">
        <v>59</v>
      </c>
      <c r="D117" s="6">
        <v>1470.5</v>
      </c>
      <c r="E117" s="6">
        <v>1470.5</v>
      </c>
      <c r="F117" s="6">
        <v>0</v>
      </c>
      <c r="G117" s="10">
        <f t="shared" si="4"/>
        <v>0</v>
      </c>
      <c r="H117" s="10">
        <f t="shared" si="5"/>
        <v>0</v>
      </c>
    </row>
    <row r="118" spans="1:8" ht="409.5" x14ac:dyDescent="0.25">
      <c r="A118" s="15">
        <v>902</v>
      </c>
      <c r="B118" s="21" t="s">
        <v>44</v>
      </c>
      <c r="C118" s="7" t="s">
        <v>138</v>
      </c>
      <c r="D118" s="6">
        <v>2762.1</v>
      </c>
      <c r="E118" s="6">
        <v>2762.1</v>
      </c>
      <c r="F118" s="6">
        <v>1032.8</v>
      </c>
      <c r="G118" s="10">
        <f t="shared" si="4"/>
        <v>37.391839542377177</v>
      </c>
      <c r="H118" s="10">
        <f t="shared" si="5"/>
        <v>37.391839542377177</v>
      </c>
    </row>
    <row r="119" spans="1:8" ht="46.5" customHeight="1" x14ac:dyDescent="0.25">
      <c r="A119" s="15">
        <v>902</v>
      </c>
      <c r="B119" s="35" t="s">
        <v>208</v>
      </c>
      <c r="C119" s="36" t="s">
        <v>209</v>
      </c>
      <c r="D119" s="6">
        <v>0</v>
      </c>
      <c r="E119" s="6">
        <v>70.400000000000006</v>
      </c>
      <c r="F119" s="6">
        <v>0</v>
      </c>
      <c r="G119" s="10">
        <v>0</v>
      </c>
      <c r="H119" s="10">
        <f t="shared" si="5"/>
        <v>0</v>
      </c>
    </row>
    <row r="120" spans="1:8" ht="75" x14ac:dyDescent="0.25">
      <c r="A120" s="15">
        <v>902</v>
      </c>
      <c r="B120" s="21" t="s">
        <v>44</v>
      </c>
      <c r="C120" s="7" t="s">
        <v>159</v>
      </c>
      <c r="D120" s="6">
        <v>0</v>
      </c>
      <c r="E120" s="6">
        <v>53525.9</v>
      </c>
      <c r="F120" s="6">
        <v>0</v>
      </c>
      <c r="G120" s="10">
        <v>0</v>
      </c>
      <c r="H120" s="10">
        <f t="shared" si="5"/>
        <v>0</v>
      </c>
    </row>
    <row r="121" spans="1:8" ht="65.25" customHeight="1" x14ac:dyDescent="0.25">
      <c r="A121" s="24">
        <v>902</v>
      </c>
      <c r="B121" s="38" t="s">
        <v>213</v>
      </c>
      <c r="C121" s="18" t="s">
        <v>212</v>
      </c>
      <c r="D121" s="19">
        <f>D122</f>
        <v>0</v>
      </c>
      <c r="E121" s="19">
        <f t="shared" ref="E121:F121" si="7">E122</f>
        <v>-1.2</v>
      </c>
      <c r="F121" s="19">
        <f t="shared" si="7"/>
        <v>-1.2</v>
      </c>
      <c r="G121" s="10">
        <v>0</v>
      </c>
      <c r="H121" s="10">
        <f t="shared" si="5"/>
        <v>100</v>
      </c>
    </row>
    <row r="122" spans="1:8" ht="60" customHeight="1" x14ac:dyDescent="0.25">
      <c r="A122" s="15">
        <v>902</v>
      </c>
      <c r="B122" s="21" t="s">
        <v>210</v>
      </c>
      <c r="C122" s="16" t="s">
        <v>211</v>
      </c>
      <c r="D122" s="37">
        <v>0</v>
      </c>
      <c r="E122" s="37">
        <v>-1.2</v>
      </c>
      <c r="F122" s="37">
        <v>-1.2</v>
      </c>
      <c r="G122" s="39">
        <v>0</v>
      </c>
      <c r="H122" s="39">
        <f t="shared" si="5"/>
        <v>100</v>
      </c>
    </row>
    <row r="123" spans="1:8" ht="18.75" x14ac:dyDescent="0.3">
      <c r="A123" s="27"/>
      <c r="B123" s="27"/>
      <c r="C123" s="27"/>
      <c r="D123" s="27"/>
      <c r="E123" s="27"/>
      <c r="F123" s="27"/>
      <c r="G123" s="27"/>
      <c r="H123" s="27"/>
    </row>
    <row r="124" spans="1:8" ht="18.75" x14ac:dyDescent="0.3">
      <c r="A124" s="27"/>
      <c r="B124" s="27"/>
      <c r="C124" s="27"/>
      <c r="D124" s="27"/>
      <c r="E124" s="27"/>
      <c r="F124" s="27"/>
      <c r="G124" s="27"/>
      <c r="H124" s="27"/>
    </row>
    <row r="125" spans="1:8" ht="18.75" x14ac:dyDescent="0.3">
      <c r="A125" s="27"/>
      <c r="B125" s="27"/>
      <c r="C125" s="27"/>
      <c r="D125" s="27"/>
      <c r="E125" s="27"/>
      <c r="F125" s="27"/>
      <c r="G125" s="27"/>
      <c r="H125" s="27"/>
    </row>
    <row r="126" spans="1:8" ht="18.75" x14ac:dyDescent="0.3">
      <c r="A126" s="27"/>
      <c r="B126" s="27"/>
      <c r="C126" s="27"/>
      <c r="D126" s="27"/>
      <c r="E126" s="27"/>
      <c r="F126" s="27"/>
      <c r="G126" s="27"/>
      <c r="H126" s="27"/>
    </row>
    <row r="127" spans="1:8" ht="18.75" x14ac:dyDescent="0.3">
      <c r="A127" s="27"/>
      <c r="B127" s="27"/>
      <c r="C127" s="27"/>
      <c r="D127" s="27"/>
      <c r="E127" s="27"/>
      <c r="F127" s="27"/>
      <c r="G127" s="27"/>
      <c r="H127" s="27"/>
    </row>
    <row r="128" spans="1:8" ht="18.75" x14ac:dyDescent="0.3">
      <c r="A128" s="27"/>
      <c r="B128" s="27"/>
      <c r="C128" s="27"/>
      <c r="D128" s="27"/>
      <c r="E128" s="27"/>
      <c r="F128" s="27"/>
      <c r="G128" s="27"/>
      <c r="H128" s="27"/>
    </row>
    <row r="129" spans="1:8" ht="18.75" x14ac:dyDescent="0.3">
      <c r="A129" s="27"/>
      <c r="B129" s="27"/>
      <c r="C129" s="27"/>
      <c r="D129" s="27"/>
      <c r="E129" s="27"/>
      <c r="F129" s="27"/>
      <c r="G129" s="27"/>
      <c r="H129" s="27"/>
    </row>
    <row r="130" spans="1:8" ht="18.75" x14ac:dyDescent="0.3">
      <c r="A130" s="27"/>
      <c r="B130" s="27"/>
      <c r="C130" s="27"/>
      <c r="D130" s="27"/>
      <c r="E130" s="27"/>
      <c r="F130" s="27"/>
      <c r="G130" s="27"/>
      <c r="H130" s="27"/>
    </row>
    <row r="131" spans="1:8" ht="18.75" x14ac:dyDescent="0.3">
      <c r="A131" s="27"/>
      <c r="B131" s="27"/>
      <c r="C131" s="27"/>
      <c r="D131" s="27"/>
      <c r="E131" s="27"/>
      <c r="F131" s="27"/>
      <c r="G131" s="27"/>
      <c r="H131" s="27"/>
    </row>
    <row r="132" spans="1:8" ht="18.75" x14ac:dyDescent="0.3">
      <c r="A132" s="27"/>
      <c r="B132" s="27"/>
      <c r="C132" s="27"/>
      <c r="D132" s="27"/>
      <c r="E132" s="27"/>
      <c r="F132" s="27"/>
      <c r="G132" s="27"/>
      <c r="H132" s="27"/>
    </row>
    <row r="133" spans="1:8" ht="18.75" x14ac:dyDescent="0.3">
      <c r="A133" s="27"/>
      <c r="B133" s="27"/>
      <c r="C133" s="27"/>
      <c r="D133" s="27"/>
      <c r="E133" s="27"/>
      <c r="F133" s="27"/>
      <c r="G133" s="27"/>
      <c r="H133" s="27"/>
    </row>
    <row r="134" spans="1:8" ht="18.75" x14ac:dyDescent="0.3">
      <c r="A134" s="27"/>
      <c r="B134" s="27"/>
      <c r="C134" s="27"/>
      <c r="D134" s="27"/>
      <c r="E134" s="27"/>
      <c r="F134" s="27"/>
      <c r="G134" s="27"/>
      <c r="H134" s="27"/>
    </row>
    <row r="135" spans="1:8" ht="18.75" x14ac:dyDescent="0.3">
      <c r="A135" s="27"/>
      <c r="B135" s="27"/>
      <c r="C135" s="27"/>
      <c r="D135" s="27"/>
      <c r="E135" s="27"/>
      <c r="F135" s="27"/>
      <c r="G135" s="27"/>
      <c r="H135" s="27"/>
    </row>
    <row r="136" spans="1:8" ht="18.75" x14ac:dyDescent="0.3">
      <c r="A136" s="27"/>
      <c r="B136" s="27"/>
      <c r="C136" s="27"/>
      <c r="D136" s="27"/>
      <c r="E136" s="27"/>
      <c r="F136" s="27"/>
      <c r="G136" s="27"/>
      <c r="H136" s="27"/>
    </row>
    <row r="137" spans="1:8" ht="18.75" x14ac:dyDescent="0.3">
      <c r="A137" s="27"/>
      <c r="B137" s="27"/>
      <c r="C137" s="27"/>
      <c r="D137" s="27"/>
      <c r="E137" s="27"/>
      <c r="F137" s="27"/>
      <c r="G137" s="27"/>
      <c r="H137" s="27"/>
    </row>
  </sheetData>
  <mergeCells count="15">
    <mergeCell ref="G13:H13"/>
    <mergeCell ref="E13:E14"/>
    <mergeCell ref="A12:H12"/>
    <mergeCell ref="A1:H1"/>
    <mergeCell ref="A2:H2"/>
    <mergeCell ref="A3:H3"/>
    <mergeCell ref="A4:H4"/>
    <mergeCell ref="A5:H5"/>
    <mergeCell ref="A6:H6"/>
    <mergeCell ref="A9:H9"/>
    <mergeCell ref="A10:H10"/>
    <mergeCell ref="A13:B13"/>
    <mergeCell ref="C13:C14"/>
    <mergeCell ref="D13:D14"/>
    <mergeCell ref="F13:F14"/>
  </mergeCells>
  <pageMargins left="0.70866141732283472" right="0.11811023622047245" top="0.55118110236220474" bottom="0.15748031496062992" header="0.31496062992125984" footer="0.31496062992125984"/>
  <pageSetup paperSize="9" scale="44"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Аня</cp:lastModifiedBy>
  <cp:lastPrinted>2025-05-27T12:44:47Z</cp:lastPrinted>
  <dcterms:created xsi:type="dcterms:W3CDTF">2012-12-19T23:56:06Z</dcterms:created>
  <dcterms:modified xsi:type="dcterms:W3CDTF">2025-06-02T07:12:48Z</dcterms:modified>
</cp:coreProperties>
</file>