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5" sheetId="5" r:id="rId1"/>
  </sheets>
  <externalReferences>
    <externalReference r:id="rId2"/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D60" i="5" l="1"/>
  <c r="C60" i="5"/>
  <c r="D59" i="5"/>
  <c r="C59" i="5"/>
  <c r="C58" i="5"/>
  <c r="C57" i="5"/>
  <c r="C56" i="5"/>
  <c r="C55" i="5"/>
  <c r="C54" i="5"/>
  <c r="C53" i="5"/>
  <c r="C52" i="5"/>
  <c r="C50" i="5"/>
  <c r="C38" i="5"/>
  <c r="C24" i="5"/>
  <c r="C20" i="5"/>
  <c r="D39" i="5" l="1"/>
  <c r="D38" i="5"/>
  <c r="D41" i="5"/>
  <c r="D21" i="5" l="1"/>
  <c r="C44" i="5"/>
  <c r="C35" i="5"/>
  <c r="C26" i="5"/>
  <c r="C25" i="5"/>
  <c r="C21" i="5"/>
  <c r="D29" i="5" l="1"/>
  <c r="D31" i="5"/>
  <c r="D40" i="5"/>
  <c r="D45" i="5"/>
  <c r="D57" i="5" l="1"/>
  <c r="D54" i="5"/>
  <c r="D58" i="5"/>
  <c r="D49" i="5"/>
  <c r="D48" i="5"/>
  <c r="D27" i="5"/>
  <c r="D37" i="5"/>
  <c r="D56" i="5"/>
  <c r="D36" i="5"/>
  <c r="C51" i="5" l="1"/>
  <c r="D43" i="5"/>
  <c r="D46" i="5"/>
  <c r="D47" i="5"/>
  <c r="D53" i="5"/>
  <c r="C61" i="5" l="1"/>
  <c r="D50" i="5"/>
  <c r="D44" i="5" s="1"/>
  <c r="D55" i="5"/>
  <c r="D52" i="5"/>
  <c r="D51" i="5" l="1"/>
  <c r="D30" i="5" l="1"/>
  <c r="D42" i="5" l="1"/>
  <c r="D35" i="5" s="1"/>
  <c r="D28" i="5" l="1"/>
  <c r="D26" i="5" s="1"/>
  <c r="D61" i="5" s="1"/>
</calcChain>
</file>

<file path=xl/sharedStrings.xml><?xml version="1.0" encoding="utf-8"?>
<sst xmlns="http://schemas.openxmlformats.org/spreadsheetml/2006/main" count="95" uniqueCount="95">
  <si>
    <t>№ п/п</t>
  </si>
  <si>
    <t>тыс.руб.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</si>
  <si>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</si>
  <si>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</si>
  <si>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</si>
  <si>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</si>
  <si>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"Хилокский район" на 2025 год</t>
  </si>
  <si>
    <t>Приложение № 15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</si>
  <si>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</si>
  <si>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</si>
  <si>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</si>
  <si>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</si>
  <si>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</si>
  <si>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</si>
  <si>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</si>
  <si>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</si>
  <si>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</si>
  <si>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</si>
  <si>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</si>
  <si>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</si>
  <si>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</si>
  <si>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</si>
  <si>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</si>
  <si>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</si>
  <si>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</si>
  <si>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</si>
  <si>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</si>
  <si>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</si>
  <si>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</si>
  <si>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</si>
  <si>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</si>
  <si>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</si>
  <si>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</si>
  <si>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</si>
  <si>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</si>
  <si>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</si>
  <si>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</si>
  <si>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</si>
  <si>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</si>
  <si>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</si>
  <si>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</si>
  <si>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</si>
  <si>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</si>
  <si>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</si>
  <si>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</si>
  <si>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</si>
  <si>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</si>
  <si>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</si>
  <si>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</si>
  <si>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</si>
  <si>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</si>
  <si>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</si>
  <si>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</si>
  <si>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</si>
  <si>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</si>
  <si>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</si>
  <si>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</si>
  <si>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</si>
  <si>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</si>
  <si>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</si>
  <si>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</si>
  <si>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</si>
  <si>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</si>
  <si>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</si>
  <si>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</si>
  <si>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</si>
  <si>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</si>
  <si>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</si>
  <si>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</si>
  <si>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</si>
  <si>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</si>
  <si>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</si>
  <si>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</si>
  <si>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</si>
  <si>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</si>
  <si>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</si>
  <si>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</si>
  <si>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</si>
  <si>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</si>
  <si>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</si>
  <si>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</si>
  <si>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</si>
  <si>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</si>
  <si>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</si>
  <si>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</si>
  <si>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Управление муниципальными финансами и муниципальным долгом муниципального района «Хилокский район» на 2023-2027 годы</t>
  </si>
  <si>
    <t>Экономическое развитие муниципального района «Хилокский район» на 2023-2027 годы</t>
  </si>
  <si>
    <t>Сумма</t>
  </si>
  <si>
    <t>"Хилокский район"</t>
  </si>
  <si>
    <t>на 2025 год и плановый период 2026 и 2027 гг."</t>
  </si>
  <si>
    <t>9</t>
  </si>
  <si>
    <t>Безопасность гидротехнических сооружений, находящихся на территории муниципального района «Хилокский район» 2023-2027 гг.</t>
  </si>
  <si>
    <t>ИТОГО</t>
  </si>
  <si>
    <t xml:space="preserve"> "О внесении изменений в бюджет муниципального района "Хилокский район" </t>
  </si>
  <si>
    <t>от _________________2025 года 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</si>
</sst>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80;&#1089;&#1087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73;&#1077;&#1079;%20&#1091;&#1095;&#1077;&#1090;&#1072;%20&#1086;&#1089;&#1090;&#1072;&#1090;&#1082;&#1086;&#1074;%20&#1085;&#1072;%2001.06.202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8470;%2011,%2013,%2018%20&#1082;%20&#1073;&#1102;&#1076;&#1078;&#1077;&#1090;&#1091;%20&#1085;&#1072;%202025-2027%20&#1075;&#1086;&#1076;&#1099;%20&#1080;&#1089;&#1087;&#1088;%20(&#1089;%20&#1086;&#1089;&#1090;&#1072;&#1090;&#1082;&#1072;&#1084;&#108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146">
          <cell r="O146">
            <v>0</v>
          </cell>
        </row>
        <row r="157">
          <cell r="O157">
            <v>0</v>
          </cell>
        </row>
        <row r="162">
          <cell r="O162">
            <v>0</v>
          </cell>
        </row>
        <row r="173">
          <cell r="O173">
            <v>0</v>
          </cell>
        </row>
        <row r="179">
          <cell r="O179">
            <v>0</v>
          </cell>
        </row>
        <row r="186">
          <cell r="O186">
            <v>1058.8</v>
          </cell>
        </row>
        <row r="199">
          <cell r="O199">
            <v>1354.3</v>
          </cell>
        </row>
        <row r="288">
          <cell r="O288">
            <v>0</v>
          </cell>
        </row>
        <row r="295">
          <cell r="O295">
            <v>0</v>
          </cell>
        </row>
        <row r="304">
          <cell r="O304">
            <v>0</v>
          </cell>
        </row>
        <row r="321">
          <cell r="O321">
            <v>8084.4</v>
          </cell>
        </row>
        <row r="339">
          <cell r="O339">
            <v>538.20000000000005</v>
          </cell>
        </row>
        <row r="373">
          <cell r="O373">
            <v>0</v>
          </cell>
        </row>
        <row r="391">
          <cell r="O391">
            <v>0</v>
          </cell>
        </row>
        <row r="409">
          <cell r="O409">
            <v>0</v>
          </cell>
        </row>
        <row r="415">
          <cell r="O415">
            <v>0</v>
          </cell>
        </row>
        <row r="475">
          <cell r="O475">
            <v>128639.1</v>
          </cell>
        </row>
        <row r="532">
          <cell r="O532">
            <v>434582.89999999991</v>
          </cell>
        </row>
        <row r="632">
          <cell r="O632">
            <v>0</v>
          </cell>
        </row>
        <row r="646">
          <cell r="O646">
            <v>26613.1</v>
          </cell>
        </row>
        <row r="692">
          <cell r="O692">
            <v>2313.4</v>
          </cell>
        </row>
        <row r="701">
          <cell r="O701">
            <v>0</v>
          </cell>
        </row>
        <row r="755">
          <cell r="O75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217">
          <cell r="O217">
            <v>26496.1</v>
          </cell>
        </row>
        <row r="222">
          <cell r="O222">
            <v>12793</v>
          </cell>
        </row>
        <row r="228">
          <cell r="O228">
            <v>83730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нкциональная 2025 ПРИЛ 11"/>
      <sheetName val="печать фукцион"/>
      <sheetName val="Ведомственная 2025 ПРИЛ 13"/>
      <sheetName val="Программная по ведомс ПРИЛ 18"/>
    </sheetNames>
    <sheetDataSet>
      <sheetData sheetId="0"/>
      <sheetData sheetId="1"/>
      <sheetData sheetId="2"/>
      <sheetData sheetId="3">
        <row r="475">
          <cell r="N475">
            <v>195915.30000000002</v>
          </cell>
        </row>
        <row r="532">
          <cell r="N532">
            <v>637626.39999999991</v>
          </cell>
        </row>
        <row r="632">
          <cell r="N632">
            <v>21686.1</v>
          </cell>
        </row>
        <row r="646">
          <cell r="N646">
            <v>26613.1</v>
          </cell>
        </row>
        <row r="692">
          <cell r="N692">
            <v>2713.4</v>
          </cell>
        </row>
        <row r="701">
          <cell r="N701">
            <v>18283.5</v>
          </cell>
        </row>
        <row r="755">
          <cell r="N755">
            <v>9281.1</v>
          </cell>
        </row>
        <row r="796">
          <cell r="N796">
            <v>1000</v>
          </cell>
          <cell r="O796">
            <v>1000</v>
          </cell>
        </row>
        <row r="805">
          <cell r="N805">
            <v>36622.9</v>
          </cell>
          <cell r="O805">
            <v>24405.9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tabSelected="1" workbookViewId="0">
      <selection sqref="A1:D1"/>
    </sheetView>
  </sheetViews>
  <sheetFormatPr defaultRowHeight="14.4" x14ac:dyDescent="0.3"/>
  <cols>
    <col min="1" max="1" width="8.5546875" customWidth="1"/>
    <col min="2" max="2" width="73.6640625" customWidth="1"/>
    <col min="3" max="3" width="28.88671875" customWidth="1"/>
    <col min="4" max="4" width="29.5546875" customWidth="1"/>
  </cols>
  <sheetData>
    <row r="1" spans="1:4" ht="17.399999999999999" x14ac:dyDescent="0.3">
      <c r="A1" s="41" t="s">
        <v>7</v>
      </c>
      <c r="B1" s="41"/>
      <c r="C1" s="41"/>
      <c r="D1" s="41"/>
    </row>
    <row r="2" spans="1:4" ht="18" x14ac:dyDescent="0.35">
      <c r="A2" s="42" t="s">
        <v>9</v>
      </c>
      <c r="B2" s="42"/>
      <c r="C2" s="42"/>
      <c r="D2" s="42"/>
    </row>
    <row r="3" spans="1:4" ht="18" x14ac:dyDescent="0.35">
      <c r="A3" s="42" t="s">
        <v>88</v>
      </c>
      <c r="B3" s="42"/>
      <c r="C3" s="42"/>
      <c r="D3" s="42"/>
    </row>
    <row r="4" spans="1:4" ht="18" x14ac:dyDescent="0.35">
      <c r="A4" s="42" t="s">
        <v>93</v>
      </c>
      <c r="B4" s="42"/>
      <c r="C4" s="42"/>
      <c r="D4" s="42"/>
    </row>
    <row r="5" spans="1:4" ht="18" x14ac:dyDescent="0.35">
      <c r="A5" s="42" t="s">
        <v>89</v>
      </c>
      <c r="B5" s="42"/>
      <c r="C5" s="42"/>
      <c r="D5" s="42"/>
    </row>
    <row r="6" spans="1:4" ht="23.25" customHeight="1" x14ac:dyDescent="0.35">
      <c r="A6" s="42" t="s">
        <v>94</v>
      </c>
      <c r="B6" s="42"/>
      <c r="C6" s="42"/>
      <c r="D6" s="42"/>
    </row>
    <row r="7" spans="1:4" ht="18" x14ac:dyDescent="0.35">
      <c r="A7" s="40"/>
      <c r="B7" s="40"/>
      <c r="C7" s="40"/>
      <c r="D7" s="5"/>
    </row>
    <row r="8" spans="1:4" ht="18" x14ac:dyDescent="0.35">
      <c r="A8" s="40"/>
      <c r="B8" s="40"/>
      <c r="C8" s="40"/>
      <c r="D8" s="5"/>
    </row>
    <row r="9" spans="1:4" ht="18" x14ac:dyDescent="0.35">
      <c r="A9" s="40"/>
      <c r="B9" s="40"/>
      <c r="C9" s="40"/>
      <c r="D9" s="5"/>
    </row>
    <row r="10" spans="1:4" ht="17.399999999999999" x14ac:dyDescent="0.3">
      <c r="A10" s="31" t="s">
        <v>8</v>
      </c>
      <c r="B10" s="31"/>
      <c r="C10" s="31"/>
      <c r="D10" s="31"/>
    </row>
    <row r="11" spans="1:4" ht="17.399999999999999" x14ac:dyDescent="0.3">
      <c r="A11" s="31" t="s">
        <v>5</v>
      </c>
      <c r="B11" s="31"/>
      <c r="C11" s="31"/>
      <c r="D11" s="31"/>
    </row>
    <row r="12" spans="1:4" ht="17.399999999999999" x14ac:dyDescent="0.3">
      <c r="A12" s="31" t="s">
        <v>6</v>
      </c>
      <c r="B12" s="31"/>
      <c r="C12" s="31"/>
      <c r="D12" s="31"/>
    </row>
    <row r="13" spans="1:4" ht="17.399999999999999" x14ac:dyDescent="0.3">
      <c r="A13" s="31"/>
      <c r="B13" s="31"/>
      <c r="C13" s="31"/>
      <c r="D13" s="7"/>
    </row>
    <row r="14" spans="1:4" ht="17.399999999999999" x14ac:dyDescent="0.3">
      <c r="A14" s="31"/>
      <c r="B14" s="31"/>
      <c r="C14" s="31"/>
      <c r="D14" s="7"/>
    </row>
    <row r="15" spans="1:4" ht="15" customHeight="1" x14ac:dyDescent="0.35">
      <c r="A15" s="5"/>
      <c r="B15" s="5"/>
      <c r="C15" s="1"/>
      <c r="D15" s="6" t="s">
        <v>1</v>
      </c>
    </row>
    <row r="16" spans="1:4" ht="20.25" customHeight="1" x14ac:dyDescent="0.3">
      <c r="A16" s="34" t="s">
        <v>0</v>
      </c>
      <c r="B16" s="37" t="s">
        <v>2</v>
      </c>
      <c r="C16" s="29" t="s">
        <v>87</v>
      </c>
      <c r="D16" s="30"/>
    </row>
    <row r="17" spans="1:4" ht="61.5" customHeight="1" x14ac:dyDescent="0.3">
      <c r="A17" s="35"/>
      <c r="B17" s="38"/>
      <c r="C17" s="32" t="s">
        <v>3</v>
      </c>
      <c r="D17" s="32" t="s">
        <v>4</v>
      </c>
    </row>
    <row r="18" spans="1:4" ht="21" customHeight="1" x14ac:dyDescent="0.3">
      <c r="A18" s="36"/>
      <c r="B18" s="39"/>
      <c r="C18" s="33"/>
      <c r="D18" s="33"/>
    </row>
    <row r="19" spans="1:4" ht="18" x14ac:dyDescent="0.3">
      <c r="A19" s="2">
        <v>1</v>
      </c>
      <c r="B19" s="2">
        <v>2</v>
      </c>
      <c r="C19" s="8">
        <v>3</v>
      </c>
      <c r="D19" s="2">
        <v>4</v>
      </c>
    </row>
    <row r="20" spans="1:4" ht="52.2" x14ac:dyDescent="0.3">
      <c r="A20" s="21">
        <v>1</v>
      </c>
      <c r="B20" s="9" t="s">
        <v>85</v>
      </c>
      <c r="C20" s="26">
        <f>70643+4343</f>
        <v>74986</v>
      </c>
      <c r="D20" s="26">
        <v>0</v>
      </c>
    </row>
    <row r="21" spans="1:4" ht="34.799999999999997" x14ac:dyDescent="0.3">
      <c r="A21" s="21">
        <v>2</v>
      </c>
      <c r="B21" s="9" t="s">
        <v>86</v>
      </c>
      <c r="C21" s="26">
        <f>C22+C23+C24</f>
        <v>67592.100000000006</v>
      </c>
      <c r="D21" s="26">
        <f>D22+D23+D24</f>
        <v>0</v>
      </c>
    </row>
    <row r="22" spans="1:4" ht="36" x14ac:dyDescent="0.35">
      <c r="A22" s="22" t="s">
        <v>10</v>
      </c>
      <c r="B22" s="20" t="s">
        <v>14</v>
      </c>
      <c r="C22" s="4">
        <v>0</v>
      </c>
      <c r="D22" s="4">
        <v>0</v>
      </c>
    </row>
    <row r="23" spans="1:4" ht="36" x14ac:dyDescent="0.35">
      <c r="A23" s="23" t="s">
        <v>11</v>
      </c>
      <c r="B23" s="13" t="s">
        <v>13</v>
      </c>
      <c r="C23" s="10">
        <v>5</v>
      </c>
      <c r="D23" s="4">
        <v>0</v>
      </c>
    </row>
    <row r="24" spans="1:4" ht="18" x14ac:dyDescent="0.35">
      <c r="A24" s="23" t="s">
        <v>12</v>
      </c>
      <c r="B24" s="14" t="s">
        <v>15</v>
      </c>
      <c r="C24" s="10">
        <f>59360.1+3927+4300</f>
        <v>67587.100000000006</v>
      </c>
      <c r="D24" s="4">
        <v>0</v>
      </c>
    </row>
    <row r="25" spans="1:4" ht="69.599999999999994" x14ac:dyDescent="0.3">
      <c r="A25" s="21">
        <v>3</v>
      </c>
      <c r="B25" s="11" t="s">
        <v>18</v>
      </c>
      <c r="C25" s="26">
        <f>360+40</f>
        <v>400</v>
      </c>
      <c r="D25" s="26">
        <v>0</v>
      </c>
    </row>
    <row r="26" spans="1:4" ht="34.799999999999997" x14ac:dyDescent="0.3">
      <c r="A26" s="24" t="s">
        <v>16</v>
      </c>
      <c r="B26" s="12" t="s">
        <v>17</v>
      </c>
      <c r="C26" s="26">
        <f>C27+C28+C29+C30+C31+C32+C33+C34</f>
        <v>714.2</v>
      </c>
      <c r="D26" s="26">
        <f>D27+D28+D29+D30+D31+D32+D33+D34</f>
        <v>0</v>
      </c>
    </row>
    <row r="27" spans="1:4" ht="36" x14ac:dyDescent="0.35">
      <c r="A27" s="22" t="s">
        <v>20</v>
      </c>
      <c r="B27" s="15" t="s">
        <v>19</v>
      </c>
      <c r="C27" s="4">
        <v>50</v>
      </c>
      <c r="D27" s="4">
        <f>'[1]Программная по ведомс ПРИЛ 18'!$O$146</f>
        <v>0</v>
      </c>
    </row>
    <row r="28" spans="1:4" ht="42.75" customHeight="1" x14ac:dyDescent="0.35">
      <c r="A28" s="22" t="s">
        <v>21</v>
      </c>
      <c r="B28" s="15" t="s">
        <v>24</v>
      </c>
      <c r="C28" s="4">
        <v>34.200000000000003</v>
      </c>
      <c r="D28" s="4">
        <f>'[1]Программная по ведомс ПРИЛ 18'!$O$157</f>
        <v>0</v>
      </c>
    </row>
    <row r="29" spans="1:4" ht="18" x14ac:dyDescent="0.35">
      <c r="A29" s="22" t="s">
        <v>22</v>
      </c>
      <c r="B29" s="16" t="s">
        <v>25</v>
      </c>
      <c r="C29" s="4">
        <v>50</v>
      </c>
      <c r="D29" s="4">
        <f>'[1]Программная по ведомс ПРИЛ 18'!$O$162</f>
        <v>0</v>
      </c>
    </row>
    <row r="30" spans="1:4" ht="36" x14ac:dyDescent="0.35">
      <c r="A30" s="23" t="s">
        <v>23</v>
      </c>
      <c r="B30" s="14" t="s">
        <v>26</v>
      </c>
      <c r="C30" s="10">
        <v>50</v>
      </c>
      <c r="D30" s="4">
        <f>'[1]Программная по ведомс ПРИЛ 18'!$O$173</f>
        <v>0</v>
      </c>
    </row>
    <row r="31" spans="1:4" ht="18" x14ac:dyDescent="0.35">
      <c r="A31" s="22" t="s">
        <v>27</v>
      </c>
      <c r="B31" s="17" t="s">
        <v>30</v>
      </c>
      <c r="C31" s="4">
        <v>250</v>
      </c>
      <c r="D31" s="4">
        <f>'[1]Программная по ведомс ПРИЛ 18'!$O$179</f>
        <v>0</v>
      </c>
    </row>
    <row r="32" spans="1:4" ht="18" x14ac:dyDescent="0.35">
      <c r="A32" s="22" t="s">
        <v>28</v>
      </c>
      <c r="B32" s="16" t="s">
        <v>31</v>
      </c>
      <c r="C32" s="4">
        <v>280</v>
      </c>
      <c r="D32" s="4">
        <v>0</v>
      </c>
    </row>
    <row r="33" spans="1:4" ht="36" x14ac:dyDescent="0.35">
      <c r="A33" s="23" t="s">
        <v>29</v>
      </c>
      <c r="B33" s="13" t="s">
        <v>33</v>
      </c>
      <c r="C33" s="10">
        <v>0</v>
      </c>
      <c r="D33" s="4">
        <v>0</v>
      </c>
    </row>
    <row r="34" spans="1:4" ht="36" x14ac:dyDescent="0.35">
      <c r="A34" s="23" t="s">
        <v>32</v>
      </c>
      <c r="B34" s="14" t="s">
        <v>34</v>
      </c>
      <c r="C34" s="10">
        <v>0</v>
      </c>
      <c r="D34" s="4">
        <v>0</v>
      </c>
    </row>
    <row r="35" spans="1:4" ht="34.799999999999997" x14ac:dyDescent="0.3">
      <c r="A35" s="25" t="s">
        <v>36</v>
      </c>
      <c r="B35" s="12" t="s">
        <v>35</v>
      </c>
      <c r="C35" s="27">
        <f>C36+C37+C38+C39+C40+C41+C42+C43</f>
        <v>149112.70000000001</v>
      </c>
      <c r="D35" s="27">
        <f>D36+D37+D38+D39+D40+D41+D42+D43</f>
        <v>125432.2</v>
      </c>
    </row>
    <row r="36" spans="1:4" ht="18" x14ac:dyDescent="0.35">
      <c r="A36" s="23" t="s">
        <v>37</v>
      </c>
      <c r="B36" s="17" t="s">
        <v>45</v>
      </c>
      <c r="C36" s="10">
        <v>1207.8</v>
      </c>
      <c r="D36" s="4">
        <f>'[1]Программная по ведомс ПРИЛ 18'!$O$186</f>
        <v>1058.8</v>
      </c>
    </row>
    <row r="37" spans="1:4" ht="18" x14ac:dyDescent="0.35">
      <c r="A37" s="23" t="s">
        <v>38</v>
      </c>
      <c r="B37" s="17" t="s">
        <v>46</v>
      </c>
      <c r="C37" s="10">
        <v>1568.3</v>
      </c>
      <c r="D37" s="4">
        <f>'[1]Программная по ведомс ПРИЛ 18'!$O$199</f>
        <v>1354.3</v>
      </c>
    </row>
    <row r="38" spans="1:4" ht="36" x14ac:dyDescent="0.35">
      <c r="A38" s="23" t="s">
        <v>39</v>
      </c>
      <c r="B38" s="17" t="s">
        <v>47</v>
      </c>
      <c r="C38" s="10">
        <f>44535.4-600.6</f>
        <v>43934.8</v>
      </c>
      <c r="D38" s="4">
        <f>'[2]Программная по ведомс ПРИЛ 18'!$O$217+'[2]Программная по ведомс ПРИЛ 18'!$O$222</f>
        <v>39289.1</v>
      </c>
    </row>
    <row r="39" spans="1:4" ht="54" x14ac:dyDescent="0.35">
      <c r="A39" s="23" t="s">
        <v>40</v>
      </c>
      <c r="B39" s="17" t="s">
        <v>48</v>
      </c>
      <c r="C39" s="10">
        <v>100573.5</v>
      </c>
      <c r="D39" s="4">
        <f>'[2]Программная по ведомс ПРИЛ 18'!$O$228</f>
        <v>83730</v>
      </c>
    </row>
    <row r="40" spans="1:4" ht="54" x14ac:dyDescent="0.35">
      <c r="A40" s="23" t="s">
        <v>41</v>
      </c>
      <c r="B40" s="17" t="s">
        <v>49</v>
      </c>
      <c r="C40" s="10">
        <v>903.1</v>
      </c>
      <c r="D40" s="4">
        <f>'[1]Программная по ведомс ПРИЛ 18'!$O$288</f>
        <v>0</v>
      </c>
    </row>
    <row r="41" spans="1:4" ht="54" x14ac:dyDescent="0.35">
      <c r="A41" s="23" t="s">
        <v>42</v>
      </c>
      <c r="B41" s="17" t="s">
        <v>50</v>
      </c>
      <c r="C41" s="10">
        <v>0</v>
      </c>
      <c r="D41" s="4">
        <f>0</f>
        <v>0</v>
      </c>
    </row>
    <row r="42" spans="1:4" ht="36" x14ac:dyDescent="0.35">
      <c r="A42" s="23" t="s">
        <v>43</v>
      </c>
      <c r="B42" s="17" t="s">
        <v>51</v>
      </c>
      <c r="C42" s="10">
        <v>339.2</v>
      </c>
      <c r="D42" s="4">
        <f>'[1]Программная по ведомс ПРИЛ 18'!$O$295</f>
        <v>0</v>
      </c>
    </row>
    <row r="43" spans="1:4" ht="36" x14ac:dyDescent="0.35">
      <c r="A43" s="23" t="s">
        <v>44</v>
      </c>
      <c r="B43" s="17" t="s">
        <v>52</v>
      </c>
      <c r="C43" s="10">
        <v>586</v>
      </c>
      <c r="D43" s="4">
        <f>'[1]Программная по ведомс ПРИЛ 18'!$O$304</f>
        <v>0</v>
      </c>
    </row>
    <row r="44" spans="1:4" ht="34.799999999999997" x14ac:dyDescent="0.3">
      <c r="A44" s="25" t="s">
        <v>67</v>
      </c>
      <c r="B44" s="19" t="s">
        <v>65</v>
      </c>
      <c r="C44" s="27">
        <f>C45+C46+C47+C48+C49+C50</f>
        <v>92684.000000000015</v>
      </c>
      <c r="D44" s="27">
        <f>D45+D46+D47+D48+D49+D50</f>
        <v>8622.6</v>
      </c>
    </row>
    <row r="45" spans="1:4" ht="18" x14ac:dyDescent="0.35">
      <c r="A45" s="23" t="s">
        <v>53</v>
      </c>
      <c r="B45" s="17" t="s">
        <v>59</v>
      </c>
      <c r="C45" s="10">
        <v>29777.9</v>
      </c>
      <c r="D45" s="4">
        <f>'[1]Программная по ведомс ПРИЛ 18'!$O$321</f>
        <v>8084.4</v>
      </c>
    </row>
    <row r="46" spans="1:4" ht="18" x14ac:dyDescent="0.35">
      <c r="A46" s="23" t="s">
        <v>54</v>
      </c>
      <c r="B46" s="17" t="s">
        <v>60</v>
      </c>
      <c r="C46" s="10">
        <v>38523.599999999999</v>
      </c>
      <c r="D46" s="4">
        <f>'[1]Программная по ведомс ПРИЛ 18'!$O$339</f>
        <v>538.20000000000005</v>
      </c>
    </row>
    <row r="47" spans="1:4" ht="18" x14ac:dyDescent="0.35">
      <c r="A47" s="23" t="s">
        <v>55</v>
      </c>
      <c r="B47" s="17" t="s">
        <v>61</v>
      </c>
      <c r="C47" s="10">
        <v>2474.6</v>
      </c>
      <c r="D47" s="4">
        <f>'[1]Программная по ведомс ПРИЛ 18'!$O$373</f>
        <v>0</v>
      </c>
    </row>
    <row r="48" spans="1:4" ht="18" x14ac:dyDescent="0.35">
      <c r="A48" s="23" t="s">
        <v>56</v>
      </c>
      <c r="B48" s="17" t="s">
        <v>62</v>
      </c>
      <c r="C48" s="10">
        <v>18728.599999999999</v>
      </c>
      <c r="D48" s="4">
        <f>'[1]Программная по ведомс ПРИЛ 18'!$O$391</f>
        <v>0</v>
      </c>
    </row>
    <row r="49" spans="1:4" ht="18" x14ac:dyDescent="0.35">
      <c r="A49" s="23" t="s">
        <v>57</v>
      </c>
      <c r="B49" s="17" t="s">
        <v>63</v>
      </c>
      <c r="C49" s="10">
        <v>200</v>
      </c>
      <c r="D49" s="4">
        <f>'[1]Программная по ведомс ПРИЛ 18'!$O$409</f>
        <v>0</v>
      </c>
    </row>
    <row r="50" spans="1:4" ht="18" x14ac:dyDescent="0.35">
      <c r="A50" s="23" t="s">
        <v>58</v>
      </c>
      <c r="B50" s="17" t="s">
        <v>64</v>
      </c>
      <c r="C50" s="10">
        <f>2635.1+344.2</f>
        <v>2979.2999999999997</v>
      </c>
      <c r="D50" s="4">
        <f>'[1]Программная по ведомс ПРИЛ 18'!$O$415</f>
        <v>0</v>
      </c>
    </row>
    <row r="51" spans="1:4" ht="34.799999999999997" x14ac:dyDescent="0.3">
      <c r="A51" s="25" t="s">
        <v>66</v>
      </c>
      <c r="B51" s="18" t="s">
        <v>72</v>
      </c>
      <c r="C51" s="27">
        <f>C52+C53+C54+C55+C56+C57+C58</f>
        <v>912118.89999999991</v>
      </c>
      <c r="D51" s="27">
        <f>D52+D53+D54+D55+D56+D57+D58</f>
        <v>592148.49999999988</v>
      </c>
    </row>
    <row r="52" spans="1:4" ht="18" x14ac:dyDescent="0.35">
      <c r="A52" s="23" t="s">
        <v>68</v>
      </c>
      <c r="B52" s="17" t="s">
        <v>70</v>
      </c>
      <c r="C52" s="10">
        <f>'[3]Программная по ведомс ПРИЛ 18'!$N$475</f>
        <v>195915.30000000002</v>
      </c>
      <c r="D52" s="4">
        <f>'[1]Программная по ведомс ПРИЛ 18'!$O$475</f>
        <v>128639.1</v>
      </c>
    </row>
    <row r="53" spans="1:4" ht="18" x14ac:dyDescent="0.35">
      <c r="A53" s="23" t="s">
        <v>69</v>
      </c>
      <c r="B53" s="17" t="s">
        <v>71</v>
      </c>
      <c r="C53" s="10">
        <f>'[3]Программная по ведомс ПРИЛ 18'!$N$532</f>
        <v>637626.39999999991</v>
      </c>
      <c r="D53" s="4">
        <f>'[1]Программная по ведомс ПРИЛ 18'!$O$532</f>
        <v>434582.89999999991</v>
      </c>
    </row>
    <row r="54" spans="1:4" ht="36" x14ac:dyDescent="0.35">
      <c r="A54" s="23" t="s">
        <v>74</v>
      </c>
      <c r="B54" s="17" t="s">
        <v>73</v>
      </c>
      <c r="C54" s="10">
        <f>'[3]Программная по ведомс ПРИЛ 18'!$N$632</f>
        <v>21686.1</v>
      </c>
      <c r="D54" s="4">
        <f>'[1]Программная по ведомс ПРИЛ 18'!$O$632</f>
        <v>0</v>
      </c>
    </row>
    <row r="55" spans="1:4" ht="36" x14ac:dyDescent="0.35">
      <c r="A55" s="23" t="s">
        <v>75</v>
      </c>
      <c r="B55" s="17" t="s">
        <v>78</v>
      </c>
      <c r="C55" s="10">
        <f>'[3]Программная по ведомс ПРИЛ 18'!$N$646</f>
        <v>26613.1</v>
      </c>
      <c r="D55" s="4">
        <f>'[1]Программная по ведомс ПРИЛ 18'!$O$646</f>
        <v>26613.1</v>
      </c>
    </row>
    <row r="56" spans="1:4" ht="18" x14ac:dyDescent="0.35">
      <c r="A56" s="23" t="s">
        <v>76</v>
      </c>
      <c r="B56" s="17" t="s">
        <v>79</v>
      </c>
      <c r="C56" s="10">
        <f>'[3]Программная по ведомс ПРИЛ 18'!$N$692</f>
        <v>2713.4</v>
      </c>
      <c r="D56" s="4">
        <f>'[1]Программная по ведомс ПРИЛ 18'!$O$692</f>
        <v>2313.4</v>
      </c>
    </row>
    <row r="57" spans="1:4" ht="18" x14ac:dyDescent="0.35">
      <c r="A57" s="23" t="s">
        <v>77</v>
      </c>
      <c r="B57" s="17" t="s">
        <v>80</v>
      </c>
      <c r="C57" s="10">
        <f>'[3]Программная по ведомс ПРИЛ 18'!$N$701</f>
        <v>18283.5</v>
      </c>
      <c r="D57" s="4">
        <f>'[1]Программная по ведомс ПРИЛ 18'!$O$701</f>
        <v>0</v>
      </c>
    </row>
    <row r="58" spans="1:4" ht="18" x14ac:dyDescent="0.35">
      <c r="A58" s="23" t="s">
        <v>81</v>
      </c>
      <c r="B58" s="17" t="s">
        <v>82</v>
      </c>
      <c r="C58" s="10">
        <f>'[3]Программная по ведомс ПРИЛ 18'!$N$755</f>
        <v>9281.1</v>
      </c>
      <c r="D58" s="4">
        <f>'[1]Программная по ведомс ПРИЛ 18'!$O$755</f>
        <v>0</v>
      </c>
    </row>
    <row r="59" spans="1:4" ht="52.2" x14ac:dyDescent="0.3">
      <c r="A59" s="25" t="s">
        <v>90</v>
      </c>
      <c r="B59" s="18" t="s">
        <v>91</v>
      </c>
      <c r="C59" s="27">
        <f>'[3]Программная по ведомс ПРИЛ 18'!$N$796</f>
        <v>1000</v>
      </c>
      <c r="D59" s="26">
        <f>'[3]Программная по ведомс ПРИЛ 18'!$O$796</f>
        <v>1000</v>
      </c>
    </row>
    <row r="60" spans="1:4" ht="69.599999999999994" x14ac:dyDescent="0.3">
      <c r="A60" s="25" t="s">
        <v>83</v>
      </c>
      <c r="B60" s="18" t="s">
        <v>84</v>
      </c>
      <c r="C60" s="27">
        <f>'[3]Программная по ведомс ПРИЛ 18'!$N$805</f>
        <v>36622.9</v>
      </c>
      <c r="D60" s="26">
        <f>'[3]Программная по ведомс ПРИЛ 18'!$O$805</f>
        <v>24405.9</v>
      </c>
    </row>
    <row r="61" spans="1:4" ht="17.399999999999999" x14ac:dyDescent="0.3">
      <c r="A61" s="3"/>
      <c r="B61" s="3" t="s">
        <v>92</v>
      </c>
      <c r="C61" s="28">
        <f>C20+C21+C25+C26+C35+C44+C51+C60+C59</f>
        <v>1335230.7999999998</v>
      </c>
      <c r="D61" s="28">
        <f>D20+D21+D25+D26+D35+D44+D51+D60+D59</f>
        <v>751609.19999999984</v>
      </c>
    </row>
  </sheetData>
  <mergeCells count="19">
    <mergeCell ref="A9:C9"/>
    <mergeCell ref="A1:D1"/>
    <mergeCell ref="A2:D2"/>
    <mergeCell ref="A3:D3"/>
    <mergeCell ref="A5:D5"/>
    <mergeCell ref="A6:D6"/>
    <mergeCell ref="A7:C7"/>
    <mergeCell ref="A8:C8"/>
    <mergeCell ref="A4:D4"/>
    <mergeCell ref="C16:D16"/>
    <mergeCell ref="A10:D10"/>
    <mergeCell ref="A11:D11"/>
    <mergeCell ref="A12:D12"/>
    <mergeCell ref="D17:D18"/>
    <mergeCell ref="A16:A18"/>
    <mergeCell ref="C17:C18"/>
    <mergeCell ref="B16:B18"/>
    <mergeCell ref="A14:C14"/>
    <mergeCell ref="A13:C13"/>
  </mergeCells>
  <pageMargins left="0.9055118110236221" right="0.51181102362204722" top="0.74803149606299213" bottom="0.35433070866141736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2025-06-23T08:47:24Z</cp:lastPrinted>
  <dcterms:created xsi:type="dcterms:W3CDTF">2012-12-19T23:54:32Z</dcterms:created>
  <dcterms:modified xsi:type="dcterms:W3CDTF">2025-06-23T08:47:31Z</dcterms:modified>
</cp:coreProperties>
</file>