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05" windowWidth="15480" windowHeight="8070" activeTab="1"/>
  </bookViews>
  <sheets>
    <sheet name="Приложение № 1" sheetId="6" r:id="rId1"/>
    <sheet name="Лист1" sheetId="7" r:id="rId2"/>
  </sheets>
  <calcPr calcId="145621"/>
</workbook>
</file>

<file path=xl/calcChain.xml><?xml version="1.0" encoding="utf-8"?>
<calcChain xmlns="http://schemas.openxmlformats.org/spreadsheetml/2006/main">
  <c r="F113" i="7" l="1"/>
  <c r="F98" i="7"/>
  <c r="F87" i="7"/>
  <c r="F84" i="7"/>
  <c r="F78" i="7"/>
  <c r="D62" i="7"/>
  <c r="E62" i="7"/>
  <c r="F62" i="7"/>
  <c r="D63" i="7"/>
  <c r="E63" i="7"/>
  <c r="F63" i="7"/>
  <c r="E72" i="7"/>
  <c r="F72" i="7"/>
  <c r="D72" i="7"/>
  <c r="F76" i="7"/>
  <c r="E59" i="7"/>
  <c r="F59" i="7"/>
  <c r="D59" i="7"/>
  <c r="F56" i="7"/>
  <c r="F54" i="7"/>
  <c r="F50" i="7"/>
  <c r="F47" i="7"/>
  <c r="F44" i="7"/>
  <c r="F40" i="7"/>
  <c r="F19" i="7"/>
  <c r="F35" i="7"/>
  <c r="F30" i="7"/>
  <c r="H20" i="7"/>
  <c r="H21" i="7"/>
  <c r="H22" i="7"/>
  <c r="H23" i="7"/>
  <c r="H31" i="7"/>
  <c r="H32" i="7"/>
  <c r="H33" i="7"/>
  <c r="H34" i="7"/>
  <c r="H36" i="7"/>
  <c r="H38" i="7"/>
  <c r="H39" i="7"/>
  <c r="H41" i="7"/>
  <c r="H42" i="7"/>
  <c r="H45" i="7"/>
  <c r="H46" i="7"/>
  <c r="H48" i="7"/>
  <c r="H53" i="7"/>
  <c r="H57" i="7"/>
  <c r="H58" i="7"/>
  <c r="H61" i="7"/>
  <c r="H65" i="7"/>
  <c r="H66" i="7"/>
  <c r="H67" i="7"/>
  <c r="H70" i="7"/>
  <c r="H73" i="7"/>
  <c r="H75" i="7"/>
  <c r="H77" i="7"/>
  <c r="H85" i="7"/>
  <c r="H97" i="7"/>
  <c r="H100" i="7"/>
  <c r="H101" i="7"/>
  <c r="H102" i="7"/>
  <c r="H103" i="7"/>
  <c r="H104" i="7"/>
  <c r="H105" i="7"/>
  <c r="H106" i="7"/>
  <c r="H107" i="7"/>
  <c r="H108" i="7"/>
  <c r="H109" i="7"/>
  <c r="H111" i="7"/>
  <c r="H112" i="7"/>
  <c r="H114" i="7"/>
  <c r="H117" i="7"/>
  <c r="H118" i="7"/>
  <c r="H119" i="7"/>
  <c r="H120" i="7"/>
  <c r="H121" i="7"/>
  <c r="H122" i="7"/>
  <c r="G20" i="7"/>
  <c r="G21" i="7"/>
  <c r="G22" i="7"/>
  <c r="G23" i="7"/>
  <c r="G31" i="7"/>
  <c r="G32" i="7"/>
  <c r="G33" i="7"/>
  <c r="G34" i="7"/>
  <c r="G36" i="7"/>
  <c r="G38" i="7"/>
  <c r="G39" i="7"/>
  <c r="G41" i="7"/>
  <c r="G42" i="7"/>
  <c r="G45" i="7"/>
  <c r="G46" i="7"/>
  <c r="G48" i="7"/>
  <c r="G51" i="7"/>
  <c r="G52" i="7"/>
  <c r="G53" i="7"/>
  <c r="G57" i="7"/>
  <c r="G58" i="7"/>
  <c r="G61" i="7"/>
  <c r="G65" i="7"/>
  <c r="G66" i="7"/>
  <c r="G67" i="7"/>
  <c r="G70" i="7"/>
  <c r="G73" i="7"/>
  <c r="G75" i="7"/>
  <c r="G77" i="7"/>
  <c r="G85" i="7"/>
  <c r="G86" i="7"/>
  <c r="G97" i="7"/>
  <c r="G99" i="7"/>
  <c r="G100" i="7"/>
  <c r="G101" i="7"/>
  <c r="G102" i="7"/>
  <c r="G103" i="7"/>
  <c r="G104" i="7"/>
  <c r="G105" i="7"/>
  <c r="G106" i="7"/>
  <c r="G107" i="7"/>
  <c r="G108" i="7"/>
  <c r="G110" i="7"/>
  <c r="G111" i="7"/>
  <c r="G112" i="7"/>
  <c r="G114" i="7"/>
  <c r="G117" i="7"/>
  <c r="G118" i="7"/>
  <c r="G119" i="7"/>
  <c r="G120" i="7"/>
  <c r="G121" i="7"/>
  <c r="G122" i="7"/>
  <c r="F83" i="7" l="1"/>
  <c r="F82" i="7" s="1"/>
  <c r="F49" i="7"/>
  <c r="F29" i="7"/>
  <c r="F43" i="7"/>
  <c r="F18" i="7"/>
  <c r="F17" i="7" l="1"/>
  <c r="F16" i="7" s="1"/>
  <c r="E88" i="7"/>
  <c r="H88" i="7" s="1"/>
  <c r="D87" i="7"/>
  <c r="G87" i="7" s="1"/>
  <c r="E96" i="7"/>
  <c r="H96" i="7" s="1"/>
  <c r="E93" i="7"/>
  <c r="H93" i="7" s="1"/>
  <c r="E99" i="7"/>
  <c r="H99" i="7" s="1"/>
  <c r="D113" i="7"/>
  <c r="G113" i="7" s="1"/>
  <c r="E89" i="7"/>
  <c r="H89" i="7" s="1"/>
  <c r="E115" i="7"/>
  <c r="H115" i="7" s="1"/>
  <c r="E90" i="7"/>
  <c r="H90" i="7" s="1"/>
  <c r="E116" i="7"/>
  <c r="H116" i="7" s="1"/>
  <c r="E95" i="7"/>
  <c r="H95" i="7" s="1"/>
  <c r="E94" i="7"/>
  <c r="H94" i="7" s="1"/>
  <c r="E92" i="7"/>
  <c r="H92" i="7" s="1"/>
  <c r="E91" i="7"/>
  <c r="H91" i="7" s="1"/>
  <c r="E98" i="7"/>
  <c r="H98" i="7" s="1"/>
  <c r="D98" i="7"/>
  <c r="G98" i="7" s="1"/>
  <c r="E110" i="7"/>
  <c r="H110" i="7" s="1"/>
  <c r="E87" i="7" l="1"/>
  <c r="H87" i="7" s="1"/>
  <c r="E113" i="7"/>
  <c r="H113" i="7" s="1"/>
  <c r="E52" i="7"/>
  <c r="H52" i="7" s="1"/>
  <c r="E84" i="7"/>
  <c r="H84" i="7" s="1"/>
  <c r="E81" i="7"/>
  <c r="E80" i="7"/>
  <c r="H80" i="7" s="1"/>
  <c r="E76" i="7"/>
  <c r="H76" i="7" s="1"/>
  <c r="H72" i="7"/>
  <c r="H63" i="7"/>
  <c r="H59" i="7"/>
  <c r="E56" i="7"/>
  <c r="H56" i="7" s="1"/>
  <c r="E54" i="7"/>
  <c r="E50" i="7"/>
  <c r="H50" i="7" s="1"/>
  <c r="E47" i="7"/>
  <c r="H47" i="7" s="1"/>
  <c r="E44" i="7"/>
  <c r="H44" i="7" s="1"/>
  <c r="E40" i="7"/>
  <c r="H40" i="7" s="1"/>
  <c r="E35" i="7"/>
  <c r="H35" i="7" s="1"/>
  <c r="E30" i="7"/>
  <c r="H30" i="7" s="1"/>
  <c r="E19" i="7"/>
  <c r="H19" i="7" s="1"/>
  <c r="E78" i="7" l="1"/>
  <c r="H78" i="7" s="1"/>
  <c r="E29" i="7"/>
  <c r="E43" i="7"/>
  <c r="H43" i="7" s="1"/>
  <c r="H62" i="7"/>
  <c r="E83" i="7"/>
  <c r="D84" i="7"/>
  <c r="G84" i="7" s="1"/>
  <c r="D81" i="7"/>
  <c r="D80" i="7"/>
  <c r="G80" i="7" s="1"/>
  <c r="D76" i="7"/>
  <c r="G76" i="7" s="1"/>
  <c r="G72" i="7"/>
  <c r="G63" i="7"/>
  <c r="G59" i="7"/>
  <c r="D56" i="7"/>
  <c r="G56" i="7" s="1"/>
  <c r="D54" i="7"/>
  <c r="D50" i="7"/>
  <c r="G50" i="7" s="1"/>
  <c r="D47" i="7"/>
  <c r="G47" i="7" s="1"/>
  <c r="D44" i="7"/>
  <c r="G44" i="7" s="1"/>
  <c r="D43" i="7"/>
  <c r="G43" i="7" s="1"/>
  <c r="D40" i="7"/>
  <c r="G40" i="7" s="1"/>
  <c r="D35" i="7"/>
  <c r="G35" i="7" s="1"/>
  <c r="D30" i="7"/>
  <c r="G30" i="7" s="1"/>
  <c r="D19" i="7"/>
  <c r="G19" i="7" s="1"/>
  <c r="E18" i="7" l="1"/>
  <c r="H18" i="7" s="1"/>
  <c r="H29" i="7"/>
  <c r="E82" i="7"/>
  <c r="H82" i="7" s="1"/>
  <c r="H83" i="7"/>
  <c r="D78" i="7"/>
  <c r="G78" i="7" s="1"/>
  <c r="E49" i="7"/>
  <c r="H49" i="7" s="1"/>
  <c r="D29" i="7"/>
  <c r="D83" i="7"/>
  <c r="D70" i="6"/>
  <c r="D69" i="6"/>
  <c r="E17" i="7" l="1"/>
  <c r="H17" i="7" s="1"/>
  <c r="D18" i="7"/>
  <c r="G18" i="7" s="1"/>
  <c r="G29" i="7"/>
  <c r="J16" i="7"/>
  <c r="D82" i="7"/>
  <c r="G82" i="7" s="1"/>
  <c r="G83" i="7"/>
  <c r="D49" i="7"/>
  <c r="G49" i="7" s="1"/>
  <c r="G62" i="7"/>
  <c r="E16" i="7"/>
  <c r="H16" i="7" s="1"/>
  <c r="D67" i="6"/>
  <c r="D35" i="6"/>
  <c r="D17" i="7" l="1"/>
  <c r="D65" i="6"/>
  <c r="D54" i="6"/>
  <c r="D49" i="6"/>
  <c r="D16" i="7" l="1"/>
  <c r="G16" i="7" s="1"/>
  <c r="G17" i="7"/>
  <c r="D92" i="6"/>
  <c r="D78" i="6" l="1"/>
  <c r="D76" i="6"/>
  <c r="D62" i="6" l="1"/>
  <c r="D57" i="6" l="1"/>
  <c r="D51" i="6"/>
  <c r="D45" i="6"/>
  <c r="D42" i="6"/>
  <c r="D39" i="6"/>
  <c r="D38" i="6" s="1"/>
  <c r="D30" i="6"/>
  <c r="D25" i="6"/>
  <c r="D24" i="6" s="1"/>
  <c r="D19" i="6"/>
  <c r="D73" i="6"/>
  <c r="D18" i="6" l="1"/>
  <c r="D56" i="6"/>
  <c r="D44" i="6" s="1"/>
  <c r="D72" i="6"/>
  <c r="D71" i="6" s="1"/>
  <c r="D17" i="6" l="1"/>
  <c r="D16" i="6" s="1"/>
</calcChain>
</file>

<file path=xl/sharedStrings.xml><?xml version="1.0" encoding="utf-8"?>
<sst xmlns="http://schemas.openxmlformats.org/spreadsheetml/2006/main" count="447" uniqueCount="226">
  <si>
    <t>Плата за негативное воздействие на окружающую среду</t>
  </si>
  <si>
    <t>Налог на добычу полезных ископаемых</t>
  </si>
  <si>
    <t>Единый сельскохозяйственный налог</t>
  </si>
  <si>
    <t>НАЛОГИ НА СОВОКУПНЫЙ ДОХОД</t>
  </si>
  <si>
    <t>Единый налог на вмененный доход для отдельных видов деятельности</t>
  </si>
  <si>
    <t>НАЛОГИ, СБОРЫ И РЕГУЛЯРНЫЕ ПЛАТЕЖИ ЗА ПОЛЬЗОВАНИЕ ПРИРОДНЫМИ РЕСУРСАМИ</t>
  </si>
  <si>
    <t>ПЛАТЕЖИ ПРИ ПОЛЬЗОВАНИИ ПРИРОДНЫМИ РЕСУРСАМИ</t>
  </si>
  <si>
    <t>ДОХОДЫ ОТ ПРОДАЖИ МАТЕРИАЛЬНЫХ И НЕМАТЕРИАЛЬНЫХ АКТИВОВ</t>
  </si>
  <si>
    <t>Налог на добычу общераспространенных полезных ископаемых</t>
  </si>
  <si>
    <t>Государственная пошлина по делам, рассматриваемым в судах общей юрисдикции, мировыми судьями</t>
  </si>
  <si>
    <t>Приложение № 1</t>
  </si>
  <si>
    <t>(тыс. рублей)</t>
  </si>
  <si>
    <t xml:space="preserve">Код классификации доходов бюджетов </t>
  </si>
  <si>
    <t>Наименование кода классификации доходов бюджетов</t>
  </si>
  <si>
    <t>Сумма</t>
  </si>
  <si>
    <t>Главный администратор доходов бюджета</t>
  </si>
  <si>
    <t>Вид и подвид доходов бюджета</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</si>
  <si>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</si>
  <si>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</si>
  <si>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</si>
  <si>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Дотации на выравнивание бюджетной обеспеченности</t>
  </si>
  <si>
    <t>Дотации бюджетам муниципальных районов, муниципальных и городских округов на финансовое обеспечение реализации мероприятий по проведению капитального ремонта жилых помещений отдельных категорий граждан</t>
  </si>
  <si>
    <t>Субсидии бюджетам муниципальных районов, муниципальных 
и городских округов на финансирование расходов, связанных с предоставлением педагогическим работникам муниципальных образовательных организаций права на увеличение тарифной ставки (должностного оклада) на 25 процентов в поселках городского типа (рабочих поселках) (кроме педагогических работников муниципальных дошкольных образовательных организаций и муниципальных общеобразовательных организаций)</t>
  </si>
  <si>
    <t>Субвенции бюджетам муниципальных районов, муниципальных и городских округов на осуществление государственного полномочия по организации мероприятий при осуществлении деятельности по обращению с животными без владельцев</t>
  </si>
  <si>
    <t>Субвенции бюджетам муниципальных районов, муниципальных и городских округов на обеспечение отдыха, организацию и обеспечение оздоровления детей в каникулярное время в муниципальных организациях отдыха детей и их оздоровления</t>
  </si>
  <si>
    <t>Субвенции бюджетам муниципальных районов, муниципальных и городских округов на осуществление государственного полномочия по организации и осуществлению деятельности по опеке и попечительству над несовершеннолетними (на администрирование государственного полномочия)</t>
  </si>
  <si>
    <t>Субвенции бюджетам муниципальных районов, муниципальных и городских округов на осуществление государственного полномочия по организации и осуществлению деятельности по опеке и попечительству над несовершеннолетними (на осуществление выплат)</t>
  </si>
  <si>
    <t>Субвенции бюджетам муниципальных районов, муниципальных и городских округов, отдельных поселений на реализацию государственного полномочия по созданию административных комиссий, рассматривающих дела об административных правонарушениях, предусмотренных законами Забайкальского края</t>
  </si>
  <si>
    <t xml:space="preserve">Субвенции бюджетам муниципальных районов, муниципальных и городских округов для осуществления отдельных государственных полномочий в сфере труда </t>
  </si>
  <si>
    <t xml:space="preserve">Субвенции бюджетам муниципальных районов, муниципальных и городских округов на осуществление государственных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 </t>
  </si>
  <si>
    <t>Единая субвенция местным бюджетам</t>
  </si>
  <si>
    <t>Субвенции бюджетам муниципальных районов, муниципальных и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</si>
  <si>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Иные межбюджетные трансферты бюджетам муниципальных образований Забайкальского края на реализацию Плана мероприятий, указанных в пункте 1 статьи 16.6, пункте 1 статьи 75.1 и пункте 1 статьи 78.2 Федерального закона от 10 января 2002 года № 7-ФЗ "Об охране окружающей среды", Забайкальского края</t>
  </si>
  <si>
    <t>Иные межбюджетные трансферты</t>
  </si>
  <si>
    <t>БЕЗВОЗМЕЗДНЫЕ ПОСТУПЛЕНИЯ</t>
  </si>
  <si>
    <t>20000000000000000</t>
  </si>
  <si>
    <t>БЕЗВОЗМЕЗДНЫЕ ПОСТУПЛЕНИЯ ОТ ДРУГИХ БЮДЖЕТОВ БЮДЖЕТНОЙ СИСТЕМЫ РОССИЙСКОЙ ФЕДЕРАЦИИ</t>
  </si>
  <si>
    <t>20200000000000000</t>
  </si>
  <si>
    <t>Дотации бюджетам бюджетной системы Российской Федерации</t>
  </si>
  <si>
    <t>20210000000000150</t>
  </si>
  <si>
    <t>Субсидии бюджетам бюджетной системы Российской Федерации (межбюджетные субсидии)</t>
  </si>
  <si>
    <t>20220000000000150</t>
  </si>
  <si>
    <t>20230000000000150</t>
  </si>
  <si>
    <t>Субвенции бюджетам бюджетной системы Российской Федерации</t>
  </si>
  <si>
    <t>10102020010000110</t>
  </si>
  <si>
    <t>20240000000000150</t>
  </si>
  <si>
    <t>Иные межбюджетные трансферты бюджетам муниципальных районов, муниципальных и городских округов на обеспечение льготным питанием в учебное время обучающихся в 5 - 11 классах в муниципальных общеобразовательных организациях Забайкальского края детей военнослужащих и сотрудников федеральных органов исполнительной власти, федеральных государственных органов, в которых федеральным законом предусмотрена военная служба, сотрудников органов внутренних дел РФ, граждан РФ, добровольно поступивших в добровольческие формирования, созданные в соответствии с федеральным законом, принимающих (принимавших) участие в специальной военной операции на территориях ДНР, ЛНР, Запорожской области, Херсонской области и Украины, сотрудников уголовно-исполнительной системы РФ, выполняющих (выполнявших) возложенные на них задачи на указанных территориях в период проведения специальной военной операции, граждан РФ, призванных на военную службу по мобилизации, лиц, заключивших контракт (имевших иные правоотношения) с организациями, содействующими выполнению задач, возложенных на Вооруженные Силы РФ, в ходе специальной военной операции на территориях Украины, ДНР и ЛНР с 24 февраля 2022 года, а также на территориях Запорожской области и Херсонской области с 30 сентября 2022 года, имеющих статус ветерана боевых действий, в период проведения специальной военной операции на указанных территориях, а также детей военнослужащих, погибших (умерших) при исполнении обязанностей военной службы (службы) в результате участия в специальной военной операции, на 2025 год</t>
  </si>
  <si>
    <t>ДОХОДЫ ВСЕГО</t>
  </si>
  <si>
    <t>НАЛОГИ НА ДОХОДЫ ФИЗИЧЕСКИХ ЛИЦ</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</si>
  <si>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</si>
  <si>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</si>
  <si>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</si>
  <si>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</si>
  <si>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</si>
  <si>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</si>
  <si>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</si>
  <si>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</si>
  <si>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</si>
  <si>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</si>
  <si>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</si>
  <si>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</si>
  <si>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</si>
  <si>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</si>
  <si>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</si>
  <si>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</si>
  <si>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10500000000000000</t>
  </si>
  <si>
    <t>10501000000000110</t>
  </si>
  <si>
    <t>Налог, взимаемый в связи с применением упрощенной системы налогообложения</t>
  </si>
  <si>
    <t>10502000020000110</t>
  </si>
  <si>
    <t>10503000010000110</t>
  </si>
  <si>
    <t>10504000020000110</t>
  </si>
  <si>
    <t>Налог, взимаемый в связи с применением патентной системы налогообложения</t>
  </si>
  <si>
    <t>10700000000000000</t>
  </si>
  <si>
    <t>10701000010000110</t>
  </si>
  <si>
    <t>10701020010000110</t>
  </si>
  <si>
    <t>10701060010000110</t>
  </si>
  <si>
    <t>Налог на добычу полезных ископаемых в виде угля (за исключением угля коксующегося)</t>
  </si>
  <si>
    <t>10800000000000000</t>
  </si>
  <si>
    <t>ГОСУДАРСТВЕННАЯ ПОШЛИНА</t>
  </si>
  <si>
    <t>10803000010000110</t>
  </si>
  <si>
    <t>11000000000000000</t>
  </si>
  <si>
    <t>НЕНАЛОГОВЫЕ ДОХОДЫ</t>
  </si>
  <si>
    <t>11100000000000000</t>
  </si>
  <si>
    <t>ДОХОДЫ ОТ ИСПОЛЬЗОВАНИЯ ИМУЩЕСТВА, НАХОДЯЩЕГОСЯ В ГОСУДАРСТВЕННОЙ И МУНИЦИПАЛЬНОЙ СОБСТВЕННОСТИ</t>
  </si>
  <si>
    <t>11103000000000120</t>
  </si>
  <si>
    <t>Проценты, полученные от предоставления бюджетных кредитов внутри страны</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</si>
  <si>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</si>
  <si>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</si>
  <si>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</si>
  <si>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</si>
  <si>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11200000000000000</t>
  </si>
  <si>
    <t>048</t>
  </si>
  <si>
    <t>11201000010000120</t>
  </si>
  <si>
    <t>11300000000000000</t>
  </si>
  <si>
    <t>ДОХОДЫ ОТ ОКАЗАНИЯ ПЛАТНЫХ УСЛУГ И КОМПЕНСАЦИИ ЗАТРАТ ГОСУДАРСТВА</t>
  </si>
  <si>
    <t>Доходы от оказания информационных услуг</t>
  </si>
  <si>
    <t>11400000000000000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</si>
  <si>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</si>
  <si>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11600000000000000</t>
  </si>
  <si>
    <t>ШТРАФЫ, САНКЦИИ, ВОЗМЕЩЕНИЕ УЩЕРБА</t>
  </si>
  <si>
    <t>032</t>
  </si>
  <si>
    <t>11601000010000140</t>
  </si>
  <si>
    <t>Административные штрафы, установленные Кодексом Российской Федерации об административных правонарушениях</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</si>
  <si>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</si>
  <si>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</si>
  <si>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</si>
  <si>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</si>
  <si>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</si>
  <si>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</si>
  <si>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</si>
  <si>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</si>
  <si>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11610000000000140</t>
  </si>
  <si>
    <t>Платежи в целях возмещения причиненного ущерба (убытков)</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</si>
  <si>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</si>
  <si>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</si>
  <si>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</si>
  <si>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046</t>
  </si>
  <si>
    <t>11611000010000140</t>
  </si>
  <si>
    <t>Платежи, уплачиваемые в целях возмещения вреда</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</si>
  <si>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</si>
  <si>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</si>
  <si>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10102000010000110</t>
  </si>
  <si>
    <t>902</t>
  </si>
  <si>
    <t>Иные межбюджетные трансферты бюджетам муниципальных районов на присмотр и уход за осваивающими образовательные программы дошкольного образования в муниципальных организациях Забайкальского края, осуществляющих образовательную деятельность по образовательным программам дошкольного образования, детьми военнослужащих и сотрудников федеральных органов исполнительной власти, федеральных государственных органов, в которых федеральным законом предусмотрена военная служба, сотрудников органов внутренних дел РФ, граждан РФ, добровольно поступивших в добровольческие формирования, созданные в соответствии с федеральным законом, принимающих (принимавших) участие в специальной военной операции на территориях ДНР, ЛНР, Запорожской области, Херсонской области и Украины, сотрудников уголовно-исполнительной системы РФ, выполняющих (выполнявших) возложенные на них задачи на указанных территориях в период проведения специальной военной операции, граждан РФ, призванных на военную службу по мобилизации, лиц, заключивших контракт (имевших иные правоотношения) с организациями, содействующими выполнению задач, возложенных на ВС РФ, в ходе специальной военной операции на территориях Украины, ДНР и ЛНР с 24 февраля 2022 года, а также на территориях Запорожской области и Херсонской области с 30 сентября 2022 года, имеющих статус ветерана боевых действий в результате участия в специальной военной операции, в период проведения специальной военной операции на указанных территориях, а также детьми военнослужащих, погибших (умерших) при исполнении обязанностей военной службы (службы) в результате участия в специальной военной операции, на 2025 год</t>
  </si>
  <si>
    <t>Иные межбюджетные трансферты бюджетам муниципальных районов на финансовое 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соответствии с Законом Забайкальского края от 16 июля 2020 года № 1843-ЗЗК "О выплате ежемесячного денежного вознаграждения за классное руководство педагогическим работникам государственных и муниципальных образовательных организаций Забайкальского края,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</si>
  <si>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Субвенции бюджетам муниципальных районов, муниципальных и городских округов на предоставление компенсации затрат родителей (законных представителей) детей-инвалидов на обучение по основным общеобразовательным программам на дому </t>
  </si>
  <si>
    <t>Субвенции бюджетам муниципальных районов, муниципальных и городских округов на предоставление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</si>
  <si>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Субвенции бюджетам муниципальных районов, муниципальных и городских округов на обеспечение льготным питанием детей из малоимущих семей, обучающихся в муниципальных общеобразовательных организациях Забайкальского края</t>
  </si>
  <si>
    <t>НАЛОГОВЫЕ ДОХОДЫ</t>
  </si>
  <si>
    <t>НАЛОГОВЫЕ И НЕНАЛОГОВЫЕ ДОХОДЫ</t>
  </si>
  <si>
    <t>от_________________№_______________</t>
  </si>
  <si>
    <t>на 2026 год и плановый период 2027 и 2028 годов"</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</si>
  <si>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</si>
  <si>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t>
  </si>
  <si>
    <t>Иные межбюджетные трансферты на содержание автомобильных дорог общего пользования местного значения и искусственных сооружений на них</t>
  </si>
  <si>
    <t>Иные межбюджетные трансферты на обеспечение бесплатным питанием детей из многодетных семей в муниципальных общеобразовательных организациях Забайкальского края</t>
  </si>
  <si>
    <t>Иные межбюджетные трансферты бюджетам муниципальных районов, муниципальных и городских округов на обеспечение бесплатным питанием инвалидов (детей-инвалидов), не имеющих статуса ОВЗ, обучающихся в муниципальных общеобразовательных организациях Забайкальского края.</t>
  </si>
  <si>
    <t>11301994140000130</t>
  </si>
  <si>
    <t>Прочие доходы от оказания платных услуг (работ) получателями средств бюджетов муниципальных округов</t>
  </si>
  <si>
    <t>10600000000000000</t>
  </si>
  <si>
    <t>НАЛОГИ НА ИМУЩЕСТВО</t>
  </si>
  <si>
    <t>10601000000000110</t>
  </si>
  <si>
    <t>Налог на имущество физических лиц</t>
  </si>
  <si>
    <t>10606000000000110</t>
  </si>
  <si>
    <t>Земельный налог</t>
  </si>
  <si>
    <t>11700000000000000</t>
  </si>
  <si>
    <t>ПРОЧИЕ НЕНАЛОГОВЫЕ ДОХОДЫ</t>
  </si>
  <si>
    <t>11701000000000180</t>
  </si>
  <si>
    <t>Невыясненные поступления</t>
  </si>
  <si>
    <t>Прочие неналоговые доходы</t>
  </si>
  <si>
    <t>11714000000000180</t>
  </si>
  <si>
    <t>Средства самооблажения граждан</t>
  </si>
  <si>
    <t>к решению Совета Хилокского</t>
  </si>
  <si>
    <t>муниципального округа</t>
  </si>
  <si>
    <t>"О бюджете Хилокского муниципального округа</t>
  </si>
  <si>
    <t>Объем поступлений доходов в бюджет Хилокского муниципального округа</t>
  </si>
  <si>
    <t>по кодам классификации доходов бюджетов на 2026 год</t>
  </si>
  <si>
    <t>11301075140000130</t>
  </si>
  <si>
    <t>11406313140000430</t>
  </si>
  <si>
    <t>11610030140000140</t>
  </si>
  <si>
    <t>20215001140000150</t>
  </si>
  <si>
    <t>20219999140000150</t>
  </si>
  <si>
    <t>20229999140000150</t>
  </si>
  <si>
    <t>20230024140000150</t>
  </si>
  <si>
    <t>20230027140000150</t>
  </si>
  <si>
    <t>20235120140000150</t>
  </si>
  <si>
    <t>20249999140000150</t>
  </si>
  <si>
    <t>20235118140000150</t>
  </si>
  <si>
    <t>11705050140000180</t>
  </si>
  <si>
    <t>Уточненный план</t>
  </si>
  <si>
    <t>Субвенции бюджетам муниципальных районов, муниципальных и городских округов на осуществление государственного полномочия по организации и осуществлению деятельности по опеке и попечительству над несовершеннолетними (на осуществление выплат) 44 ДК</t>
  </si>
  <si>
    <t>Субвенции бюджетам муниципальных районов, муниципальных и городских округов на осуществление государственного полномочия по организации и осуществлению деятельности по опеке и попечительству над несовершеннолетними (на осуществление выплат) 47 ДК</t>
  </si>
  <si>
    <t>20225454140000150</t>
  </si>
  <si>
    <t>Субсидии на создание модельных библиотек</t>
  </si>
  <si>
    <t>20225467140000150</t>
  </si>
  <si>
    <t>Субсидии на обеспечение развития и укрепления материально-технической базы домов культуры в населенных пунктах с числом жителей до 50 тысяч человек</t>
  </si>
  <si>
    <t>20225519140000150</t>
  </si>
  <si>
    <t>Субсидии на государственную поддержку отрасли культуры</t>
  </si>
  <si>
    <t>20225505140000150</t>
  </si>
  <si>
    <t>20245303140000150</t>
  </si>
  <si>
    <t>20225304140000150</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</si>
  <si>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</si>
  <si>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</si>
  <si>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</si>
  <si>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20225179140000150</t>
  </si>
  <si>
    <t>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</si>
  <si>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20225497140000150</t>
  </si>
  <si>
    <t>Субсидии на реализацию мероприятий по обеспечению жильем молодых семей</t>
  </si>
  <si>
    <t>20225154140000150</t>
  </si>
  <si>
    <t>Субсидии на реализацию мероприятий по модернизации коммунальной инфраструктуры</t>
  </si>
  <si>
    <t>Субсидии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</si>
  <si>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20225555140000150</t>
  </si>
  <si>
    <t>Субсидии на реализацию программ формирования современной городской среды</t>
  </si>
  <si>
    <t>% исполнения</t>
  </si>
  <si>
    <t>Исполнение</t>
  </si>
  <si>
    <t>к бюджету</t>
  </si>
  <si>
    <t>к уточненному плану</t>
  </si>
  <si>
    <t>к постановлению администрации  Хилокского</t>
  </si>
  <si>
    <t>"Об исполнении  бюджета Хилокского муниципального округа</t>
  </si>
  <si>
    <t>за 1 квартал  2026 года"</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</si>
  <si>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</si>
  <si>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</si>
  <si>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</si>
  <si>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</si>
  <si>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</si>
  <si>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10102230010000110</t>
  </si>
  <si>
    <t>10102210010000110</t>
  </si>
  <si>
    <t>10102200010000110</t>
  </si>
  <si>
    <t>10102130010000110</t>
  </si>
  <si>
    <t>10102080010000110</t>
  </si>
  <si>
    <t>Доходы от продажи земельных участков, государственная собственность на которые не разграничена</t>
  </si>
  <si>
    <t>11406010000000430</t>
  </si>
  <si>
    <t>11601170010000140</t>
  </si>
  <si>
    <t>11601190010000140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</si>
  <si>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</si>
  <si>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</si>
  <si>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Денежные взыскания, налагаемые в возмещение ущерба, причиненного в результате незаконного или нецелевого использования бюджетных средств</t>
  </si>
  <si>
    <t>11610100000000140</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</si>
  <si>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</si>
  <si>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</si>
  <si>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</si>
  <si>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</si>
  <si>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20245050500000150</t>
  </si>
  <si>
    <t>Резервные фонды исполнительных органов государственной власти субъекта Российской Федерации</t>
  </si>
  <si>
    <t>ВОЗВРАТ ОСТАТКОВ СУБСИДИЙ, СУБВЕНЦИЙ И ИНЫХ МЕЖБЮДЖЕТНЫХ ТРАНСФЕРТОВ, ИМЕЮЩИХ ЦЕЛЕВОЕ НАЗНАЧЕНИЕ, ПРОШЛЫХ ЛЕТ</t>
  </si>
  <si>
    <t>21900000140000150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</si>
</sst>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charset val="204"/>
      <scheme val="minor"/>
    </font>
    <font>
      <sz val="10"/>
      <name val="Arial"/>
      <family val="2"/>
      <charset val="204"/>
    </font>
    <font>
      <sz val="10"/>
      <name val="Arial Cyr"/>
      <charset val="204"/>
    </font>
    <font>
      <b/>
      <sz val="11"/>
      <color theme="1"/>
      <name val="Calibri"/>
      <family val="2"/>
      <charset val="204"/>
      <scheme val="minor"/>
    </font>
    <font>
      <sz val="14"/>
      <color theme="1"/>
      <name val="Times New Roman"/>
      <family val="1"/>
      <charset val="204"/>
    </font>
    <font>
      <sz val="12"/>
      <color rgb="FF000000"/>
      <name val="Times New Roman"/>
      <family val="1"/>
      <charset val="204"/>
    </font>
    <font>
      <sz val="12"/>
      <color theme="1"/>
      <name val="Times New Roman"/>
      <family val="1"/>
      <charset val="204"/>
    </font>
    <font>
      <sz val="14"/>
      <color rgb="FF000000"/>
      <name val="Times New Roman"/>
      <family val="1"/>
      <charset val="204"/>
    </font>
    <font>
      <b/>
      <sz val="14"/>
      <color theme="1"/>
      <name val="Times New Roman"/>
      <family val="1"/>
      <charset val="204"/>
    </font>
    <font>
      <b/>
      <sz val="14"/>
      <color rgb="FF000000"/>
      <name val="Times New Roman"/>
      <family val="1"/>
      <charset val="204"/>
    </font>
    <font>
      <sz val="14"/>
      <color theme="1"/>
      <name val="Calibri"/>
      <family val="2"/>
      <charset val="204"/>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53">
    <xf numFmtId="0" fontId="0" fillId="0" borderId="0" xfId="0"/>
    <xf numFmtId="49" fontId="7" fillId="0" borderId="1" xfId="0" applyNumberFormat="1" applyFont="1" applyFill="1" applyBorder="1" applyAlignment="1">
      <alignment horizontal="center" vertical="center" wrapText="1"/>
    </xf>
    <xf numFmtId="164"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64" fontId="10" fillId="0" borderId="1" xfId="0" applyNumberFormat="1" applyFont="1" applyFill="1" applyBorder="1" applyAlignment="1">
      <alignment vertical="center"/>
    </xf>
    <xf numFmtId="164" fontId="4" fillId="0" borderId="1" xfId="0" applyNumberFormat="1" applyFont="1" applyFill="1" applyBorder="1" applyAlignment="1">
      <alignment vertical="center"/>
    </xf>
    <xf numFmtId="49" fontId="4" fillId="0" borderId="1" xfId="0" applyNumberFormat="1" applyFont="1" applyFill="1" applyBorder="1" applyAlignment="1">
      <alignment vertical="center" wrapText="1"/>
    </xf>
    <xf numFmtId="0" fontId="0" fillId="0" borderId="0" xfId="0" applyFill="1"/>
    <xf numFmtId="0" fontId="9" fillId="0" borderId="1" xfId="0" applyFont="1" applyFill="1" applyBorder="1" applyAlignment="1">
      <alignment horizontal="left" vertical="center" wrapText="1"/>
    </xf>
    <xf numFmtId="164" fontId="8" fillId="0" borderId="1" xfId="0" applyNumberFormat="1" applyFont="1" applyFill="1" applyBorder="1" applyAlignment="1">
      <alignment horizontal="righ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0" fillId="0" borderId="0" xfId="0" applyFill="1" applyAlignment="1">
      <alignment vertical="center" wrapText="1"/>
    </xf>
    <xf numFmtId="49" fontId="8" fillId="0" borderId="1" xfId="0" applyNumberFormat="1" applyFont="1" applyFill="1" applyBorder="1" applyAlignment="1">
      <alignment vertical="center" wrapText="1"/>
    </xf>
    <xf numFmtId="164" fontId="8" fillId="0" borderId="1" xfId="0" applyNumberFormat="1" applyFont="1" applyFill="1" applyBorder="1" applyAlignment="1">
      <alignment vertical="center"/>
    </xf>
    <xf numFmtId="0" fontId="8"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0" xfId="0" applyFont="1" applyFill="1"/>
    <xf numFmtId="0" fontId="3" fillId="0" borderId="0" xfId="0" applyFont="1" applyFill="1"/>
    <xf numFmtId="0" fontId="4" fillId="0" borderId="0" xfId="0" applyFont="1" applyFill="1"/>
    <xf numFmtId="164" fontId="0" fillId="0" borderId="0" xfId="0" applyNumberFormat="1"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Alignment="1">
      <alignment horizontal="right" vertical="center"/>
    </xf>
    <xf numFmtId="0" fontId="4" fillId="0" borderId="0" xfId="0" applyFont="1" applyFill="1" applyAlignment="1">
      <alignment horizontal="center" vertical="center"/>
    </xf>
    <xf numFmtId="49" fontId="8" fillId="0" borderId="1" xfId="0" applyNumberFormat="1" applyFont="1" applyFill="1" applyBorder="1" applyAlignment="1">
      <alignment wrapText="1"/>
    </xf>
    <xf numFmtId="49" fontId="4" fillId="0" borderId="1" xfId="0" applyNumberFormat="1" applyFont="1" applyFill="1" applyBorder="1" applyAlignment="1">
      <alignment wrapText="1"/>
    </xf>
    <xf numFmtId="164" fontId="8" fillId="0" borderId="1" xfId="0" applyNumberFormat="1" applyFont="1" applyFill="1" applyBorder="1" applyAlignment="1">
      <alignment vertical="center" wrapText="1"/>
    </xf>
    <xf numFmtId="0" fontId="4" fillId="0" borderId="0" xfId="0" applyFont="1" applyFill="1" applyAlignment="1">
      <alignment horizontal="righ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applyAlignment="1">
      <alignment horizontal="right"/>
    </xf>
    <xf numFmtId="164" fontId="0" fillId="0" borderId="0" xfId="0" applyNumberFormat="1" applyFont="1" applyFill="1"/>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164" fontId="4" fillId="0" borderId="1" xfId="0"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0" xfId="0" applyFont="1" applyFill="1" applyBorder="1" applyAlignment="1">
      <alignment horizontal="right" vertical="center"/>
    </xf>
    <xf numFmtId="0" fontId="4" fillId="0" borderId="2" xfId="0" applyFont="1" applyFill="1" applyBorder="1" applyAlignment="1">
      <alignment horizontal="righ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3">
    <cellStyle name="Обычный" xfId="0" builtinId="0"/>
    <cellStyle name="Обычный 2" xfId="1"/>
    <cellStyle name="Обычный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6"/>
  <sheetViews>
    <sheetView zoomScale="75" zoomScaleNormal="75" workbookViewId="0">
      <selection activeCell="D71" sqref="D71"/>
    </sheetView>
  </sheetViews>
  <sheetFormatPr defaultColWidth="8.85546875" defaultRowHeight="15" x14ac:dyDescent="0.25"/>
  <cols>
    <col min="1" max="1" width="16.42578125" style="8" customWidth="1"/>
    <col min="2" max="2" width="26.85546875" style="8" customWidth="1"/>
    <col min="3" max="3" width="86.42578125" style="8" customWidth="1"/>
    <col min="4" max="4" width="33.7109375" style="8" customWidth="1"/>
    <col min="5" max="7" width="8.85546875" style="8"/>
    <col min="8" max="8" width="24.140625" style="8" customWidth="1"/>
    <col min="9" max="16384" width="8.85546875" style="8"/>
  </cols>
  <sheetData>
    <row r="1" spans="1:4" ht="18.75" x14ac:dyDescent="0.25">
      <c r="A1" s="45" t="s">
        <v>10</v>
      </c>
      <c r="B1" s="45"/>
      <c r="C1" s="45"/>
      <c r="D1" s="45"/>
    </row>
    <row r="2" spans="1:4" ht="18.75" x14ac:dyDescent="0.25">
      <c r="A2" s="45" t="s">
        <v>152</v>
      </c>
      <c r="B2" s="45"/>
      <c r="C2" s="45"/>
      <c r="D2" s="45"/>
    </row>
    <row r="3" spans="1:4" ht="18.75" x14ac:dyDescent="0.25">
      <c r="A3" s="45" t="s">
        <v>153</v>
      </c>
      <c r="B3" s="45"/>
      <c r="C3" s="45"/>
      <c r="D3" s="45"/>
    </row>
    <row r="4" spans="1:4" ht="18.75" x14ac:dyDescent="0.25">
      <c r="A4" s="45" t="s">
        <v>154</v>
      </c>
      <c r="B4" s="45"/>
      <c r="C4" s="45"/>
      <c r="D4" s="45"/>
    </row>
    <row r="5" spans="1:4" ht="18.75" x14ac:dyDescent="0.25">
      <c r="A5" s="45" t="s">
        <v>131</v>
      </c>
      <c r="B5" s="45"/>
      <c r="C5" s="45"/>
      <c r="D5" s="45"/>
    </row>
    <row r="6" spans="1:4" ht="18.75" x14ac:dyDescent="0.25">
      <c r="A6" s="45" t="s">
        <v>130</v>
      </c>
      <c r="B6" s="45"/>
      <c r="C6" s="45"/>
      <c r="D6" s="45"/>
    </row>
    <row r="7" spans="1:4" ht="18" x14ac:dyDescent="0.3">
      <c r="A7" s="31"/>
    </row>
    <row r="8" spans="1:4" ht="18" x14ac:dyDescent="0.3">
      <c r="A8" s="31"/>
    </row>
    <row r="9" spans="1:4" ht="18.75" x14ac:dyDescent="0.25">
      <c r="A9" s="46" t="s">
        <v>155</v>
      </c>
      <c r="B9" s="46"/>
      <c r="C9" s="46"/>
      <c r="D9" s="46"/>
    </row>
    <row r="10" spans="1:4" ht="18.75" x14ac:dyDescent="0.25">
      <c r="A10" s="46" t="s">
        <v>156</v>
      </c>
      <c r="B10" s="46"/>
      <c r="C10" s="46"/>
      <c r="D10" s="46"/>
    </row>
    <row r="11" spans="1:4" ht="18" x14ac:dyDescent="0.3">
      <c r="A11" s="30"/>
    </row>
    <row r="12" spans="1:4" ht="18.75" x14ac:dyDescent="0.25">
      <c r="A12" s="47" t="s">
        <v>11</v>
      </c>
      <c r="B12" s="47"/>
      <c r="C12" s="47"/>
      <c r="D12" s="47"/>
    </row>
    <row r="13" spans="1:4" ht="15.75" x14ac:dyDescent="0.25">
      <c r="A13" s="43" t="s">
        <v>12</v>
      </c>
      <c r="B13" s="43"/>
      <c r="C13" s="43" t="s">
        <v>13</v>
      </c>
      <c r="D13" s="44" t="s">
        <v>14</v>
      </c>
    </row>
    <row r="14" spans="1:4" ht="63" x14ac:dyDescent="0.25">
      <c r="A14" s="28" t="s">
        <v>15</v>
      </c>
      <c r="B14" s="28" t="s">
        <v>16</v>
      </c>
      <c r="C14" s="43"/>
      <c r="D14" s="44"/>
    </row>
    <row r="15" spans="1:4" ht="15.6" x14ac:dyDescent="0.3">
      <c r="A15" s="28">
        <v>1</v>
      </c>
      <c r="B15" s="28">
        <v>2</v>
      </c>
      <c r="C15" s="28">
        <v>3</v>
      </c>
      <c r="D15" s="29">
        <v>4</v>
      </c>
    </row>
    <row r="16" spans="1:4" ht="18.75" x14ac:dyDescent="0.25">
      <c r="A16" s="28"/>
      <c r="B16" s="28"/>
      <c r="C16" s="9" t="s">
        <v>47</v>
      </c>
      <c r="D16" s="10">
        <f>D17+D71</f>
        <v>1365057.1999999997</v>
      </c>
    </row>
    <row r="17" spans="1:4" ht="18.75" x14ac:dyDescent="0.25">
      <c r="A17" s="28"/>
      <c r="B17" s="28"/>
      <c r="C17" s="9" t="s">
        <v>129</v>
      </c>
      <c r="D17" s="10">
        <f>D18+D44</f>
        <v>607186.09999999986</v>
      </c>
    </row>
    <row r="18" spans="1:4" ht="18.75" x14ac:dyDescent="0.25">
      <c r="A18" s="28"/>
      <c r="B18" s="28"/>
      <c r="C18" s="9" t="s">
        <v>128</v>
      </c>
      <c r="D18" s="10">
        <f>D19+D24+D30+D35+D38+D42</f>
        <v>577131.09999999986</v>
      </c>
    </row>
    <row r="19" spans="1:4" ht="18.75" x14ac:dyDescent="0.25">
      <c r="A19" s="11">
        <v>182</v>
      </c>
      <c r="B19" s="4" t="s">
        <v>121</v>
      </c>
      <c r="C19" s="9" t="s">
        <v>48</v>
      </c>
      <c r="D19" s="34">
        <f>D20+D21+D22+D23</f>
        <v>479047.8</v>
      </c>
    </row>
    <row r="20" spans="1:4" ht="132.6" customHeight="1" x14ac:dyDescent="0.25">
      <c r="A20" s="12">
        <v>182</v>
      </c>
      <c r="B20" s="1" t="s">
        <v>17</v>
      </c>
      <c r="C20" s="13" t="s">
        <v>18</v>
      </c>
      <c r="D20" s="2">
        <v>473657.8</v>
      </c>
    </row>
    <row r="21" spans="1:4" ht="133.15" customHeight="1" x14ac:dyDescent="0.25">
      <c r="A21" s="14">
        <v>182</v>
      </c>
      <c r="B21" s="1" t="s">
        <v>44</v>
      </c>
      <c r="C21" s="15" t="s">
        <v>19</v>
      </c>
      <c r="D21" s="5">
        <v>1400</v>
      </c>
    </row>
    <row r="22" spans="1:4" ht="93.75" x14ac:dyDescent="0.25">
      <c r="A22" s="3">
        <v>182</v>
      </c>
      <c r="B22" s="1" t="s">
        <v>49</v>
      </c>
      <c r="C22" s="7" t="s">
        <v>50</v>
      </c>
      <c r="D22" s="6">
        <v>3300</v>
      </c>
    </row>
    <row r="23" spans="1:4" s="16" customFormat="1" ht="93.75" x14ac:dyDescent="0.25">
      <c r="A23" s="3">
        <v>182</v>
      </c>
      <c r="B23" s="1" t="s">
        <v>51</v>
      </c>
      <c r="C23" s="7" t="s">
        <v>52</v>
      </c>
      <c r="D23" s="2">
        <v>690</v>
      </c>
    </row>
    <row r="24" spans="1:4" s="16" customFormat="1" ht="37.5" x14ac:dyDescent="0.25">
      <c r="A24" s="3"/>
      <c r="B24" s="4" t="s">
        <v>53</v>
      </c>
      <c r="C24" s="17" t="s">
        <v>54</v>
      </c>
      <c r="D24" s="34">
        <f>D25</f>
        <v>45163.6</v>
      </c>
    </row>
    <row r="25" spans="1:4" ht="37.5" x14ac:dyDescent="0.25">
      <c r="A25" s="14">
        <v>182</v>
      </c>
      <c r="B25" s="4" t="s">
        <v>55</v>
      </c>
      <c r="C25" s="17" t="s">
        <v>56</v>
      </c>
      <c r="D25" s="18">
        <f>D26+D27+D28+D29</f>
        <v>45163.6</v>
      </c>
    </row>
    <row r="26" spans="1:4" s="16" customFormat="1" ht="75" x14ac:dyDescent="0.25">
      <c r="A26" s="3">
        <v>182</v>
      </c>
      <c r="B26" s="1" t="s">
        <v>57</v>
      </c>
      <c r="C26" s="7" t="s">
        <v>58</v>
      </c>
      <c r="D26" s="2">
        <v>23632.7</v>
      </c>
    </row>
    <row r="27" spans="1:4" s="16" customFormat="1" ht="93.75" x14ac:dyDescent="0.25">
      <c r="A27" s="3">
        <v>182</v>
      </c>
      <c r="B27" s="1" t="s">
        <v>59</v>
      </c>
      <c r="C27" s="7" t="s">
        <v>60</v>
      </c>
      <c r="D27" s="2">
        <v>115.4</v>
      </c>
    </row>
    <row r="28" spans="1:4" s="16" customFormat="1" ht="75" x14ac:dyDescent="0.25">
      <c r="A28" s="3">
        <v>182</v>
      </c>
      <c r="B28" s="1" t="s">
        <v>61</v>
      </c>
      <c r="C28" s="7" t="s">
        <v>62</v>
      </c>
      <c r="D28" s="2">
        <v>22859.4</v>
      </c>
    </row>
    <row r="29" spans="1:4" s="16" customFormat="1" ht="75" x14ac:dyDescent="0.25">
      <c r="A29" s="3">
        <v>182</v>
      </c>
      <c r="B29" s="1" t="s">
        <v>63</v>
      </c>
      <c r="C29" s="7" t="s">
        <v>64</v>
      </c>
      <c r="D29" s="2">
        <v>-1443.9</v>
      </c>
    </row>
    <row r="30" spans="1:4" ht="18.75" x14ac:dyDescent="0.25">
      <c r="A30" s="14"/>
      <c r="B30" s="4" t="s">
        <v>65</v>
      </c>
      <c r="C30" s="17" t="s">
        <v>3</v>
      </c>
      <c r="D30" s="18">
        <f>D31+D33+D34+D32</f>
        <v>14538.5</v>
      </c>
    </row>
    <row r="31" spans="1:4" ht="37.5" x14ac:dyDescent="0.25">
      <c r="A31" s="3">
        <v>182</v>
      </c>
      <c r="B31" s="1" t="s">
        <v>66</v>
      </c>
      <c r="C31" s="7" t="s">
        <v>67</v>
      </c>
      <c r="D31" s="6">
        <v>9338.2000000000007</v>
      </c>
    </row>
    <row r="32" spans="1:4" ht="37.5" x14ac:dyDescent="0.25">
      <c r="A32" s="3">
        <v>182</v>
      </c>
      <c r="B32" s="1" t="s">
        <v>68</v>
      </c>
      <c r="C32" s="7" t="s">
        <v>4</v>
      </c>
      <c r="D32" s="6">
        <v>0</v>
      </c>
    </row>
    <row r="33" spans="1:4" ht="18.75" x14ac:dyDescent="0.25">
      <c r="A33" s="14">
        <v>182</v>
      </c>
      <c r="B33" s="1" t="s">
        <v>69</v>
      </c>
      <c r="C33" s="7" t="s">
        <v>2</v>
      </c>
      <c r="D33" s="6">
        <v>100.3</v>
      </c>
    </row>
    <row r="34" spans="1:4" ht="37.5" x14ac:dyDescent="0.25">
      <c r="A34" s="3">
        <v>182</v>
      </c>
      <c r="B34" s="1" t="s">
        <v>70</v>
      </c>
      <c r="C34" s="7" t="s">
        <v>71</v>
      </c>
      <c r="D34" s="6">
        <v>5100</v>
      </c>
    </row>
    <row r="35" spans="1:4" ht="18.75" x14ac:dyDescent="0.3">
      <c r="A35" s="3"/>
      <c r="B35" s="4" t="s">
        <v>139</v>
      </c>
      <c r="C35" s="32" t="s">
        <v>140</v>
      </c>
      <c r="D35" s="18">
        <f>D36+D37</f>
        <v>13591.2</v>
      </c>
    </row>
    <row r="36" spans="1:4" ht="18.75" x14ac:dyDescent="0.3">
      <c r="A36" s="3">
        <v>182</v>
      </c>
      <c r="B36" s="1" t="s">
        <v>141</v>
      </c>
      <c r="C36" s="33" t="s">
        <v>142</v>
      </c>
      <c r="D36" s="6">
        <v>6510.2</v>
      </c>
    </row>
    <row r="37" spans="1:4" ht="18.75" x14ac:dyDescent="0.3">
      <c r="A37" s="3">
        <v>182</v>
      </c>
      <c r="B37" s="1" t="s">
        <v>143</v>
      </c>
      <c r="C37" s="33" t="s">
        <v>144</v>
      </c>
      <c r="D37" s="6">
        <v>7081</v>
      </c>
    </row>
    <row r="38" spans="1:4" ht="37.5" x14ac:dyDescent="0.25">
      <c r="A38" s="3"/>
      <c r="B38" s="4" t="s">
        <v>72</v>
      </c>
      <c r="C38" s="17" t="s">
        <v>5</v>
      </c>
      <c r="D38" s="18">
        <f>D39</f>
        <v>11800</v>
      </c>
    </row>
    <row r="39" spans="1:4" ht="18.75" x14ac:dyDescent="0.25">
      <c r="A39" s="14">
        <v>182</v>
      </c>
      <c r="B39" s="1" t="s">
        <v>73</v>
      </c>
      <c r="C39" s="7" t="s">
        <v>1</v>
      </c>
      <c r="D39" s="6">
        <f>D40+D41</f>
        <v>11800</v>
      </c>
    </row>
    <row r="40" spans="1:4" ht="18.75" x14ac:dyDescent="0.25">
      <c r="A40" s="14"/>
      <c r="B40" s="1" t="s">
        <v>74</v>
      </c>
      <c r="C40" s="7" t="s">
        <v>8</v>
      </c>
      <c r="D40" s="6">
        <v>9850</v>
      </c>
    </row>
    <row r="41" spans="1:4" ht="37.5" x14ac:dyDescent="0.25">
      <c r="A41" s="14"/>
      <c r="B41" s="1" t="s">
        <v>75</v>
      </c>
      <c r="C41" s="7" t="s">
        <v>76</v>
      </c>
      <c r="D41" s="6">
        <v>1950</v>
      </c>
    </row>
    <row r="42" spans="1:4" ht="18.75" x14ac:dyDescent="0.25">
      <c r="A42" s="14"/>
      <c r="B42" s="4" t="s">
        <v>77</v>
      </c>
      <c r="C42" s="17" t="s">
        <v>78</v>
      </c>
      <c r="D42" s="18">
        <f>D43</f>
        <v>12990</v>
      </c>
    </row>
    <row r="43" spans="1:4" ht="37.5" x14ac:dyDescent="0.25">
      <c r="A43" s="3">
        <v>182</v>
      </c>
      <c r="B43" s="1" t="s">
        <v>79</v>
      </c>
      <c r="C43" s="7" t="s">
        <v>9</v>
      </c>
      <c r="D43" s="6">
        <v>12990</v>
      </c>
    </row>
    <row r="44" spans="1:4" ht="18.75" x14ac:dyDescent="0.25">
      <c r="A44" s="3"/>
      <c r="B44" s="4" t="s">
        <v>80</v>
      </c>
      <c r="C44" s="17" t="s">
        <v>81</v>
      </c>
      <c r="D44" s="18">
        <f>D45+D49+D51+D54+D56+D67</f>
        <v>30055</v>
      </c>
    </row>
    <row r="45" spans="1:4" ht="56.25" x14ac:dyDescent="0.25">
      <c r="A45" s="19">
        <v>902</v>
      </c>
      <c r="B45" s="4" t="s">
        <v>82</v>
      </c>
      <c r="C45" s="17" t="s">
        <v>83</v>
      </c>
      <c r="D45" s="18">
        <f>D46+D47+D48</f>
        <v>6930</v>
      </c>
    </row>
    <row r="46" spans="1:4" ht="37.5" x14ac:dyDescent="0.25">
      <c r="A46" s="3">
        <v>902</v>
      </c>
      <c r="B46" s="1" t="s">
        <v>84</v>
      </c>
      <c r="C46" s="7" t="s">
        <v>85</v>
      </c>
      <c r="D46" s="6">
        <v>18.899999999999999</v>
      </c>
    </row>
    <row r="47" spans="1:4" ht="93.75" x14ac:dyDescent="0.25">
      <c r="A47" s="3">
        <v>902</v>
      </c>
      <c r="B47" s="1" t="s">
        <v>86</v>
      </c>
      <c r="C47" s="7" t="s">
        <v>87</v>
      </c>
      <c r="D47" s="6">
        <v>4136</v>
      </c>
    </row>
    <row r="48" spans="1:4" ht="93.75" x14ac:dyDescent="0.25">
      <c r="A48" s="3">
        <v>902</v>
      </c>
      <c r="B48" s="1" t="s">
        <v>88</v>
      </c>
      <c r="C48" s="7" t="s">
        <v>89</v>
      </c>
      <c r="D48" s="6">
        <v>2775.1</v>
      </c>
    </row>
    <row r="49" spans="1:4" ht="37.5" x14ac:dyDescent="0.25">
      <c r="A49" s="20"/>
      <c r="B49" s="4" t="s">
        <v>90</v>
      </c>
      <c r="C49" s="17" t="s">
        <v>6</v>
      </c>
      <c r="D49" s="18">
        <f>D50</f>
        <v>0</v>
      </c>
    </row>
    <row r="50" spans="1:4" ht="18.75" x14ac:dyDescent="0.25">
      <c r="A50" s="20" t="s">
        <v>91</v>
      </c>
      <c r="B50" s="1" t="s">
        <v>92</v>
      </c>
      <c r="C50" s="7" t="s">
        <v>0</v>
      </c>
      <c r="D50" s="6">
        <v>0</v>
      </c>
    </row>
    <row r="51" spans="1:4" s="16" customFormat="1" ht="37.5" x14ac:dyDescent="0.25">
      <c r="A51" s="3"/>
      <c r="B51" s="4" t="s">
        <v>93</v>
      </c>
      <c r="C51" s="17" t="s">
        <v>94</v>
      </c>
      <c r="D51" s="34">
        <f>D52+D53</f>
        <v>19950</v>
      </c>
    </row>
    <row r="52" spans="1:4" ht="18.75" x14ac:dyDescent="0.25">
      <c r="A52" s="14">
        <v>902</v>
      </c>
      <c r="B52" s="1" t="s">
        <v>157</v>
      </c>
      <c r="C52" s="7" t="s">
        <v>95</v>
      </c>
      <c r="D52" s="6">
        <v>650</v>
      </c>
    </row>
    <row r="53" spans="1:4" ht="37.5" x14ac:dyDescent="0.25">
      <c r="A53" s="14">
        <v>902</v>
      </c>
      <c r="B53" s="1" t="s">
        <v>137</v>
      </c>
      <c r="C53" s="7" t="s">
        <v>138</v>
      </c>
      <c r="D53" s="6">
        <v>19300</v>
      </c>
    </row>
    <row r="54" spans="1:4" s="16" customFormat="1" ht="37.5" x14ac:dyDescent="0.25">
      <c r="A54" s="3"/>
      <c r="B54" s="4" t="s">
        <v>96</v>
      </c>
      <c r="C54" s="17" t="s">
        <v>7</v>
      </c>
      <c r="D54" s="34">
        <f>D55</f>
        <v>615</v>
      </c>
    </row>
    <row r="55" spans="1:4" s="16" customFormat="1" ht="93.75" x14ac:dyDescent="0.25">
      <c r="A55" s="3">
        <v>802</v>
      </c>
      <c r="B55" s="1" t="s">
        <v>158</v>
      </c>
      <c r="C55" s="7" t="s">
        <v>97</v>
      </c>
      <c r="D55" s="2">
        <v>615</v>
      </c>
    </row>
    <row r="56" spans="1:4" s="16" customFormat="1" ht="18.75" x14ac:dyDescent="0.25">
      <c r="A56" s="21"/>
      <c r="B56" s="4" t="s">
        <v>98</v>
      </c>
      <c r="C56" s="17" t="s">
        <v>99</v>
      </c>
      <c r="D56" s="34">
        <f>D57+D62+D65</f>
        <v>2400</v>
      </c>
    </row>
    <row r="57" spans="1:4" s="16" customFormat="1" ht="37.5" x14ac:dyDescent="0.25">
      <c r="A57" s="22" t="s">
        <v>100</v>
      </c>
      <c r="B57" s="4" t="s">
        <v>101</v>
      </c>
      <c r="C57" s="17" t="s">
        <v>102</v>
      </c>
      <c r="D57" s="34">
        <f>D58+D59+D60+D61</f>
        <v>923</v>
      </c>
    </row>
    <row r="58" spans="1:4" s="16" customFormat="1" ht="93.75" x14ac:dyDescent="0.25">
      <c r="A58" s="21" t="s">
        <v>100</v>
      </c>
      <c r="B58" s="1" t="s">
        <v>103</v>
      </c>
      <c r="C58" s="7" t="s">
        <v>104</v>
      </c>
      <c r="D58" s="2">
        <v>55</v>
      </c>
    </row>
    <row r="59" spans="1:4" s="16" customFormat="1" ht="56.25" x14ac:dyDescent="0.25">
      <c r="A59" s="21" t="s">
        <v>100</v>
      </c>
      <c r="B59" s="1" t="s">
        <v>105</v>
      </c>
      <c r="C59" s="7" t="s">
        <v>106</v>
      </c>
      <c r="D59" s="2">
        <v>708</v>
      </c>
    </row>
    <row r="60" spans="1:4" s="16" customFormat="1" ht="75" x14ac:dyDescent="0.25">
      <c r="A60" s="21" t="s">
        <v>100</v>
      </c>
      <c r="B60" s="1" t="s">
        <v>107</v>
      </c>
      <c r="C60" s="7" t="s">
        <v>108</v>
      </c>
      <c r="D60" s="2">
        <v>10</v>
      </c>
    </row>
    <row r="61" spans="1:4" s="16" customFormat="1" ht="75" x14ac:dyDescent="0.25">
      <c r="A61" s="21" t="s">
        <v>100</v>
      </c>
      <c r="B61" s="1" t="s">
        <v>109</v>
      </c>
      <c r="C61" s="7" t="s">
        <v>110</v>
      </c>
      <c r="D61" s="2">
        <v>150</v>
      </c>
    </row>
    <row r="62" spans="1:4" s="16" customFormat="1" ht="18.75" x14ac:dyDescent="0.25">
      <c r="A62" s="22" t="s">
        <v>100</v>
      </c>
      <c r="B62" s="4" t="s">
        <v>111</v>
      </c>
      <c r="C62" s="17" t="s">
        <v>112</v>
      </c>
      <c r="D62" s="34">
        <f>D63+D64</f>
        <v>277</v>
      </c>
    </row>
    <row r="63" spans="1:4" s="16" customFormat="1" ht="93.75" x14ac:dyDescent="0.25">
      <c r="A63" s="21" t="s">
        <v>122</v>
      </c>
      <c r="B63" s="1" t="s">
        <v>159</v>
      </c>
      <c r="C63" s="7" t="s">
        <v>115</v>
      </c>
      <c r="D63" s="2">
        <v>177</v>
      </c>
    </row>
    <row r="64" spans="1:4" s="16" customFormat="1" ht="75" x14ac:dyDescent="0.25">
      <c r="A64" s="21" t="s">
        <v>100</v>
      </c>
      <c r="B64" s="1" t="s">
        <v>113</v>
      </c>
      <c r="C64" s="7" t="s">
        <v>114</v>
      </c>
      <c r="D64" s="2">
        <v>100</v>
      </c>
    </row>
    <row r="65" spans="1:8" s="16" customFormat="1" ht="18.75" x14ac:dyDescent="0.25">
      <c r="A65" s="22" t="s">
        <v>116</v>
      </c>
      <c r="B65" s="4" t="s">
        <v>117</v>
      </c>
      <c r="C65" s="17" t="s">
        <v>118</v>
      </c>
      <c r="D65" s="34">
        <f>D66</f>
        <v>1200</v>
      </c>
    </row>
    <row r="66" spans="1:8" s="16" customFormat="1" ht="187.5" x14ac:dyDescent="0.25">
      <c r="A66" s="21" t="s">
        <v>116</v>
      </c>
      <c r="B66" s="1" t="s">
        <v>119</v>
      </c>
      <c r="C66" s="7" t="s">
        <v>120</v>
      </c>
      <c r="D66" s="2">
        <v>1200</v>
      </c>
    </row>
    <row r="67" spans="1:8" s="16" customFormat="1" ht="18.75" x14ac:dyDescent="0.25">
      <c r="A67" s="21"/>
      <c r="B67" s="4" t="s">
        <v>145</v>
      </c>
      <c r="C67" s="17" t="s">
        <v>146</v>
      </c>
      <c r="D67" s="34">
        <f>D68+D69+D70</f>
        <v>160</v>
      </c>
    </row>
    <row r="68" spans="1:8" s="16" customFormat="1" ht="18.75" x14ac:dyDescent="0.25">
      <c r="A68" s="21" t="s">
        <v>122</v>
      </c>
      <c r="B68" s="1" t="s">
        <v>147</v>
      </c>
      <c r="C68" s="7" t="s">
        <v>148</v>
      </c>
      <c r="D68" s="2">
        <v>0</v>
      </c>
    </row>
    <row r="69" spans="1:8" s="16" customFormat="1" ht="18.75" x14ac:dyDescent="0.25">
      <c r="A69" s="21" t="s">
        <v>122</v>
      </c>
      <c r="B69" s="1" t="s">
        <v>168</v>
      </c>
      <c r="C69" s="7" t="s">
        <v>149</v>
      </c>
      <c r="D69" s="2">
        <f>35+125</f>
        <v>160</v>
      </c>
    </row>
    <row r="70" spans="1:8" s="16" customFormat="1" ht="18.75" x14ac:dyDescent="0.25">
      <c r="A70" s="21" t="s">
        <v>122</v>
      </c>
      <c r="B70" s="1" t="s">
        <v>150</v>
      </c>
      <c r="C70" s="7" t="s">
        <v>151</v>
      </c>
      <c r="D70" s="2">
        <f>125-125</f>
        <v>0</v>
      </c>
    </row>
    <row r="71" spans="1:8" ht="18.75" x14ac:dyDescent="0.25">
      <c r="A71" s="14"/>
      <c r="B71" s="22" t="s">
        <v>35</v>
      </c>
      <c r="C71" s="17" t="s">
        <v>34</v>
      </c>
      <c r="D71" s="18">
        <f>D72</f>
        <v>757871.1</v>
      </c>
    </row>
    <row r="72" spans="1:8" ht="37.5" x14ac:dyDescent="0.25">
      <c r="A72" s="23">
        <v>902</v>
      </c>
      <c r="B72" s="22" t="s">
        <v>37</v>
      </c>
      <c r="C72" s="17" t="s">
        <v>36</v>
      </c>
      <c r="D72" s="18">
        <f>D73+D76+D78+D92</f>
        <v>757871.1</v>
      </c>
    </row>
    <row r="73" spans="1:8" ht="18.75" x14ac:dyDescent="0.25">
      <c r="A73" s="23">
        <v>902</v>
      </c>
      <c r="B73" s="22" t="s">
        <v>39</v>
      </c>
      <c r="C73" s="17" t="s">
        <v>38</v>
      </c>
      <c r="D73" s="18">
        <f>D74+D75</f>
        <v>169789.1</v>
      </c>
    </row>
    <row r="74" spans="1:8" ht="18.75" x14ac:dyDescent="0.25">
      <c r="A74" s="14">
        <v>902</v>
      </c>
      <c r="B74" s="21" t="s">
        <v>160</v>
      </c>
      <c r="C74" s="7" t="s">
        <v>20</v>
      </c>
      <c r="D74" s="6">
        <v>168877</v>
      </c>
    </row>
    <row r="75" spans="1:8" ht="75" x14ac:dyDescent="0.25">
      <c r="A75" s="14">
        <v>902</v>
      </c>
      <c r="B75" s="20" t="s">
        <v>161</v>
      </c>
      <c r="C75" s="7" t="s">
        <v>21</v>
      </c>
      <c r="D75" s="6">
        <v>912.1</v>
      </c>
    </row>
    <row r="76" spans="1:8" ht="37.5" x14ac:dyDescent="0.25">
      <c r="A76" s="23"/>
      <c r="B76" s="22" t="s">
        <v>41</v>
      </c>
      <c r="C76" s="17" t="s">
        <v>40</v>
      </c>
      <c r="D76" s="18">
        <f>D77</f>
        <v>357.9</v>
      </c>
      <c r="H76" s="27"/>
    </row>
    <row r="77" spans="1:8" ht="150" x14ac:dyDescent="0.25">
      <c r="A77" s="14">
        <v>902</v>
      </c>
      <c r="B77" s="20" t="s">
        <v>162</v>
      </c>
      <c r="C77" s="7" t="s">
        <v>22</v>
      </c>
      <c r="D77" s="6">
        <v>357.9</v>
      </c>
    </row>
    <row r="78" spans="1:8" ht="37.5" x14ac:dyDescent="0.25">
      <c r="A78" s="14"/>
      <c r="B78" s="22" t="s">
        <v>42</v>
      </c>
      <c r="C78" s="17" t="s">
        <v>43</v>
      </c>
      <c r="D78" s="18">
        <f>D79+D80+D81+D82+D83+D84+D85+D86+D87+D88+D89+D90+D91</f>
        <v>525623.79999999993</v>
      </c>
    </row>
    <row r="79" spans="1:8" ht="75" x14ac:dyDescent="0.25">
      <c r="A79" s="14">
        <v>902</v>
      </c>
      <c r="B79" s="20" t="s">
        <v>163</v>
      </c>
      <c r="C79" s="7" t="s">
        <v>23</v>
      </c>
      <c r="D79" s="6">
        <v>5385.3</v>
      </c>
    </row>
    <row r="80" spans="1:8" ht="75" x14ac:dyDescent="0.25">
      <c r="A80" s="14">
        <v>902</v>
      </c>
      <c r="B80" s="20" t="s">
        <v>163</v>
      </c>
      <c r="C80" s="7" t="s">
        <v>127</v>
      </c>
      <c r="D80" s="6">
        <v>2577.9</v>
      </c>
    </row>
    <row r="81" spans="1:6" ht="93.75" x14ac:dyDescent="0.25">
      <c r="A81" s="14">
        <v>902</v>
      </c>
      <c r="B81" s="20" t="s">
        <v>163</v>
      </c>
      <c r="C81" s="7" t="s">
        <v>126</v>
      </c>
      <c r="D81" s="6">
        <v>120.6</v>
      </c>
      <c r="E81" s="24"/>
      <c r="F81" s="24"/>
    </row>
    <row r="82" spans="1:6" ht="75" x14ac:dyDescent="0.25">
      <c r="A82" s="14">
        <v>902</v>
      </c>
      <c r="B82" s="20" t="s">
        <v>163</v>
      </c>
      <c r="C82" s="7" t="s">
        <v>24</v>
      </c>
      <c r="D82" s="6">
        <v>2419.1999999999998</v>
      </c>
    </row>
    <row r="83" spans="1:6" ht="75" x14ac:dyDescent="0.25">
      <c r="A83" s="14">
        <v>902</v>
      </c>
      <c r="B83" s="20" t="s">
        <v>163</v>
      </c>
      <c r="C83" s="7" t="s">
        <v>125</v>
      </c>
      <c r="D83" s="6">
        <v>40.200000000000003</v>
      </c>
    </row>
    <row r="84" spans="1:6" ht="93.75" x14ac:dyDescent="0.25">
      <c r="A84" s="14">
        <v>902</v>
      </c>
      <c r="B84" s="20" t="s">
        <v>163</v>
      </c>
      <c r="C84" s="7" t="s">
        <v>27</v>
      </c>
      <c r="D84" s="6">
        <v>6</v>
      </c>
    </row>
    <row r="85" spans="1:6" ht="56.25" x14ac:dyDescent="0.25">
      <c r="A85" s="14">
        <v>902</v>
      </c>
      <c r="B85" s="20" t="s">
        <v>163</v>
      </c>
      <c r="C85" s="7" t="s">
        <v>28</v>
      </c>
      <c r="D85" s="6">
        <v>980.1</v>
      </c>
    </row>
    <row r="86" spans="1:6" ht="18.75" x14ac:dyDescent="0.25">
      <c r="A86" s="14">
        <v>902</v>
      </c>
      <c r="B86" s="20" t="s">
        <v>163</v>
      </c>
      <c r="C86" s="7" t="s">
        <v>30</v>
      </c>
      <c r="D86" s="6">
        <v>1014.3</v>
      </c>
    </row>
    <row r="87" spans="1:6" ht="168.75" x14ac:dyDescent="0.25">
      <c r="A87" s="14">
        <v>902</v>
      </c>
      <c r="B87" s="20" t="s">
        <v>163</v>
      </c>
      <c r="C87" s="7" t="s">
        <v>31</v>
      </c>
      <c r="D87" s="6">
        <v>485445.6</v>
      </c>
    </row>
    <row r="88" spans="1:6" ht="93.75" x14ac:dyDescent="0.25">
      <c r="A88" s="14">
        <v>902</v>
      </c>
      <c r="B88" s="20" t="s">
        <v>163</v>
      </c>
      <c r="C88" s="7" t="s">
        <v>25</v>
      </c>
      <c r="D88" s="6">
        <v>4828.5</v>
      </c>
    </row>
    <row r="89" spans="1:6" ht="75" x14ac:dyDescent="0.25">
      <c r="A89" s="14">
        <v>902</v>
      </c>
      <c r="B89" s="20" t="s">
        <v>164</v>
      </c>
      <c r="C89" s="7" t="s">
        <v>26</v>
      </c>
      <c r="D89" s="6">
        <v>20082.2</v>
      </c>
    </row>
    <row r="90" spans="1:6" ht="93.75" x14ac:dyDescent="0.25">
      <c r="A90" s="14">
        <v>902</v>
      </c>
      <c r="B90" s="20" t="s">
        <v>165</v>
      </c>
      <c r="C90" s="7" t="s">
        <v>29</v>
      </c>
      <c r="D90" s="6">
        <v>36.6</v>
      </c>
    </row>
    <row r="91" spans="1:6" ht="56.25" x14ac:dyDescent="0.25">
      <c r="A91" s="14">
        <v>902</v>
      </c>
      <c r="B91" s="20" t="s">
        <v>167</v>
      </c>
      <c r="C91" s="7" t="s">
        <v>132</v>
      </c>
      <c r="D91" s="6">
        <v>2687.3</v>
      </c>
    </row>
    <row r="92" spans="1:6" s="25" customFormat="1" ht="18.75" x14ac:dyDescent="0.25">
      <c r="A92" s="23"/>
      <c r="B92" s="22" t="s">
        <v>45</v>
      </c>
      <c r="C92" s="17" t="s">
        <v>33</v>
      </c>
      <c r="D92" s="18">
        <f>D93+D94+D95+D96+D97+D99+D98</f>
        <v>62100.299999999996</v>
      </c>
    </row>
    <row r="93" spans="1:6" ht="93.75" x14ac:dyDescent="0.25">
      <c r="A93" s="14">
        <v>902</v>
      </c>
      <c r="B93" s="20" t="s">
        <v>166</v>
      </c>
      <c r="C93" s="7" t="s">
        <v>32</v>
      </c>
      <c r="D93" s="6">
        <v>15000</v>
      </c>
    </row>
    <row r="94" spans="1:6" ht="281.25" x14ac:dyDescent="0.25">
      <c r="A94" s="14">
        <v>902</v>
      </c>
      <c r="B94" s="20" t="s">
        <v>166</v>
      </c>
      <c r="C94" s="7" t="s">
        <v>124</v>
      </c>
      <c r="D94" s="6">
        <v>3079.5</v>
      </c>
    </row>
    <row r="95" spans="1:6" ht="409.5" x14ac:dyDescent="0.25">
      <c r="A95" s="14">
        <v>902</v>
      </c>
      <c r="B95" s="20" t="s">
        <v>166</v>
      </c>
      <c r="C95" s="7" t="s">
        <v>46</v>
      </c>
      <c r="D95" s="6">
        <v>2650.6</v>
      </c>
    </row>
    <row r="96" spans="1:6" ht="56.25" x14ac:dyDescent="0.25">
      <c r="A96" s="14">
        <v>902</v>
      </c>
      <c r="B96" s="20" t="s">
        <v>166</v>
      </c>
      <c r="C96" s="7" t="s">
        <v>135</v>
      </c>
      <c r="D96" s="6">
        <v>6245.1</v>
      </c>
    </row>
    <row r="97" spans="1:7" ht="56.25" x14ac:dyDescent="0.25">
      <c r="A97" s="14">
        <v>902</v>
      </c>
      <c r="B97" s="20" t="s">
        <v>166</v>
      </c>
      <c r="C97" s="7" t="s">
        <v>134</v>
      </c>
      <c r="D97" s="6">
        <v>31802.1</v>
      </c>
    </row>
    <row r="98" spans="1:7" ht="93.75" x14ac:dyDescent="0.25">
      <c r="A98" s="14">
        <v>902</v>
      </c>
      <c r="B98" s="20" t="s">
        <v>166</v>
      </c>
      <c r="C98" s="7" t="s">
        <v>136</v>
      </c>
      <c r="D98" s="6">
        <v>472</v>
      </c>
    </row>
    <row r="99" spans="1:7" ht="409.5" x14ac:dyDescent="0.25">
      <c r="A99" s="14">
        <v>902</v>
      </c>
      <c r="B99" s="20" t="s">
        <v>166</v>
      </c>
      <c r="C99" s="7" t="s">
        <v>123</v>
      </c>
      <c r="D99" s="6">
        <v>2851</v>
      </c>
      <c r="G99" s="8" t="s">
        <v>133</v>
      </c>
    </row>
    <row r="100" spans="1:7" ht="18.75" x14ac:dyDescent="0.3">
      <c r="A100" s="26"/>
      <c r="B100" s="26"/>
      <c r="C100" s="26"/>
      <c r="D100" s="26"/>
    </row>
    <row r="101" spans="1:7" ht="18.75" x14ac:dyDescent="0.3">
      <c r="A101" s="26"/>
      <c r="B101" s="26"/>
      <c r="C101" s="26"/>
      <c r="D101" s="26"/>
    </row>
    <row r="102" spans="1:7" ht="18.75" x14ac:dyDescent="0.3">
      <c r="A102" s="26"/>
      <c r="B102" s="26"/>
      <c r="C102" s="26"/>
      <c r="D102" s="26"/>
    </row>
    <row r="103" spans="1:7" ht="18.75" x14ac:dyDescent="0.3">
      <c r="A103" s="26"/>
      <c r="B103" s="26"/>
      <c r="C103" s="26"/>
      <c r="D103" s="26"/>
    </row>
    <row r="104" spans="1:7" ht="18.75" x14ac:dyDescent="0.3">
      <c r="A104" s="26"/>
      <c r="B104" s="26"/>
      <c r="C104" s="26"/>
      <c r="D104" s="26"/>
    </row>
    <row r="105" spans="1:7" ht="18.75" x14ac:dyDescent="0.3">
      <c r="A105" s="26"/>
      <c r="B105" s="26"/>
      <c r="C105" s="26"/>
      <c r="D105" s="26"/>
    </row>
    <row r="106" spans="1:7" ht="18.75" x14ac:dyDescent="0.3">
      <c r="A106" s="26"/>
      <c r="B106" s="26"/>
      <c r="C106" s="26"/>
      <c r="D106" s="26"/>
    </row>
    <row r="107" spans="1:7" ht="18.75" x14ac:dyDescent="0.3">
      <c r="A107" s="26"/>
      <c r="B107" s="26"/>
      <c r="C107" s="26"/>
      <c r="D107" s="26"/>
    </row>
    <row r="108" spans="1:7" ht="18.75" x14ac:dyDescent="0.3">
      <c r="A108" s="26"/>
      <c r="B108" s="26"/>
      <c r="C108" s="26"/>
      <c r="D108" s="26"/>
    </row>
    <row r="109" spans="1:7" ht="18.75" x14ac:dyDescent="0.3">
      <c r="A109" s="26"/>
      <c r="B109" s="26"/>
      <c r="C109" s="26"/>
      <c r="D109" s="26"/>
    </row>
    <row r="110" spans="1:7" ht="18.75" x14ac:dyDescent="0.3">
      <c r="A110" s="26"/>
      <c r="B110" s="26"/>
      <c r="C110" s="26"/>
      <c r="D110" s="26"/>
    </row>
    <row r="111" spans="1:7" ht="18.75" x14ac:dyDescent="0.3">
      <c r="A111" s="26"/>
      <c r="B111" s="26"/>
      <c r="C111" s="26"/>
      <c r="D111" s="26"/>
    </row>
    <row r="112" spans="1:7" ht="18.75" x14ac:dyDescent="0.3">
      <c r="A112" s="26"/>
      <c r="B112" s="26"/>
      <c r="C112" s="26"/>
      <c r="D112" s="26"/>
    </row>
    <row r="113" spans="1:4" ht="18.75" x14ac:dyDescent="0.3">
      <c r="A113" s="26"/>
      <c r="B113" s="26"/>
      <c r="C113" s="26"/>
      <c r="D113" s="26"/>
    </row>
    <row r="114" spans="1:4" ht="18.75" x14ac:dyDescent="0.3">
      <c r="A114" s="26"/>
      <c r="B114" s="26"/>
      <c r="C114" s="26"/>
      <c r="D114" s="26"/>
    </row>
    <row r="115" spans="1:4" ht="18.75" x14ac:dyDescent="0.3">
      <c r="A115" s="26"/>
      <c r="B115" s="26"/>
      <c r="C115" s="26"/>
      <c r="D115" s="26"/>
    </row>
    <row r="116" spans="1:4" ht="18.75" x14ac:dyDescent="0.3">
      <c r="A116" s="26"/>
      <c r="B116" s="26"/>
      <c r="C116" s="26"/>
      <c r="D116" s="26"/>
    </row>
  </sheetData>
  <mergeCells count="12">
    <mergeCell ref="A13:B13"/>
    <mergeCell ref="C13:C14"/>
    <mergeCell ref="D13:D14"/>
    <mergeCell ref="A1:D1"/>
    <mergeCell ref="A2:D2"/>
    <mergeCell ref="A3:D3"/>
    <mergeCell ref="A6:D6"/>
    <mergeCell ref="A9:D9"/>
    <mergeCell ref="A10:D10"/>
    <mergeCell ref="A12:D12"/>
    <mergeCell ref="A4:D4"/>
    <mergeCell ref="A5:D5"/>
  </mergeCells>
  <pageMargins left="0.9055118110236221" right="0.51181102362204722" top="0.55118110236220474" bottom="0.15748031496062992" header="0.31496062992125984" footer="0.31496062992125984"/>
  <pageSetup paperSize="9" scale="45"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9"/>
  <sheetViews>
    <sheetView tabSelected="1" zoomScale="84" zoomScaleNormal="84" workbookViewId="0">
      <selection sqref="A1:H124"/>
    </sheetView>
  </sheetViews>
  <sheetFormatPr defaultColWidth="8.85546875" defaultRowHeight="15" x14ac:dyDescent="0.25"/>
  <cols>
    <col min="1" max="1" width="16.42578125" style="8" customWidth="1"/>
    <col min="2" max="2" width="26.85546875" style="8" customWidth="1"/>
    <col min="3" max="3" width="86.42578125" style="8" customWidth="1"/>
    <col min="4" max="4" width="16.5703125" style="8" customWidth="1"/>
    <col min="5" max="5" width="17.7109375" style="8" customWidth="1"/>
    <col min="6" max="6" width="17.42578125" style="8" customWidth="1"/>
    <col min="7" max="7" width="14.7109375" style="8" customWidth="1"/>
    <col min="8" max="8" width="14.5703125" style="8" customWidth="1"/>
    <col min="9" max="9" width="8.85546875" style="8"/>
    <col min="10" max="10" width="24.140625" style="8" customWidth="1"/>
    <col min="11" max="16384" width="8.85546875" style="8"/>
  </cols>
  <sheetData>
    <row r="1" spans="1:10" ht="18.75" x14ac:dyDescent="0.25">
      <c r="A1" s="45" t="s">
        <v>10</v>
      </c>
      <c r="B1" s="45"/>
      <c r="C1" s="45"/>
      <c r="D1" s="45"/>
      <c r="E1" s="45"/>
      <c r="F1" s="45"/>
      <c r="G1" s="45"/>
      <c r="H1" s="45"/>
    </row>
    <row r="2" spans="1:10" ht="18.75" x14ac:dyDescent="0.25">
      <c r="A2" s="45" t="s">
        <v>197</v>
      </c>
      <c r="B2" s="45"/>
      <c r="C2" s="45"/>
      <c r="D2" s="45"/>
      <c r="E2" s="45"/>
      <c r="F2" s="45"/>
      <c r="G2" s="45"/>
      <c r="H2" s="45"/>
    </row>
    <row r="3" spans="1:10" ht="18.75" x14ac:dyDescent="0.25">
      <c r="A3" s="45" t="s">
        <v>153</v>
      </c>
      <c r="B3" s="45"/>
      <c r="C3" s="45"/>
      <c r="D3" s="45"/>
      <c r="E3" s="45"/>
      <c r="F3" s="45"/>
      <c r="G3" s="45"/>
      <c r="H3" s="45"/>
    </row>
    <row r="4" spans="1:10" ht="18.75" x14ac:dyDescent="0.25">
      <c r="A4" s="45" t="s">
        <v>198</v>
      </c>
      <c r="B4" s="45"/>
      <c r="C4" s="45"/>
      <c r="D4" s="45"/>
      <c r="E4" s="45"/>
      <c r="F4" s="45"/>
      <c r="G4" s="45"/>
      <c r="H4" s="45"/>
    </row>
    <row r="5" spans="1:10" ht="18.75" x14ac:dyDescent="0.25">
      <c r="A5" s="45" t="s">
        <v>199</v>
      </c>
      <c r="B5" s="45"/>
      <c r="C5" s="45"/>
      <c r="D5" s="45"/>
      <c r="E5" s="45"/>
      <c r="F5" s="45"/>
      <c r="G5" s="45"/>
      <c r="H5" s="45"/>
    </row>
    <row r="6" spans="1:10" ht="18.75" x14ac:dyDescent="0.25">
      <c r="A6" s="45" t="s">
        <v>130</v>
      </c>
      <c r="B6" s="45"/>
      <c r="C6" s="45"/>
      <c r="D6" s="45"/>
      <c r="E6" s="45"/>
      <c r="F6" s="45"/>
      <c r="G6" s="45"/>
      <c r="H6" s="45"/>
    </row>
    <row r="7" spans="1:10" ht="18.75" x14ac:dyDescent="0.25">
      <c r="A7" s="35"/>
      <c r="B7" s="38"/>
      <c r="C7" s="38"/>
      <c r="D7" s="38"/>
      <c r="E7" s="38"/>
      <c r="F7" s="38"/>
      <c r="G7" s="38"/>
      <c r="H7" s="38"/>
    </row>
    <row r="8" spans="1:10" ht="18.75" x14ac:dyDescent="0.25">
      <c r="A8" s="35"/>
      <c r="B8" s="38"/>
      <c r="C8" s="38"/>
      <c r="D8" s="38"/>
      <c r="E8" s="38"/>
      <c r="F8" s="38"/>
      <c r="G8" s="38"/>
      <c r="H8" s="38"/>
    </row>
    <row r="9" spans="1:10" ht="18.75" x14ac:dyDescent="0.25">
      <c r="A9" s="46" t="s">
        <v>155</v>
      </c>
      <c r="B9" s="46"/>
      <c r="C9" s="46"/>
      <c r="D9" s="46"/>
      <c r="E9" s="46"/>
      <c r="F9" s="46"/>
      <c r="G9" s="46"/>
      <c r="H9" s="46"/>
    </row>
    <row r="10" spans="1:10" ht="18.75" x14ac:dyDescent="0.25">
      <c r="A10" s="46" t="s">
        <v>156</v>
      </c>
      <c r="B10" s="46"/>
      <c r="C10" s="46"/>
      <c r="D10" s="46"/>
      <c r="E10" s="46"/>
      <c r="F10" s="46"/>
      <c r="G10" s="46"/>
      <c r="H10" s="46"/>
    </row>
    <row r="11" spans="1:10" ht="18.75" x14ac:dyDescent="0.25">
      <c r="A11" s="35"/>
      <c r="B11" s="38"/>
      <c r="C11" s="38"/>
      <c r="D11" s="38"/>
      <c r="E11" s="38"/>
      <c r="F11" s="38"/>
      <c r="G11" s="38"/>
      <c r="H11" s="38"/>
    </row>
    <row r="12" spans="1:10" ht="18.75" x14ac:dyDescent="0.25">
      <c r="A12" s="48" t="s">
        <v>11</v>
      </c>
      <c r="B12" s="48"/>
      <c r="C12" s="48"/>
      <c r="D12" s="48"/>
      <c r="E12" s="48"/>
      <c r="F12" s="48"/>
      <c r="G12" s="48"/>
      <c r="H12" s="48"/>
    </row>
    <row r="13" spans="1:10" ht="15.75" x14ac:dyDescent="0.25">
      <c r="A13" s="43" t="s">
        <v>12</v>
      </c>
      <c r="B13" s="43"/>
      <c r="C13" s="43" t="s">
        <v>13</v>
      </c>
      <c r="D13" s="44" t="s">
        <v>14</v>
      </c>
      <c r="E13" s="44" t="s">
        <v>169</v>
      </c>
      <c r="F13" s="49" t="s">
        <v>194</v>
      </c>
      <c r="G13" s="51" t="s">
        <v>193</v>
      </c>
      <c r="H13" s="52"/>
    </row>
    <row r="14" spans="1:10" ht="63" x14ac:dyDescent="0.25">
      <c r="A14" s="36" t="s">
        <v>15</v>
      </c>
      <c r="B14" s="36" t="s">
        <v>16</v>
      </c>
      <c r="C14" s="43"/>
      <c r="D14" s="44"/>
      <c r="E14" s="44"/>
      <c r="F14" s="50"/>
      <c r="G14" s="41" t="s">
        <v>195</v>
      </c>
      <c r="H14" s="41" t="s">
        <v>196</v>
      </c>
    </row>
    <row r="15" spans="1:10" ht="15.75" x14ac:dyDescent="0.25">
      <c r="A15" s="36">
        <v>1</v>
      </c>
      <c r="B15" s="36">
        <v>2</v>
      </c>
      <c r="C15" s="36">
        <v>3</v>
      </c>
      <c r="D15" s="37">
        <v>4</v>
      </c>
      <c r="E15" s="37">
        <v>5</v>
      </c>
      <c r="F15" s="40">
        <v>6</v>
      </c>
      <c r="G15" s="40">
        <v>7</v>
      </c>
      <c r="H15" s="37">
        <v>8</v>
      </c>
    </row>
    <row r="16" spans="1:10" ht="18.75" x14ac:dyDescent="0.25">
      <c r="A16" s="36"/>
      <c r="B16" s="36"/>
      <c r="C16" s="9" t="s">
        <v>47</v>
      </c>
      <c r="D16" s="10">
        <f>D17+D82</f>
        <v>1365057.1999999997</v>
      </c>
      <c r="E16" s="10">
        <f>E17+E82</f>
        <v>1502672.9999999998</v>
      </c>
      <c r="F16" s="10">
        <f>F17+F82</f>
        <v>286416.40000000002</v>
      </c>
      <c r="G16" s="10">
        <f>F16/D16*100</f>
        <v>20.982007200870417</v>
      </c>
      <c r="H16" s="10">
        <f>F16/E16*100</f>
        <v>19.060460925297789</v>
      </c>
      <c r="J16" s="27">
        <f>D29+D35+D47</f>
        <v>72692.100000000006</v>
      </c>
    </row>
    <row r="17" spans="1:8" ht="18.75" x14ac:dyDescent="0.25">
      <c r="A17" s="36"/>
      <c r="B17" s="36"/>
      <c r="C17" s="9" t="s">
        <v>129</v>
      </c>
      <c r="D17" s="10">
        <f>D18+D49</f>
        <v>607186.09999999986</v>
      </c>
      <c r="E17" s="10">
        <f>E18+E49</f>
        <v>607186.09999999986</v>
      </c>
      <c r="F17" s="10">
        <f>F18+F49</f>
        <v>98767.500000000015</v>
      </c>
      <c r="G17" s="10">
        <f t="shared" ref="G17:G87" si="0">F17/D17*100</f>
        <v>16.266429682761189</v>
      </c>
      <c r="H17" s="10">
        <f t="shared" ref="H17:H91" si="1">F17/E17*100</f>
        <v>16.266429682761189</v>
      </c>
    </row>
    <row r="18" spans="1:8" ht="18.75" x14ac:dyDescent="0.25">
      <c r="A18" s="36"/>
      <c r="B18" s="36"/>
      <c r="C18" s="9" t="s">
        <v>128</v>
      </c>
      <c r="D18" s="10">
        <f>D19+D29+D35+D40+D43+D47</f>
        <v>577131.09999999986</v>
      </c>
      <c r="E18" s="10">
        <f>E19+E29+E35+E40+E43+E47</f>
        <v>577131.09999999986</v>
      </c>
      <c r="F18" s="10">
        <f>F19+F29+F35+F40+F43+F47</f>
        <v>94108.000000000015</v>
      </c>
      <c r="G18" s="10">
        <f t="shared" si="0"/>
        <v>16.306173761906098</v>
      </c>
      <c r="H18" s="10">
        <f t="shared" si="1"/>
        <v>16.306173761906098</v>
      </c>
    </row>
    <row r="19" spans="1:8" ht="18.75" x14ac:dyDescent="0.25">
      <c r="A19" s="11">
        <v>182</v>
      </c>
      <c r="B19" s="4" t="s">
        <v>121</v>
      </c>
      <c r="C19" s="9" t="s">
        <v>48</v>
      </c>
      <c r="D19" s="34">
        <f>D20+D21+D22+D23</f>
        <v>479047.8</v>
      </c>
      <c r="E19" s="34">
        <f>E20+E21+E22+E23</f>
        <v>479047.8</v>
      </c>
      <c r="F19" s="34">
        <f>F20+F21+F22+F23+F24+F25+F26+F27+F28</f>
        <v>77503.600000000006</v>
      </c>
      <c r="G19" s="10">
        <f t="shared" si="0"/>
        <v>16.178677785390104</v>
      </c>
      <c r="H19" s="10">
        <f t="shared" si="1"/>
        <v>16.178677785390104</v>
      </c>
    </row>
    <row r="20" spans="1:8" ht="132.6" customHeight="1" x14ac:dyDescent="0.25">
      <c r="A20" s="12">
        <v>182</v>
      </c>
      <c r="B20" s="1" t="s">
        <v>17</v>
      </c>
      <c r="C20" s="13" t="s">
        <v>18</v>
      </c>
      <c r="D20" s="2">
        <v>473657.8</v>
      </c>
      <c r="E20" s="2">
        <v>473657.8</v>
      </c>
      <c r="F20" s="2">
        <v>55576.2</v>
      </c>
      <c r="G20" s="10">
        <f t="shared" si="0"/>
        <v>11.733407535989061</v>
      </c>
      <c r="H20" s="10">
        <f t="shared" si="1"/>
        <v>11.733407535989061</v>
      </c>
    </row>
    <row r="21" spans="1:8" ht="133.15" customHeight="1" x14ac:dyDescent="0.25">
      <c r="A21" s="14">
        <v>182</v>
      </c>
      <c r="B21" s="1" t="s">
        <v>44</v>
      </c>
      <c r="C21" s="15" t="s">
        <v>19</v>
      </c>
      <c r="D21" s="5">
        <v>1400</v>
      </c>
      <c r="E21" s="5">
        <v>1400</v>
      </c>
      <c r="F21" s="5">
        <v>59.8</v>
      </c>
      <c r="G21" s="10">
        <f t="shared" si="0"/>
        <v>4.2714285714285714</v>
      </c>
      <c r="H21" s="10">
        <f t="shared" si="1"/>
        <v>4.2714285714285714</v>
      </c>
    </row>
    <row r="22" spans="1:8" ht="93.75" x14ac:dyDescent="0.25">
      <c r="A22" s="3">
        <v>182</v>
      </c>
      <c r="B22" s="1" t="s">
        <v>49</v>
      </c>
      <c r="C22" s="7" t="s">
        <v>50</v>
      </c>
      <c r="D22" s="6">
        <v>3300</v>
      </c>
      <c r="E22" s="6">
        <v>3300</v>
      </c>
      <c r="F22" s="6">
        <v>67.2</v>
      </c>
      <c r="G22" s="10">
        <f t="shared" si="0"/>
        <v>2.0363636363636366</v>
      </c>
      <c r="H22" s="10">
        <f t="shared" si="1"/>
        <v>2.0363636363636366</v>
      </c>
    </row>
    <row r="23" spans="1:8" s="16" customFormat="1" ht="93.75" x14ac:dyDescent="0.25">
      <c r="A23" s="3">
        <v>182</v>
      </c>
      <c r="B23" s="1" t="s">
        <v>51</v>
      </c>
      <c r="C23" s="7" t="s">
        <v>52</v>
      </c>
      <c r="D23" s="2">
        <v>690</v>
      </c>
      <c r="E23" s="2">
        <v>690</v>
      </c>
      <c r="F23" s="2">
        <v>64.900000000000006</v>
      </c>
      <c r="G23" s="10">
        <f t="shared" si="0"/>
        <v>9.4057971014492754</v>
      </c>
      <c r="H23" s="10">
        <f t="shared" si="1"/>
        <v>9.4057971014492754</v>
      </c>
    </row>
    <row r="24" spans="1:8" s="16" customFormat="1" ht="234" customHeight="1" x14ac:dyDescent="0.25">
      <c r="A24" s="3">
        <v>182</v>
      </c>
      <c r="B24" s="1" t="s">
        <v>209</v>
      </c>
      <c r="C24" s="7" t="s">
        <v>200</v>
      </c>
      <c r="D24" s="2">
        <v>0</v>
      </c>
      <c r="E24" s="2">
        <v>0</v>
      </c>
      <c r="F24" s="2">
        <v>225</v>
      </c>
      <c r="G24" s="10">
        <v>0</v>
      </c>
      <c r="H24" s="10">
        <v>0</v>
      </c>
    </row>
    <row r="25" spans="1:8" s="16" customFormat="1" ht="128.25" customHeight="1" x14ac:dyDescent="0.25">
      <c r="A25" s="3">
        <v>182</v>
      </c>
      <c r="B25" s="1" t="s">
        <v>208</v>
      </c>
      <c r="C25" s="7" t="s">
        <v>201</v>
      </c>
      <c r="D25" s="2">
        <v>0</v>
      </c>
      <c r="E25" s="2">
        <v>0</v>
      </c>
      <c r="F25" s="2">
        <v>147.30000000000001</v>
      </c>
      <c r="G25" s="10">
        <v>0</v>
      </c>
      <c r="H25" s="10">
        <v>0</v>
      </c>
    </row>
    <row r="26" spans="1:8" s="16" customFormat="1" ht="75" x14ac:dyDescent="0.25">
      <c r="A26" s="3">
        <v>182</v>
      </c>
      <c r="B26" s="1" t="s">
        <v>207</v>
      </c>
      <c r="C26" s="7" t="s">
        <v>202</v>
      </c>
      <c r="D26" s="2">
        <v>0</v>
      </c>
      <c r="E26" s="2">
        <v>0</v>
      </c>
      <c r="F26" s="2">
        <v>142.80000000000001</v>
      </c>
      <c r="G26" s="10">
        <v>0</v>
      </c>
      <c r="H26" s="10">
        <v>0</v>
      </c>
    </row>
    <row r="27" spans="1:8" s="16" customFormat="1" ht="75" x14ac:dyDescent="0.25">
      <c r="A27" s="3">
        <v>182</v>
      </c>
      <c r="B27" s="1" t="s">
        <v>206</v>
      </c>
      <c r="C27" s="7" t="s">
        <v>203</v>
      </c>
      <c r="D27" s="2">
        <v>0</v>
      </c>
      <c r="E27" s="2">
        <v>0</v>
      </c>
      <c r="F27" s="2">
        <v>21218.6</v>
      </c>
      <c r="G27" s="10">
        <v>0</v>
      </c>
      <c r="H27" s="10">
        <v>0</v>
      </c>
    </row>
    <row r="28" spans="1:8" s="16" customFormat="1" ht="67.5" customHeight="1" x14ac:dyDescent="0.25">
      <c r="A28" s="3">
        <v>182</v>
      </c>
      <c r="B28" s="1" t="s">
        <v>205</v>
      </c>
      <c r="C28" s="7" t="s">
        <v>204</v>
      </c>
      <c r="D28" s="2">
        <v>0</v>
      </c>
      <c r="E28" s="2">
        <v>0</v>
      </c>
      <c r="F28" s="2">
        <v>1.8</v>
      </c>
      <c r="G28" s="10">
        <v>0</v>
      </c>
      <c r="H28" s="10">
        <v>0</v>
      </c>
    </row>
    <row r="29" spans="1:8" s="16" customFormat="1" ht="37.5" x14ac:dyDescent="0.25">
      <c r="A29" s="3"/>
      <c r="B29" s="4" t="s">
        <v>53</v>
      </c>
      <c r="C29" s="17" t="s">
        <v>54</v>
      </c>
      <c r="D29" s="34">
        <f>D30</f>
        <v>45163.6</v>
      </c>
      <c r="E29" s="34">
        <f>E30</f>
        <v>45163.6</v>
      </c>
      <c r="F29" s="34">
        <f>F30</f>
        <v>9894.5999999999985</v>
      </c>
      <c r="G29" s="10">
        <f t="shared" si="0"/>
        <v>21.908350972907385</v>
      </c>
      <c r="H29" s="10">
        <f t="shared" si="1"/>
        <v>21.908350972907385</v>
      </c>
    </row>
    <row r="30" spans="1:8" ht="37.5" x14ac:dyDescent="0.25">
      <c r="A30" s="14">
        <v>182</v>
      </c>
      <c r="B30" s="4" t="s">
        <v>55</v>
      </c>
      <c r="C30" s="17" t="s">
        <v>56</v>
      </c>
      <c r="D30" s="18">
        <f>D31+D32+D33+D34</f>
        <v>45163.6</v>
      </c>
      <c r="E30" s="18">
        <f>E31+E32+E33+E34</f>
        <v>45163.6</v>
      </c>
      <c r="F30" s="18">
        <f>F31+F32+F33+F34</f>
        <v>9894.5999999999985</v>
      </c>
      <c r="G30" s="10">
        <f t="shared" si="0"/>
        <v>21.908350972907385</v>
      </c>
      <c r="H30" s="10">
        <f t="shared" si="1"/>
        <v>21.908350972907385</v>
      </c>
    </row>
    <row r="31" spans="1:8" s="16" customFormat="1" ht="75" x14ac:dyDescent="0.25">
      <c r="A31" s="3">
        <v>182</v>
      </c>
      <c r="B31" s="1" t="s">
        <v>57</v>
      </c>
      <c r="C31" s="7" t="s">
        <v>58</v>
      </c>
      <c r="D31" s="2">
        <v>23632.7</v>
      </c>
      <c r="E31" s="2">
        <v>23632.7</v>
      </c>
      <c r="F31" s="2">
        <v>4913.8999999999996</v>
      </c>
      <c r="G31" s="10">
        <f t="shared" si="0"/>
        <v>20.792799807047015</v>
      </c>
      <c r="H31" s="10">
        <f t="shared" si="1"/>
        <v>20.792799807047015</v>
      </c>
    </row>
    <row r="32" spans="1:8" s="16" customFormat="1" ht="93.75" x14ac:dyDescent="0.25">
      <c r="A32" s="3">
        <v>182</v>
      </c>
      <c r="B32" s="1" t="s">
        <v>59</v>
      </c>
      <c r="C32" s="7" t="s">
        <v>60</v>
      </c>
      <c r="D32" s="2">
        <v>115.4</v>
      </c>
      <c r="E32" s="2">
        <v>115.4</v>
      </c>
      <c r="F32" s="2">
        <v>22.2</v>
      </c>
      <c r="G32" s="10">
        <f t="shared" si="0"/>
        <v>19.237435008665511</v>
      </c>
      <c r="H32" s="10">
        <f t="shared" si="1"/>
        <v>19.237435008665511</v>
      </c>
    </row>
    <row r="33" spans="1:8" s="16" customFormat="1" ht="75" x14ac:dyDescent="0.25">
      <c r="A33" s="3">
        <v>182</v>
      </c>
      <c r="B33" s="1" t="s">
        <v>61</v>
      </c>
      <c r="C33" s="7" t="s">
        <v>62</v>
      </c>
      <c r="D33" s="2">
        <v>22859.4</v>
      </c>
      <c r="E33" s="2">
        <v>22859.4</v>
      </c>
      <c r="F33" s="2">
        <v>5443.7</v>
      </c>
      <c r="G33" s="10">
        <f t="shared" si="0"/>
        <v>23.813835883706481</v>
      </c>
      <c r="H33" s="10">
        <f t="shared" si="1"/>
        <v>23.813835883706481</v>
      </c>
    </row>
    <row r="34" spans="1:8" s="16" customFormat="1" ht="75" x14ac:dyDescent="0.25">
      <c r="A34" s="3">
        <v>182</v>
      </c>
      <c r="B34" s="1" t="s">
        <v>63</v>
      </c>
      <c r="C34" s="7" t="s">
        <v>64</v>
      </c>
      <c r="D34" s="2">
        <v>-1443.9</v>
      </c>
      <c r="E34" s="2">
        <v>-1443.9</v>
      </c>
      <c r="F34" s="2">
        <v>-485.2</v>
      </c>
      <c r="G34" s="10">
        <f t="shared" si="0"/>
        <v>33.603435140937741</v>
      </c>
      <c r="H34" s="10">
        <f t="shared" si="1"/>
        <v>33.603435140937741</v>
      </c>
    </row>
    <row r="35" spans="1:8" ht="18.75" x14ac:dyDescent="0.25">
      <c r="A35" s="14"/>
      <c r="B35" s="4" t="s">
        <v>65</v>
      </c>
      <c r="C35" s="17" t="s">
        <v>3</v>
      </c>
      <c r="D35" s="18">
        <f>D36+D38+D39+D37</f>
        <v>14538.5</v>
      </c>
      <c r="E35" s="18">
        <f>E36+E38+E39+E37</f>
        <v>14538.5</v>
      </c>
      <c r="F35" s="18">
        <f>F36+F38+F39+F37</f>
        <v>1415.3</v>
      </c>
      <c r="G35" s="10">
        <f t="shared" si="0"/>
        <v>9.734841971317536</v>
      </c>
      <c r="H35" s="10">
        <f t="shared" si="1"/>
        <v>9.734841971317536</v>
      </c>
    </row>
    <row r="36" spans="1:8" ht="37.5" x14ac:dyDescent="0.25">
      <c r="A36" s="3">
        <v>182</v>
      </c>
      <c r="B36" s="1" t="s">
        <v>66</v>
      </c>
      <c r="C36" s="7" t="s">
        <v>67</v>
      </c>
      <c r="D36" s="6">
        <v>9338.2000000000007</v>
      </c>
      <c r="E36" s="6">
        <v>9338.2000000000007</v>
      </c>
      <c r="F36" s="6">
        <v>944.9</v>
      </c>
      <c r="G36" s="10">
        <f t="shared" si="0"/>
        <v>10.118652416954015</v>
      </c>
      <c r="H36" s="10">
        <f t="shared" si="1"/>
        <v>10.118652416954015</v>
      </c>
    </row>
    <row r="37" spans="1:8" ht="37.5" x14ac:dyDescent="0.25">
      <c r="A37" s="3">
        <v>182</v>
      </c>
      <c r="B37" s="1" t="s">
        <v>68</v>
      </c>
      <c r="C37" s="7" t="s">
        <v>4</v>
      </c>
      <c r="D37" s="6">
        <v>0</v>
      </c>
      <c r="E37" s="6">
        <v>0</v>
      </c>
      <c r="F37" s="6">
        <v>8.5</v>
      </c>
      <c r="G37" s="10">
        <v>0</v>
      </c>
      <c r="H37" s="10">
        <v>0</v>
      </c>
    </row>
    <row r="38" spans="1:8" ht="18.75" x14ac:dyDescent="0.25">
      <c r="A38" s="14">
        <v>182</v>
      </c>
      <c r="B38" s="1" t="s">
        <v>69</v>
      </c>
      <c r="C38" s="7" t="s">
        <v>2</v>
      </c>
      <c r="D38" s="6">
        <v>100.3</v>
      </c>
      <c r="E38" s="6">
        <v>100.3</v>
      </c>
      <c r="F38" s="6">
        <v>31.7</v>
      </c>
      <c r="G38" s="10">
        <f t="shared" si="0"/>
        <v>31.605184446660019</v>
      </c>
      <c r="H38" s="10">
        <f t="shared" si="1"/>
        <v>31.605184446660019</v>
      </c>
    </row>
    <row r="39" spans="1:8" ht="37.5" x14ac:dyDescent="0.25">
      <c r="A39" s="3">
        <v>182</v>
      </c>
      <c r="B39" s="1" t="s">
        <v>70</v>
      </c>
      <c r="C39" s="7" t="s">
        <v>71</v>
      </c>
      <c r="D39" s="6">
        <v>5100</v>
      </c>
      <c r="E39" s="6">
        <v>5100</v>
      </c>
      <c r="F39" s="6">
        <v>430.2</v>
      </c>
      <c r="G39" s="10">
        <f t="shared" si="0"/>
        <v>8.4352941176470591</v>
      </c>
      <c r="H39" s="10">
        <f t="shared" si="1"/>
        <v>8.4352941176470591</v>
      </c>
    </row>
    <row r="40" spans="1:8" ht="18.75" x14ac:dyDescent="0.3">
      <c r="A40" s="3"/>
      <c r="B40" s="4" t="s">
        <v>139</v>
      </c>
      <c r="C40" s="32" t="s">
        <v>140</v>
      </c>
      <c r="D40" s="18">
        <f>D41+D42</f>
        <v>13591.2</v>
      </c>
      <c r="E40" s="18">
        <f>E41+E42</f>
        <v>13591.2</v>
      </c>
      <c r="F40" s="18">
        <f>F41+F42</f>
        <v>971</v>
      </c>
      <c r="G40" s="10">
        <f t="shared" si="0"/>
        <v>7.1443286832656421</v>
      </c>
      <c r="H40" s="10">
        <f t="shared" si="1"/>
        <v>7.1443286832656421</v>
      </c>
    </row>
    <row r="41" spans="1:8" ht="18.75" x14ac:dyDescent="0.3">
      <c r="A41" s="3">
        <v>182</v>
      </c>
      <c r="B41" s="1" t="s">
        <v>141</v>
      </c>
      <c r="C41" s="33" t="s">
        <v>142</v>
      </c>
      <c r="D41" s="6">
        <v>6510.2</v>
      </c>
      <c r="E41" s="6">
        <v>6510.2</v>
      </c>
      <c r="F41" s="6">
        <v>385.8</v>
      </c>
      <c r="G41" s="10">
        <f t="shared" si="0"/>
        <v>5.9260852201161258</v>
      </c>
      <c r="H41" s="10">
        <f t="shared" si="1"/>
        <v>5.9260852201161258</v>
      </c>
    </row>
    <row r="42" spans="1:8" ht="18.75" x14ac:dyDescent="0.3">
      <c r="A42" s="3">
        <v>182</v>
      </c>
      <c r="B42" s="1" t="s">
        <v>143</v>
      </c>
      <c r="C42" s="33" t="s">
        <v>144</v>
      </c>
      <c r="D42" s="6">
        <v>7081</v>
      </c>
      <c r="E42" s="6">
        <v>7081</v>
      </c>
      <c r="F42" s="6">
        <v>585.20000000000005</v>
      </c>
      <c r="G42" s="10">
        <f t="shared" si="0"/>
        <v>8.2643694393447262</v>
      </c>
      <c r="H42" s="10">
        <f t="shared" si="1"/>
        <v>8.2643694393447262</v>
      </c>
    </row>
    <row r="43" spans="1:8" ht="37.5" x14ac:dyDescent="0.25">
      <c r="A43" s="3"/>
      <c r="B43" s="4" t="s">
        <v>72</v>
      </c>
      <c r="C43" s="17" t="s">
        <v>5</v>
      </c>
      <c r="D43" s="18">
        <f>D44</f>
        <v>11800</v>
      </c>
      <c r="E43" s="18">
        <f>E44</f>
        <v>11800</v>
      </c>
      <c r="F43" s="18">
        <f>F44</f>
        <v>1274.5999999999999</v>
      </c>
      <c r="G43" s="10">
        <f t="shared" si="0"/>
        <v>10.801694915254236</v>
      </c>
      <c r="H43" s="10">
        <f t="shared" si="1"/>
        <v>10.801694915254236</v>
      </c>
    </row>
    <row r="44" spans="1:8" ht="18.75" x14ac:dyDescent="0.25">
      <c r="A44" s="14">
        <v>182</v>
      </c>
      <c r="B44" s="1" t="s">
        <v>73</v>
      </c>
      <c r="C44" s="7" t="s">
        <v>1</v>
      </c>
      <c r="D44" s="18">
        <f>D45+D46</f>
        <v>11800</v>
      </c>
      <c r="E44" s="18">
        <f>E45+E46</f>
        <v>11800</v>
      </c>
      <c r="F44" s="18">
        <f>F45+F46</f>
        <v>1274.5999999999999</v>
      </c>
      <c r="G44" s="10">
        <f t="shared" si="0"/>
        <v>10.801694915254236</v>
      </c>
      <c r="H44" s="10">
        <f t="shared" si="1"/>
        <v>10.801694915254236</v>
      </c>
    </row>
    <row r="45" spans="1:8" ht="18.75" x14ac:dyDescent="0.25">
      <c r="A45" s="14"/>
      <c r="B45" s="1" t="s">
        <v>74</v>
      </c>
      <c r="C45" s="7" t="s">
        <v>8</v>
      </c>
      <c r="D45" s="6">
        <v>9850</v>
      </c>
      <c r="E45" s="6">
        <v>9850</v>
      </c>
      <c r="F45" s="6">
        <v>904.5</v>
      </c>
      <c r="G45" s="10">
        <f t="shared" si="0"/>
        <v>9.18274111675127</v>
      </c>
      <c r="H45" s="10">
        <f t="shared" si="1"/>
        <v>9.18274111675127</v>
      </c>
    </row>
    <row r="46" spans="1:8" ht="37.5" x14ac:dyDescent="0.25">
      <c r="A46" s="14"/>
      <c r="B46" s="1" t="s">
        <v>75</v>
      </c>
      <c r="C46" s="7" t="s">
        <v>76</v>
      </c>
      <c r="D46" s="6">
        <v>1950</v>
      </c>
      <c r="E46" s="6">
        <v>1950</v>
      </c>
      <c r="F46" s="6">
        <v>370.1</v>
      </c>
      <c r="G46" s="10">
        <f t="shared" si="0"/>
        <v>18.97948717948718</v>
      </c>
      <c r="H46" s="10">
        <f t="shared" si="1"/>
        <v>18.97948717948718</v>
      </c>
    </row>
    <row r="47" spans="1:8" ht="18.75" x14ac:dyDescent="0.25">
      <c r="A47" s="14"/>
      <c r="B47" s="4" t="s">
        <v>77</v>
      </c>
      <c r="C47" s="17" t="s">
        <v>78</v>
      </c>
      <c r="D47" s="18">
        <f>D48</f>
        <v>12990</v>
      </c>
      <c r="E47" s="18">
        <f>E48</f>
        <v>12990</v>
      </c>
      <c r="F47" s="18">
        <f>F48</f>
        <v>3048.9</v>
      </c>
      <c r="G47" s="10">
        <f t="shared" si="0"/>
        <v>23.471131639722863</v>
      </c>
      <c r="H47" s="10">
        <f t="shared" si="1"/>
        <v>23.471131639722863</v>
      </c>
    </row>
    <row r="48" spans="1:8" ht="37.5" x14ac:dyDescent="0.25">
      <c r="A48" s="3">
        <v>182</v>
      </c>
      <c r="B48" s="1" t="s">
        <v>79</v>
      </c>
      <c r="C48" s="7" t="s">
        <v>9</v>
      </c>
      <c r="D48" s="6">
        <v>12990</v>
      </c>
      <c r="E48" s="6">
        <v>12990</v>
      </c>
      <c r="F48" s="6">
        <v>3048.9</v>
      </c>
      <c r="G48" s="10">
        <f t="shared" si="0"/>
        <v>23.471131639722863</v>
      </c>
      <c r="H48" s="10">
        <f t="shared" si="1"/>
        <v>23.471131639722863</v>
      </c>
    </row>
    <row r="49" spans="1:8" ht="18.75" x14ac:dyDescent="0.25">
      <c r="A49" s="3"/>
      <c r="B49" s="4" t="s">
        <v>80</v>
      </c>
      <c r="C49" s="17" t="s">
        <v>81</v>
      </c>
      <c r="D49" s="18">
        <f>D50+D54+D56+D59+D62+D78</f>
        <v>30055</v>
      </c>
      <c r="E49" s="18">
        <f>E50+E54+E56+E59+E62+E78</f>
        <v>30055</v>
      </c>
      <c r="F49" s="18">
        <f>F50+F54+F56+F59+F62+F78</f>
        <v>4659.5000000000009</v>
      </c>
      <c r="G49" s="10">
        <f t="shared" si="0"/>
        <v>15.503244052570292</v>
      </c>
      <c r="H49" s="10">
        <f t="shared" si="1"/>
        <v>15.503244052570292</v>
      </c>
    </row>
    <row r="50" spans="1:8" ht="56.25" x14ac:dyDescent="0.25">
      <c r="A50" s="19">
        <v>902</v>
      </c>
      <c r="B50" s="4" t="s">
        <v>82</v>
      </c>
      <c r="C50" s="17" t="s">
        <v>83</v>
      </c>
      <c r="D50" s="18">
        <f>D51+D52+D53</f>
        <v>6930</v>
      </c>
      <c r="E50" s="18">
        <f>E51+E52+E53</f>
        <v>6930</v>
      </c>
      <c r="F50" s="18">
        <f>F51+F52+F53</f>
        <v>1357.7</v>
      </c>
      <c r="G50" s="10">
        <f t="shared" si="0"/>
        <v>19.591630591630594</v>
      </c>
      <c r="H50" s="10">
        <f t="shared" si="1"/>
        <v>19.591630591630594</v>
      </c>
    </row>
    <row r="51" spans="1:8" ht="37.5" x14ac:dyDescent="0.25">
      <c r="A51" s="3">
        <v>902</v>
      </c>
      <c r="B51" s="1" t="s">
        <v>84</v>
      </c>
      <c r="C51" s="7" t="s">
        <v>85</v>
      </c>
      <c r="D51" s="6">
        <v>18.899999999999999</v>
      </c>
      <c r="E51" s="6">
        <v>0</v>
      </c>
      <c r="F51" s="6">
        <v>0</v>
      </c>
      <c r="G51" s="10">
        <f t="shared" si="0"/>
        <v>0</v>
      </c>
      <c r="H51" s="10">
        <v>0</v>
      </c>
    </row>
    <row r="52" spans="1:8" ht="93.75" x14ac:dyDescent="0.25">
      <c r="A52" s="3">
        <v>902</v>
      </c>
      <c r="B52" s="1" t="s">
        <v>86</v>
      </c>
      <c r="C52" s="7" t="s">
        <v>87</v>
      </c>
      <c r="D52" s="6">
        <v>4136</v>
      </c>
      <c r="E52" s="6">
        <f>4136+18.9</f>
        <v>4154.8999999999996</v>
      </c>
      <c r="F52" s="6">
        <v>951.4</v>
      </c>
      <c r="G52" s="10">
        <f t="shared" si="0"/>
        <v>23.002901353965182</v>
      </c>
      <c r="H52" s="10">
        <f t="shared" si="1"/>
        <v>22.898264699511422</v>
      </c>
    </row>
    <row r="53" spans="1:8" ht="93.75" x14ac:dyDescent="0.25">
      <c r="A53" s="3">
        <v>902</v>
      </c>
      <c r="B53" s="1" t="s">
        <v>88</v>
      </c>
      <c r="C53" s="7" t="s">
        <v>89</v>
      </c>
      <c r="D53" s="6">
        <v>2775.1</v>
      </c>
      <c r="E53" s="6">
        <v>2775.1</v>
      </c>
      <c r="F53" s="6">
        <v>406.3</v>
      </c>
      <c r="G53" s="10">
        <f t="shared" si="0"/>
        <v>14.640913840942671</v>
      </c>
      <c r="H53" s="10">
        <f t="shared" si="1"/>
        <v>14.640913840942671</v>
      </c>
    </row>
    <row r="54" spans="1:8" ht="37.5" x14ac:dyDescent="0.25">
      <c r="A54" s="20"/>
      <c r="B54" s="4" t="s">
        <v>90</v>
      </c>
      <c r="C54" s="17" t="s">
        <v>6</v>
      </c>
      <c r="D54" s="18">
        <f>D55</f>
        <v>0</v>
      </c>
      <c r="E54" s="18">
        <f>E55</f>
        <v>0</v>
      </c>
      <c r="F54" s="18">
        <f>F55</f>
        <v>0</v>
      </c>
      <c r="G54" s="10">
        <v>0</v>
      </c>
      <c r="H54" s="10">
        <v>0</v>
      </c>
    </row>
    <row r="55" spans="1:8" ht="18.75" x14ac:dyDescent="0.25">
      <c r="A55" s="20" t="s">
        <v>91</v>
      </c>
      <c r="B55" s="1" t="s">
        <v>92</v>
      </c>
      <c r="C55" s="7" t="s">
        <v>0</v>
      </c>
      <c r="D55" s="6">
        <v>0</v>
      </c>
      <c r="E55" s="6">
        <v>0</v>
      </c>
      <c r="F55" s="6">
        <v>0</v>
      </c>
      <c r="G55" s="10">
        <v>0</v>
      </c>
      <c r="H55" s="10">
        <v>0</v>
      </c>
    </row>
    <row r="56" spans="1:8" s="16" customFormat="1" ht="37.5" x14ac:dyDescent="0.25">
      <c r="A56" s="3"/>
      <c r="B56" s="4" t="s">
        <v>93</v>
      </c>
      <c r="C56" s="17" t="s">
        <v>94</v>
      </c>
      <c r="D56" s="34">
        <f>D57+D58</f>
        <v>19950</v>
      </c>
      <c r="E56" s="34">
        <f>E57+E58</f>
        <v>19950</v>
      </c>
      <c r="F56" s="34">
        <f>F57+F58</f>
        <v>2471.7000000000003</v>
      </c>
      <c r="G56" s="10">
        <f t="shared" si="0"/>
        <v>12.389473684210529</v>
      </c>
      <c r="H56" s="10">
        <f t="shared" si="1"/>
        <v>12.389473684210529</v>
      </c>
    </row>
    <row r="57" spans="1:8" ht="18.75" x14ac:dyDescent="0.25">
      <c r="A57" s="14">
        <v>902</v>
      </c>
      <c r="B57" s="1" t="s">
        <v>157</v>
      </c>
      <c r="C57" s="7" t="s">
        <v>95</v>
      </c>
      <c r="D57" s="6">
        <v>650</v>
      </c>
      <c r="E57" s="6">
        <v>650</v>
      </c>
      <c r="F57" s="6">
        <v>58.9</v>
      </c>
      <c r="G57" s="10">
        <f t="shared" si="0"/>
        <v>9.0615384615384613</v>
      </c>
      <c r="H57" s="10">
        <f t="shared" si="1"/>
        <v>9.0615384615384613</v>
      </c>
    </row>
    <row r="58" spans="1:8" ht="37.5" x14ac:dyDescent="0.25">
      <c r="A58" s="14">
        <v>902</v>
      </c>
      <c r="B58" s="1" t="s">
        <v>137</v>
      </c>
      <c r="C58" s="7" t="s">
        <v>138</v>
      </c>
      <c r="D58" s="6">
        <v>19300</v>
      </c>
      <c r="E58" s="6">
        <v>19300</v>
      </c>
      <c r="F58" s="6">
        <v>2412.8000000000002</v>
      </c>
      <c r="G58" s="10">
        <f t="shared" si="0"/>
        <v>12.501554404145079</v>
      </c>
      <c r="H58" s="10">
        <f t="shared" si="1"/>
        <v>12.501554404145079</v>
      </c>
    </row>
    <row r="59" spans="1:8" s="16" customFormat="1" ht="37.5" x14ac:dyDescent="0.25">
      <c r="A59" s="3"/>
      <c r="B59" s="4" t="s">
        <v>96</v>
      </c>
      <c r="C59" s="17" t="s">
        <v>7</v>
      </c>
      <c r="D59" s="34">
        <f>D60+D61</f>
        <v>615</v>
      </c>
      <c r="E59" s="34">
        <f t="shared" ref="E59:F59" si="2">E60+E61</f>
        <v>615</v>
      </c>
      <c r="F59" s="34">
        <f t="shared" si="2"/>
        <v>95.9</v>
      </c>
      <c r="G59" s="10">
        <f t="shared" si="0"/>
        <v>15.59349593495935</v>
      </c>
      <c r="H59" s="10">
        <f t="shared" si="1"/>
        <v>15.59349593495935</v>
      </c>
    </row>
    <row r="60" spans="1:8" s="16" customFormat="1" ht="37.5" x14ac:dyDescent="0.25">
      <c r="A60" s="3">
        <v>802</v>
      </c>
      <c r="B60" s="1" t="s">
        <v>211</v>
      </c>
      <c r="C60" s="7" t="s">
        <v>210</v>
      </c>
      <c r="D60" s="34">
        <v>0</v>
      </c>
      <c r="E60" s="34">
        <v>0</v>
      </c>
      <c r="F60" s="34">
        <v>76.7</v>
      </c>
      <c r="G60" s="10">
        <v>0</v>
      </c>
      <c r="H60" s="10">
        <v>0</v>
      </c>
    </row>
    <row r="61" spans="1:8" s="16" customFormat="1" ht="93.75" x14ac:dyDescent="0.25">
      <c r="A61" s="3">
        <v>802</v>
      </c>
      <c r="B61" s="1" t="s">
        <v>158</v>
      </c>
      <c r="C61" s="7" t="s">
        <v>97</v>
      </c>
      <c r="D61" s="2">
        <v>615</v>
      </c>
      <c r="E61" s="2">
        <v>615</v>
      </c>
      <c r="F61" s="2">
        <v>19.2</v>
      </c>
      <c r="G61" s="10">
        <f t="shared" si="0"/>
        <v>3.1219512195121952</v>
      </c>
      <c r="H61" s="10">
        <f t="shared" si="1"/>
        <v>3.1219512195121952</v>
      </c>
    </row>
    <row r="62" spans="1:8" s="16" customFormat="1" ht="18.75" x14ac:dyDescent="0.25">
      <c r="A62" s="21"/>
      <c r="B62" s="4" t="s">
        <v>98</v>
      </c>
      <c r="C62" s="17" t="s">
        <v>99</v>
      </c>
      <c r="D62" s="34">
        <f t="shared" ref="D62:E62" si="3">D63+D72+D76+D71</f>
        <v>2400</v>
      </c>
      <c r="E62" s="34">
        <f t="shared" si="3"/>
        <v>2400</v>
      </c>
      <c r="F62" s="34">
        <f>F63+F72+F76+F71</f>
        <v>795.09999999999991</v>
      </c>
      <c r="G62" s="10">
        <f t="shared" si="0"/>
        <v>33.129166666666663</v>
      </c>
      <c r="H62" s="10">
        <f t="shared" si="1"/>
        <v>33.129166666666663</v>
      </c>
    </row>
    <row r="63" spans="1:8" s="16" customFormat="1" ht="37.5" x14ac:dyDescent="0.25">
      <c r="A63" s="22" t="s">
        <v>100</v>
      </c>
      <c r="B63" s="4" t="s">
        <v>101</v>
      </c>
      <c r="C63" s="17" t="s">
        <v>102</v>
      </c>
      <c r="D63" s="34">
        <f t="shared" ref="D63:E63" si="4">D65+D66+D67+D70+D68+D69+D64</f>
        <v>923</v>
      </c>
      <c r="E63" s="34">
        <f t="shared" si="4"/>
        <v>923</v>
      </c>
      <c r="F63" s="34">
        <f>F65+F66+F67+F70+F68+F69+F64</f>
        <v>59.7</v>
      </c>
      <c r="G63" s="10">
        <f t="shared" si="0"/>
        <v>6.4680390032502713</v>
      </c>
      <c r="H63" s="10">
        <f t="shared" si="1"/>
        <v>6.4680390032502713</v>
      </c>
    </row>
    <row r="64" spans="1:8" s="16" customFormat="1" ht="56.25" x14ac:dyDescent="0.25">
      <c r="A64" s="22" t="s">
        <v>100</v>
      </c>
      <c r="B64" s="1" t="s">
        <v>218</v>
      </c>
      <c r="C64" s="7" t="s">
        <v>219</v>
      </c>
      <c r="D64" s="2">
        <v>0</v>
      </c>
      <c r="E64" s="2">
        <v>0</v>
      </c>
      <c r="F64" s="2">
        <v>4.5</v>
      </c>
      <c r="G64" s="42">
        <v>0</v>
      </c>
      <c r="H64" s="42">
        <v>0</v>
      </c>
    </row>
    <row r="65" spans="1:8" s="16" customFormat="1" ht="93.75" x14ac:dyDescent="0.25">
      <c r="A65" s="21" t="s">
        <v>100</v>
      </c>
      <c r="B65" s="1" t="s">
        <v>103</v>
      </c>
      <c r="C65" s="7" t="s">
        <v>104</v>
      </c>
      <c r="D65" s="2">
        <v>55</v>
      </c>
      <c r="E65" s="2">
        <v>55</v>
      </c>
      <c r="F65" s="2">
        <v>-2.1</v>
      </c>
      <c r="G65" s="10">
        <f t="shared" si="0"/>
        <v>-3.8181818181818183</v>
      </c>
      <c r="H65" s="10">
        <f t="shared" si="1"/>
        <v>-3.8181818181818183</v>
      </c>
    </row>
    <row r="66" spans="1:8" s="16" customFormat="1" ht="56.25" x14ac:dyDescent="0.25">
      <c r="A66" s="21" t="s">
        <v>100</v>
      </c>
      <c r="B66" s="1" t="s">
        <v>105</v>
      </c>
      <c r="C66" s="7" t="s">
        <v>106</v>
      </c>
      <c r="D66" s="2">
        <v>708</v>
      </c>
      <c r="E66" s="2">
        <v>708</v>
      </c>
      <c r="F66" s="2">
        <v>0</v>
      </c>
      <c r="G66" s="10">
        <f t="shared" si="0"/>
        <v>0</v>
      </c>
      <c r="H66" s="10">
        <f t="shared" si="1"/>
        <v>0</v>
      </c>
    </row>
    <row r="67" spans="1:8" s="16" customFormat="1" ht="75" x14ac:dyDescent="0.25">
      <c r="A67" s="21" t="s">
        <v>100</v>
      </c>
      <c r="B67" s="1" t="s">
        <v>107</v>
      </c>
      <c r="C67" s="7" t="s">
        <v>108</v>
      </c>
      <c r="D67" s="2">
        <v>10</v>
      </c>
      <c r="E67" s="2">
        <v>10</v>
      </c>
      <c r="F67" s="2">
        <v>0.2</v>
      </c>
      <c r="G67" s="10">
        <f t="shared" si="0"/>
        <v>2</v>
      </c>
      <c r="H67" s="10">
        <f t="shared" si="1"/>
        <v>2</v>
      </c>
    </row>
    <row r="68" spans="1:8" s="16" customFormat="1" ht="75" x14ac:dyDescent="0.25">
      <c r="A68" s="21" t="s">
        <v>100</v>
      </c>
      <c r="B68" s="1" t="s">
        <v>212</v>
      </c>
      <c r="C68" s="7" t="s">
        <v>214</v>
      </c>
      <c r="D68" s="2">
        <v>0</v>
      </c>
      <c r="E68" s="2">
        <v>0</v>
      </c>
      <c r="F68" s="2">
        <v>1</v>
      </c>
      <c r="G68" s="10">
        <v>0</v>
      </c>
      <c r="H68" s="10">
        <v>0</v>
      </c>
    </row>
    <row r="69" spans="1:8" s="16" customFormat="1" ht="65.25" customHeight="1" x14ac:dyDescent="0.25">
      <c r="A69" s="21" t="s">
        <v>100</v>
      </c>
      <c r="B69" s="1" t="s">
        <v>213</v>
      </c>
      <c r="C69" s="7" t="s">
        <v>215</v>
      </c>
      <c r="D69" s="2">
        <v>0</v>
      </c>
      <c r="E69" s="2">
        <v>0</v>
      </c>
      <c r="F69" s="2">
        <v>31.6</v>
      </c>
      <c r="G69" s="10">
        <v>0</v>
      </c>
      <c r="H69" s="10">
        <v>0</v>
      </c>
    </row>
    <row r="70" spans="1:8" s="16" customFormat="1" ht="75" x14ac:dyDescent="0.25">
      <c r="A70" s="21" t="s">
        <v>100</v>
      </c>
      <c r="B70" s="1" t="s">
        <v>109</v>
      </c>
      <c r="C70" s="7" t="s">
        <v>110</v>
      </c>
      <c r="D70" s="2">
        <v>150</v>
      </c>
      <c r="E70" s="2">
        <v>150</v>
      </c>
      <c r="F70" s="2">
        <v>24.5</v>
      </c>
      <c r="G70" s="10">
        <f t="shared" si="0"/>
        <v>16.333333333333332</v>
      </c>
      <c r="H70" s="10">
        <f t="shared" si="1"/>
        <v>16.333333333333332</v>
      </c>
    </row>
    <row r="71" spans="1:8" s="16" customFormat="1" ht="131.25" x14ac:dyDescent="0.25">
      <c r="A71" s="21" t="s">
        <v>100</v>
      </c>
      <c r="B71" s="1" t="s">
        <v>220</v>
      </c>
      <c r="C71" s="7" t="s">
        <v>221</v>
      </c>
      <c r="D71" s="2">
        <v>0</v>
      </c>
      <c r="E71" s="2">
        <v>0</v>
      </c>
      <c r="F71" s="2">
        <v>9</v>
      </c>
      <c r="G71" s="10">
        <v>0</v>
      </c>
      <c r="H71" s="10">
        <v>0</v>
      </c>
    </row>
    <row r="72" spans="1:8" s="16" customFormat="1" ht="18.75" x14ac:dyDescent="0.25">
      <c r="A72" s="22" t="s">
        <v>100</v>
      </c>
      <c r="B72" s="4" t="s">
        <v>111</v>
      </c>
      <c r="C72" s="17" t="s">
        <v>112</v>
      </c>
      <c r="D72" s="34">
        <f>D73+D74+D75</f>
        <v>277</v>
      </c>
      <c r="E72" s="34">
        <f t="shared" ref="E72:F72" si="5">E73+E74+E75</f>
        <v>277</v>
      </c>
      <c r="F72" s="34">
        <f t="shared" si="5"/>
        <v>248.5</v>
      </c>
      <c r="G72" s="10">
        <f t="shared" si="0"/>
        <v>89.711191335740068</v>
      </c>
      <c r="H72" s="10">
        <f t="shared" si="1"/>
        <v>89.711191335740068</v>
      </c>
    </row>
    <row r="73" spans="1:8" s="16" customFormat="1" ht="93.75" x14ac:dyDescent="0.25">
      <c r="A73" s="21" t="s">
        <v>100</v>
      </c>
      <c r="B73" s="1" t="s">
        <v>159</v>
      </c>
      <c r="C73" s="7" t="s">
        <v>115</v>
      </c>
      <c r="D73" s="2">
        <v>177</v>
      </c>
      <c r="E73" s="2">
        <v>177</v>
      </c>
      <c r="F73" s="2">
        <v>70.599999999999994</v>
      </c>
      <c r="G73" s="10">
        <f t="shared" si="0"/>
        <v>39.887005649717509</v>
      </c>
      <c r="H73" s="10">
        <f t="shared" si="1"/>
        <v>39.887005649717509</v>
      </c>
    </row>
    <row r="74" spans="1:8" s="16" customFormat="1" ht="18.75" customHeight="1" x14ac:dyDescent="0.25">
      <c r="A74" s="21" t="s">
        <v>100</v>
      </c>
      <c r="B74" s="1" t="s">
        <v>217</v>
      </c>
      <c r="C74" s="7" t="s">
        <v>216</v>
      </c>
      <c r="D74" s="2">
        <v>0</v>
      </c>
      <c r="E74" s="2">
        <v>0</v>
      </c>
      <c r="F74" s="2">
        <v>177.9</v>
      </c>
      <c r="G74" s="10">
        <v>0</v>
      </c>
      <c r="H74" s="10">
        <v>0</v>
      </c>
    </row>
    <row r="75" spans="1:8" s="16" customFormat="1" ht="75" x14ac:dyDescent="0.25">
      <c r="A75" s="21" t="s">
        <v>100</v>
      </c>
      <c r="B75" s="1" t="s">
        <v>113</v>
      </c>
      <c r="C75" s="7" t="s">
        <v>114</v>
      </c>
      <c r="D75" s="2">
        <v>100</v>
      </c>
      <c r="E75" s="2">
        <v>100</v>
      </c>
      <c r="F75" s="2">
        <v>0</v>
      </c>
      <c r="G75" s="10">
        <f t="shared" si="0"/>
        <v>0</v>
      </c>
      <c r="H75" s="10">
        <f t="shared" si="1"/>
        <v>0</v>
      </c>
    </row>
    <row r="76" spans="1:8" s="16" customFormat="1" ht="18.75" x14ac:dyDescent="0.25">
      <c r="A76" s="22" t="s">
        <v>116</v>
      </c>
      <c r="B76" s="4" t="s">
        <v>117</v>
      </c>
      <c r="C76" s="17" t="s">
        <v>118</v>
      </c>
      <c r="D76" s="34">
        <f>D77</f>
        <v>1200</v>
      </c>
      <c r="E76" s="34">
        <f>E77</f>
        <v>1200</v>
      </c>
      <c r="F76" s="34">
        <f>F77</f>
        <v>477.9</v>
      </c>
      <c r="G76" s="10">
        <f t="shared" si="0"/>
        <v>39.825000000000003</v>
      </c>
      <c r="H76" s="10">
        <f t="shared" si="1"/>
        <v>39.825000000000003</v>
      </c>
    </row>
    <row r="77" spans="1:8" s="16" customFormat="1" ht="187.5" x14ac:dyDescent="0.25">
      <c r="A77" s="21" t="s">
        <v>116</v>
      </c>
      <c r="B77" s="1" t="s">
        <v>119</v>
      </c>
      <c r="C77" s="7" t="s">
        <v>120</v>
      </c>
      <c r="D77" s="2">
        <v>1200</v>
      </c>
      <c r="E77" s="2">
        <v>1200</v>
      </c>
      <c r="F77" s="2">
        <v>477.9</v>
      </c>
      <c r="G77" s="10">
        <f t="shared" si="0"/>
        <v>39.825000000000003</v>
      </c>
      <c r="H77" s="10">
        <f t="shared" si="1"/>
        <v>39.825000000000003</v>
      </c>
    </row>
    <row r="78" spans="1:8" s="16" customFormat="1" ht="18.75" x14ac:dyDescent="0.25">
      <c r="A78" s="21"/>
      <c r="B78" s="4" t="s">
        <v>145</v>
      </c>
      <c r="C78" s="17" t="s">
        <v>146</v>
      </c>
      <c r="D78" s="34">
        <f>D79+D80+D81</f>
        <v>160</v>
      </c>
      <c r="E78" s="34">
        <f>E79+E80+E81</f>
        <v>160</v>
      </c>
      <c r="F78" s="34">
        <f>F79+F80+F81</f>
        <v>-60.9</v>
      </c>
      <c r="G78" s="10">
        <f t="shared" si="0"/>
        <v>-38.0625</v>
      </c>
      <c r="H78" s="10">
        <f t="shared" si="1"/>
        <v>-38.0625</v>
      </c>
    </row>
    <row r="79" spans="1:8" s="16" customFormat="1" ht="18.75" x14ac:dyDescent="0.25">
      <c r="A79" s="21" t="s">
        <v>122</v>
      </c>
      <c r="B79" s="1" t="s">
        <v>147</v>
      </c>
      <c r="C79" s="7" t="s">
        <v>148</v>
      </c>
      <c r="D79" s="2">
        <v>0</v>
      </c>
      <c r="E79" s="2">
        <v>0</v>
      </c>
      <c r="F79" s="2">
        <v>0.6</v>
      </c>
      <c r="G79" s="10">
        <v>0</v>
      </c>
      <c r="H79" s="10">
        <v>0</v>
      </c>
    </row>
    <row r="80" spans="1:8" s="16" customFormat="1" ht="18.75" x14ac:dyDescent="0.25">
      <c r="A80" s="21" t="s">
        <v>122</v>
      </c>
      <c r="B80" s="1" t="s">
        <v>168</v>
      </c>
      <c r="C80" s="7" t="s">
        <v>149</v>
      </c>
      <c r="D80" s="2">
        <f>35+125</f>
        <v>160</v>
      </c>
      <c r="E80" s="2">
        <f>35+125</f>
        <v>160</v>
      </c>
      <c r="F80" s="2">
        <v>-61.5</v>
      </c>
      <c r="G80" s="10">
        <f t="shared" si="0"/>
        <v>-38.4375</v>
      </c>
      <c r="H80" s="10">
        <f t="shared" si="1"/>
        <v>-38.4375</v>
      </c>
    </row>
    <row r="81" spans="1:10" s="16" customFormat="1" ht="18.75" x14ac:dyDescent="0.25">
      <c r="A81" s="21" t="s">
        <v>122</v>
      </c>
      <c r="B81" s="1" t="s">
        <v>150</v>
      </c>
      <c r="C81" s="7" t="s">
        <v>151</v>
      </c>
      <c r="D81" s="2">
        <f>125-125</f>
        <v>0</v>
      </c>
      <c r="E81" s="2">
        <f>125-125</f>
        <v>0</v>
      </c>
      <c r="F81" s="2">
        <v>0</v>
      </c>
      <c r="G81" s="10">
        <v>0</v>
      </c>
      <c r="H81" s="10">
        <v>0</v>
      </c>
    </row>
    <row r="82" spans="1:10" ht="18.75" x14ac:dyDescent="0.25">
      <c r="A82" s="14"/>
      <c r="B82" s="22" t="s">
        <v>35</v>
      </c>
      <c r="C82" s="17" t="s">
        <v>34</v>
      </c>
      <c r="D82" s="18">
        <f>D83</f>
        <v>757871.1</v>
      </c>
      <c r="E82" s="18">
        <f>E83</f>
        <v>895486.89999999991</v>
      </c>
      <c r="F82" s="18">
        <f>F83+F124</f>
        <v>187648.90000000002</v>
      </c>
      <c r="G82" s="10">
        <f t="shared" si="0"/>
        <v>24.760002063675476</v>
      </c>
      <c r="H82" s="10">
        <f t="shared" si="1"/>
        <v>20.954957576710505</v>
      </c>
    </row>
    <row r="83" spans="1:10" ht="37.5" x14ac:dyDescent="0.25">
      <c r="A83" s="23">
        <v>902</v>
      </c>
      <c r="B83" s="22" t="s">
        <v>37</v>
      </c>
      <c r="C83" s="17" t="s">
        <v>36</v>
      </c>
      <c r="D83" s="18">
        <f>D84+D87+D98+D113</f>
        <v>757871.1</v>
      </c>
      <c r="E83" s="18">
        <f>E84+E87+E98+E113</f>
        <v>895486.89999999991</v>
      </c>
      <c r="F83" s="18">
        <f>F84+F87+F98+F113</f>
        <v>204168.7</v>
      </c>
      <c r="G83" s="10">
        <f t="shared" si="0"/>
        <v>26.93976587839278</v>
      </c>
      <c r="H83" s="10">
        <f t="shared" si="1"/>
        <v>22.799741682429975</v>
      </c>
    </row>
    <row r="84" spans="1:10" ht="18.75" x14ac:dyDescent="0.25">
      <c r="A84" s="23">
        <v>902</v>
      </c>
      <c r="B84" s="22" t="s">
        <v>39</v>
      </c>
      <c r="C84" s="17" t="s">
        <v>38</v>
      </c>
      <c r="D84" s="18">
        <f>D85+D86</f>
        <v>169789.1</v>
      </c>
      <c r="E84" s="18">
        <f>E85+E86</f>
        <v>168877</v>
      </c>
      <c r="F84" s="18">
        <f>F85+F86</f>
        <v>28500</v>
      </c>
      <c r="G84" s="10">
        <f t="shared" si="0"/>
        <v>16.785529813162327</v>
      </c>
      <c r="H84" s="10">
        <f t="shared" si="1"/>
        <v>16.876187994812796</v>
      </c>
    </row>
    <row r="85" spans="1:10" ht="18.75" x14ac:dyDescent="0.25">
      <c r="A85" s="14">
        <v>902</v>
      </c>
      <c r="B85" s="21" t="s">
        <v>160</v>
      </c>
      <c r="C85" s="7" t="s">
        <v>20</v>
      </c>
      <c r="D85" s="6">
        <v>168877</v>
      </c>
      <c r="E85" s="6">
        <v>168877</v>
      </c>
      <c r="F85" s="6">
        <v>28500</v>
      </c>
      <c r="G85" s="10">
        <f t="shared" si="0"/>
        <v>16.876187994812796</v>
      </c>
      <c r="H85" s="10">
        <f t="shared" si="1"/>
        <v>16.876187994812796</v>
      </c>
    </row>
    <row r="86" spans="1:10" ht="75" x14ac:dyDescent="0.25">
      <c r="A86" s="14">
        <v>902</v>
      </c>
      <c r="B86" s="20" t="s">
        <v>161</v>
      </c>
      <c r="C86" s="7" t="s">
        <v>21</v>
      </c>
      <c r="D86" s="6">
        <v>912.1</v>
      </c>
      <c r="E86" s="6">
        <v>0</v>
      </c>
      <c r="F86" s="6">
        <v>0</v>
      </c>
      <c r="G86" s="10">
        <f t="shared" si="0"/>
        <v>0</v>
      </c>
      <c r="H86" s="10">
        <v>0</v>
      </c>
    </row>
    <row r="87" spans="1:10" ht="37.5" x14ac:dyDescent="0.25">
      <c r="A87" s="23"/>
      <c r="B87" s="22" t="s">
        <v>41</v>
      </c>
      <c r="C87" s="17" t="s">
        <v>40</v>
      </c>
      <c r="D87" s="18">
        <f>D97+D91+D92+D94+D95+D90+D89+D93+D88+D96</f>
        <v>357.9</v>
      </c>
      <c r="E87" s="18">
        <f>E97+E91+E92+E94+E95+E90+E89+E93+E88+E96</f>
        <v>96296.1</v>
      </c>
      <c r="F87" s="18">
        <f>F97+F91+F92+F94+F95+F90+F89+F93+F88+F96</f>
        <v>13619.099999999999</v>
      </c>
      <c r="G87" s="10">
        <f t="shared" si="0"/>
        <v>3805.2808046940486</v>
      </c>
      <c r="H87" s="10">
        <f t="shared" si="1"/>
        <v>14.142940368301518</v>
      </c>
      <c r="J87" s="27"/>
    </row>
    <row r="88" spans="1:10" s="24" customFormat="1" ht="37.5" x14ac:dyDescent="0.25">
      <c r="A88" s="14">
        <v>902</v>
      </c>
      <c r="B88" s="21" t="s">
        <v>188</v>
      </c>
      <c r="C88" s="7" t="s">
        <v>189</v>
      </c>
      <c r="D88" s="6">
        <v>0</v>
      </c>
      <c r="E88" s="6">
        <f>10799.1+5579.6</f>
        <v>16378.7</v>
      </c>
      <c r="F88" s="6">
        <v>0</v>
      </c>
      <c r="G88" s="10">
        <v>0</v>
      </c>
      <c r="H88" s="10">
        <f t="shared" si="1"/>
        <v>0</v>
      </c>
      <c r="J88" s="39"/>
    </row>
    <row r="89" spans="1:10" s="24" customFormat="1" ht="75" x14ac:dyDescent="0.25">
      <c r="A89" s="14">
        <v>902</v>
      </c>
      <c r="B89" s="21" t="s">
        <v>184</v>
      </c>
      <c r="C89" s="7" t="s">
        <v>185</v>
      </c>
      <c r="D89" s="6">
        <v>0</v>
      </c>
      <c r="E89" s="6">
        <f>3999+40.4</f>
        <v>4039.4</v>
      </c>
      <c r="F89" s="6">
        <v>649.79999999999995</v>
      </c>
      <c r="G89" s="10">
        <v>0</v>
      </c>
      <c r="H89" s="10">
        <f t="shared" si="1"/>
        <v>16.086547507055503</v>
      </c>
      <c r="J89" s="39"/>
    </row>
    <row r="90" spans="1:10" s="24" customFormat="1" ht="56.25" x14ac:dyDescent="0.25">
      <c r="A90" s="14">
        <v>902</v>
      </c>
      <c r="B90" s="21" t="s">
        <v>180</v>
      </c>
      <c r="C90" s="7" t="s">
        <v>181</v>
      </c>
      <c r="D90" s="6">
        <v>0</v>
      </c>
      <c r="E90" s="6">
        <f>25851.2+1650.1</f>
        <v>27501.3</v>
      </c>
      <c r="F90" s="6">
        <v>5640.1</v>
      </c>
      <c r="G90" s="10">
        <v>0</v>
      </c>
      <c r="H90" s="10">
        <f t="shared" si="1"/>
        <v>20.508485053433841</v>
      </c>
      <c r="J90" s="39"/>
    </row>
    <row r="91" spans="1:10" s="24" customFormat="1" ht="18.75" x14ac:dyDescent="0.25">
      <c r="A91" s="14">
        <v>902</v>
      </c>
      <c r="B91" s="21" t="s">
        <v>172</v>
      </c>
      <c r="C91" s="7" t="s">
        <v>173</v>
      </c>
      <c r="D91" s="6">
        <v>0</v>
      </c>
      <c r="E91" s="6">
        <f>14850+150</f>
        <v>15000</v>
      </c>
      <c r="F91" s="6">
        <v>7300</v>
      </c>
      <c r="G91" s="10">
        <v>0</v>
      </c>
      <c r="H91" s="10">
        <f t="shared" si="1"/>
        <v>48.666666666666671</v>
      </c>
      <c r="J91" s="39"/>
    </row>
    <row r="92" spans="1:10" s="24" customFormat="1" ht="56.25" x14ac:dyDescent="0.25">
      <c r="A92" s="14">
        <v>902</v>
      </c>
      <c r="B92" s="21" t="s">
        <v>174</v>
      </c>
      <c r="C92" s="7" t="s">
        <v>175</v>
      </c>
      <c r="D92" s="6">
        <v>0</v>
      </c>
      <c r="E92" s="6">
        <f>4769.7+304.5</f>
        <v>5074.2</v>
      </c>
      <c r="F92" s="6">
        <v>0</v>
      </c>
      <c r="G92" s="10">
        <v>0</v>
      </c>
      <c r="H92" s="10">
        <f t="shared" ref="H92:H122" si="6">F92/E92*100</f>
        <v>0</v>
      </c>
      <c r="J92" s="39"/>
    </row>
    <row r="93" spans="1:10" s="24" customFormat="1" ht="37.5" x14ac:dyDescent="0.25">
      <c r="A93" s="14">
        <v>902</v>
      </c>
      <c r="B93" s="21" t="s">
        <v>186</v>
      </c>
      <c r="C93" s="7" t="s">
        <v>187</v>
      </c>
      <c r="D93" s="6">
        <v>0</v>
      </c>
      <c r="E93" s="6">
        <f>1010.8+771.2</f>
        <v>1782</v>
      </c>
      <c r="F93" s="6">
        <v>0</v>
      </c>
      <c r="G93" s="10">
        <v>0</v>
      </c>
      <c r="H93" s="10">
        <f t="shared" si="6"/>
        <v>0</v>
      </c>
      <c r="J93" s="39"/>
    </row>
    <row r="94" spans="1:10" s="24" customFormat="1" ht="18.75" x14ac:dyDescent="0.25">
      <c r="A94" s="14">
        <v>902</v>
      </c>
      <c r="B94" s="21" t="s">
        <v>176</v>
      </c>
      <c r="C94" s="7" t="s">
        <v>177</v>
      </c>
      <c r="D94" s="6">
        <v>0</v>
      </c>
      <c r="E94" s="6">
        <f>100+6.4+80.4+5.1</f>
        <v>191.9</v>
      </c>
      <c r="F94" s="6">
        <v>0</v>
      </c>
      <c r="G94" s="10">
        <v>0</v>
      </c>
      <c r="H94" s="10">
        <f t="shared" si="6"/>
        <v>0</v>
      </c>
      <c r="J94" s="39"/>
    </row>
    <row r="95" spans="1:10" s="24" customFormat="1" ht="56.25" x14ac:dyDescent="0.25">
      <c r="A95" s="14">
        <v>902</v>
      </c>
      <c r="B95" s="21" t="s">
        <v>178</v>
      </c>
      <c r="C95" s="7" t="s">
        <v>190</v>
      </c>
      <c r="D95" s="6">
        <v>0</v>
      </c>
      <c r="E95" s="6">
        <f>8800+765.2</f>
        <v>9565.2000000000007</v>
      </c>
      <c r="F95" s="6">
        <v>0</v>
      </c>
      <c r="G95" s="10">
        <v>0</v>
      </c>
      <c r="H95" s="10">
        <f t="shared" si="6"/>
        <v>0</v>
      </c>
      <c r="J95" s="39"/>
    </row>
    <row r="96" spans="1:10" s="24" customFormat="1" ht="37.5" x14ac:dyDescent="0.25">
      <c r="A96" s="14">
        <v>902</v>
      </c>
      <c r="B96" s="21" t="s">
        <v>191</v>
      </c>
      <c r="C96" s="7" t="s">
        <v>192</v>
      </c>
      <c r="D96" s="6">
        <v>0</v>
      </c>
      <c r="E96" s="6">
        <f>16241.4+164.1</f>
        <v>16405.5</v>
      </c>
      <c r="F96" s="6">
        <v>0</v>
      </c>
      <c r="G96" s="10">
        <v>0</v>
      </c>
      <c r="H96" s="10">
        <f t="shared" si="6"/>
        <v>0</v>
      </c>
      <c r="J96" s="39"/>
    </row>
    <row r="97" spans="1:8" ht="150" x14ac:dyDescent="0.25">
      <c r="A97" s="14">
        <v>902</v>
      </c>
      <c r="B97" s="20" t="s">
        <v>162</v>
      </c>
      <c r="C97" s="7" t="s">
        <v>22</v>
      </c>
      <c r="D97" s="6">
        <v>357.9</v>
      </c>
      <c r="E97" s="6">
        <v>357.9</v>
      </c>
      <c r="F97" s="6">
        <v>29.2</v>
      </c>
      <c r="G97" s="10">
        <f t="shared" ref="G97:G122" si="7">F97/D97*100</f>
        <v>8.1587035484772272</v>
      </c>
      <c r="H97" s="10">
        <f t="shared" si="6"/>
        <v>8.1587035484772272</v>
      </c>
    </row>
    <row r="98" spans="1:8" ht="37.5" x14ac:dyDescent="0.25">
      <c r="A98" s="14"/>
      <c r="B98" s="22" t="s">
        <v>42</v>
      </c>
      <c r="C98" s="17" t="s">
        <v>43</v>
      </c>
      <c r="D98" s="18">
        <f>D99+D100+D101+D102+D103+D104+D105+D106+D107+D108+D110+D111+D112+D109</f>
        <v>525623.79999999993</v>
      </c>
      <c r="E98" s="18">
        <f>E99+E100+E101+E102+E103+E104+E105+E106+E107+E108+E110+E111+E112+E109</f>
        <v>526099.19999999995</v>
      </c>
      <c r="F98" s="18">
        <f>F99+F100+F101+F102+F103+F104+F105+F106+F107+F108+F110+F111+F112+F109</f>
        <v>133278.30000000002</v>
      </c>
      <c r="G98" s="10">
        <f t="shared" si="7"/>
        <v>25.356214844152802</v>
      </c>
      <c r="H98" s="10">
        <f t="shared" si="6"/>
        <v>25.333302160505095</v>
      </c>
    </row>
    <row r="99" spans="1:8" ht="75" x14ac:dyDescent="0.25">
      <c r="A99" s="14">
        <v>902</v>
      </c>
      <c r="B99" s="20" t="s">
        <v>163</v>
      </c>
      <c r="C99" s="7" t="s">
        <v>23</v>
      </c>
      <c r="D99" s="6">
        <v>5385.3</v>
      </c>
      <c r="E99" s="6">
        <f>5235+150.3</f>
        <v>5385.3</v>
      </c>
      <c r="F99" s="6">
        <v>0</v>
      </c>
      <c r="G99" s="10">
        <f t="shared" si="7"/>
        <v>0</v>
      </c>
      <c r="H99" s="10">
        <f t="shared" si="6"/>
        <v>0</v>
      </c>
    </row>
    <row r="100" spans="1:8" ht="75" x14ac:dyDescent="0.25">
      <c r="A100" s="14">
        <v>902</v>
      </c>
      <c r="B100" s="20" t="s">
        <v>163</v>
      </c>
      <c r="C100" s="7" t="s">
        <v>127</v>
      </c>
      <c r="D100" s="6">
        <v>2577.9</v>
      </c>
      <c r="E100" s="6">
        <v>3053.3</v>
      </c>
      <c r="F100" s="6">
        <v>456.1</v>
      </c>
      <c r="G100" s="10">
        <f t="shared" si="7"/>
        <v>17.692695604949765</v>
      </c>
      <c r="H100" s="10">
        <f t="shared" si="6"/>
        <v>14.937936003668161</v>
      </c>
    </row>
    <row r="101" spans="1:8" ht="93.75" x14ac:dyDescent="0.25">
      <c r="A101" s="14">
        <v>902</v>
      </c>
      <c r="B101" s="20" t="s">
        <v>163</v>
      </c>
      <c r="C101" s="7" t="s">
        <v>126</v>
      </c>
      <c r="D101" s="6">
        <v>120.6</v>
      </c>
      <c r="E101" s="6">
        <v>120.6</v>
      </c>
      <c r="F101" s="6">
        <v>0</v>
      </c>
      <c r="G101" s="10">
        <f t="shared" si="7"/>
        <v>0</v>
      </c>
      <c r="H101" s="10">
        <f t="shared" si="6"/>
        <v>0</v>
      </c>
    </row>
    <row r="102" spans="1:8" ht="75" x14ac:dyDescent="0.25">
      <c r="A102" s="14">
        <v>902</v>
      </c>
      <c r="B102" s="20" t="s">
        <v>163</v>
      </c>
      <c r="C102" s="7" t="s">
        <v>24</v>
      </c>
      <c r="D102" s="6">
        <v>2419.1999999999998</v>
      </c>
      <c r="E102" s="6">
        <v>2419.1999999999998</v>
      </c>
      <c r="F102" s="6">
        <v>0</v>
      </c>
      <c r="G102" s="10">
        <f t="shared" si="7"/>
        <v>0</v>
      </c>
      <c r="H102" s="10">
        <f t="shared" si="6"/>
        <v>0</v>
      </c>
    </row>
    <row r="103" spans="1:8" ht="75" x14ac:dyDescent="0.25">
      <c r="A103" s="14">
        <v>902</v>
      </c>
      <c r="B103" s="20" t="s">
        <v>163</v>
      </c>
      <c r="C103" s="7" t="s">
        <v>125</v>
      </c>
      <c r="D103" s="6">
        <v>40.200000000000003</v>
      </c>
      <c r="E103" s="6">
        <v>40.200000000000003</v>
      </c>
      <c r="F103" s="6">
        <v>10.199999999999999</v>
      </c>
      <c r="G103" s="10">
        <f t="shared" si="7"/>
        <v>25.373134328358205</v>
      </c>
      <c r="H103" s="10">
        <f t="shared" si="6"/>
        <v>25.373134328358205</v>
      </c>
    </row>
    <row r="104" spans="1:8" ht="93.75" x14ac:dyDescent="0.25">
      <c r="A104" s="14">
        <v>902</v>
      </c>
      <c r="B104" s="20" t="s">
        <v>163</v>
      </c>
      <c r="C104" s="7" t="s">
        <v>27</v>
      </c>
      <c r="D104" s="6">
        <v>6</v>
      </c>
      <c r="E104" s="6">
        <v>6</v>
      </c>
      <c r="F104" s="6">
        <v>0</v>
      </c>
      <c r="G104" s="10">
        <f t="shared" si="7"/>
        <v>0</v>
      </c>
      <c r="H104" s="10">
        <f t="shared" si="6"/>
        <v>0</v>
      </c>
    </row>
    <row r="105" spans="1:8" ht="56.25" x14ac:dyDescent="0.25">
      <c r="A105" s="14">
        <v>902</v>
      </c>
      <c r="B105" s="20" t="s">
        <v>163</v>
      </c>
      <c r="C105" s="7" t="s">
        <v>28</v>
      </c>
      <c r="D105" s="6">
        <v>980.1</v>
      </c>
      <c r="E105" s="6">
        <v>980.1</v>
      </c>
      <c r="F105" s="6">
        <v>246.3</v>
      </c>
      <c r="G105" s="10">
        <f t="shared" si="7"/>
        <v>25.130088766452403</v>
      </c>
      <c r="H105" s="10">
        <f t="shared" si="6"/>
        <v>25.130088766452403</v>
      </c>
    </row>
    <row r="106" spans="1:8" ht="18.75" x14ac:dyDescent="0.25">
      <c r="A106" s="14">
        <v>902</v>
      </c>
      <c r="B106" s="20" t="s">
        <v>163</v>
      </c>
      <c r="C106" s="7" t="s">
        <v>30</v>
      </c>
      <c r="D106" s="6">
        <v>1014.3</v>
      </c>
      <c r="E106" s="6">
        <v>1014.3</v>
      </c>
      <c r="F106" s="6">
        <v>256.60000000000002</v>
      </c>
      <c r="G106" s="10">
        <f t="shared" si="7"/>
        <v>25.298235236123439</v>
      </c>
      <c r="H106" s="10">
        <f t="shared" si="6"/>
        <v>25.298235236123439</v>
      </c>
    </row>
    <row r="107" spans="1:8" ht="168.75" x14ac:dyDescent="0.25">
      <c r="A107" s="14">
        <v>902</v>
      </c>
      <c r="B107" s="20" t="s">
        <v>163</v>
      </c>
      <c r="C107" s="7" t="s">
        <v>31</v>
      </c>
      <c r="D107" s="6">
        <v>485445.6</v>
      </c>
      <c r="E107" s="6">
        <v>485445.6</v>
      </c>
      <c r="F107" s="6">
        <v>126149.7</v>
      </c>
      <c r="G107" s="10">
        <f t="shared" si="7"/>
        <v>25.986372108429862</v>
      </c>
      <c r="H107" s="10">
        <f t="shared" si="6"/>
        <v>25.986372108429862</v>
      </c>
    </row>
    <row r="108" spans="1:8" ht="93.75" x14ac:dyDescent="0.25">
      <c r="A108" s="14">
        <v>902</v>
      </c>
      <c r="B108" s="20" t="s">
        <v>163</v>
      </c>
      <c r="C108" s="7" t="s">
        <v>25</v>
      </c>
      <c r="D108" s="6">
        <v>4828.5</v>
      </c>
      <c r="E108" s="6">
        <v>4828.5</v>
      </c>
      <c r="F108" s="6">
        <v>931</v>
      </c>
      <c r="G108" s="10">
        <f t="shared" si="7"/>
        <v>19.281350315833073</v>
      </c>
      <c r="H108" s="10">
        <f t="shared" si="6"/>
        <v>19.281350315833073</v>
      </c>
    </row>
    <row r="109" spans="1:8" ht="93.75" x14ac:dyDescent="0.25">
      <c r="A109" s="14">
        <v>902</v>
      </c>
      <c r="B109" s="20" t="s">
        <v>163</v>
      </c>
      <c r="C109" s="7" t="s">
        <v>170</v>
      </c>
      <c r="D109" s="6">
        <v>0</v>
      </c>
      <c r="E109" s="6">
        <v>117.1</v>
      </c>
      <c r="F109" s="6">
        <v>0</v>
      </c>
      <c r="G109" s="10">
        <v>0</v>
      </c>
      <c r="H109" s="10">
        <f t="shared" si="6"/>
        <v>0</v>
      </c>
    </row>
    <row r="110" spans="1:8" ht="93.75" x14ac:dyDescent="0.25">
      <c r="A110" s="14">
        <v>902</v>
      </c>
      <c r="B110" s="20" t="s">
        <v>164</v>
      </c>
      <c r="C110" s="7" t="s">
        <v>171</v>
      </c>
      <c r="D110" s="6">
        <v>20082.2</v>
      </c>
      <c r="E110" s="6">
        <f>20082.2-117.1</f>
        <v>19965.100000000002</v>
      </c>
      <c r="F110" s="6">
        <v>4810.2</v>
      </c>
      <c r="G110" s="10">
        <f t="shared" si="7"/>
        <v>23.952554998954295</v>
      </c>
      <c r="H110" s="10">
        <f t="shared" si="6"/>
        <v>24.093042358916307</v>
      </c>
    </row>
    <row r="111" spans="1:8" ht="93.75" x14ac:dyDescent="0.25">
      <c r="A111" s="14">
        <v>902</v>
      </c>
      <c r="B111" s="20" t="s">
        <v>165</v>
      </c>
      <c r="C111" s="7" t="s">
        <v>29</v>
      </c>
      <c r="D111" s="6">
        <v>36.6</v>
      </c>
      <c r="E111" s="6">
        <v>36.6</v>
      </c>
      <c r="F111" s="6">
        <v>0</v>
      </c>
      <c r="G111" s="10">
        <f t="shared" si="7"/>
        <v>0</v>
      </c>
      <c r="H111" s="10">
        <f t="shared" si="6"/>
        <v>0</v>
      </c>
    </row>
    <row r="112" spans="1:8" ht="56.25" x14ac:dyDescent="0.25">
      <c r="A112" s="14">
        <v>902</v>
      </c>
      <c r="B112" s="20" t="s">
        <v>167</v>
      </c>
      <c r="C112" s="7" t="s">
        <v>132</v>
      </c>
      <c r="D112" s="6">
        <v>2687.3</v>
      </c>
      <c r="E112" s="6">
        <v>2687.3</v>
      </c>
      <c r="F112" s="6">
        <v>418.2</v>
      </c>
      <c r="G112" s="10">
        <f t="shared" si="7"/>
        <v>15.562088341457967</v>
      </c>
      <c r="H112" s="10">
        <f t="shared" si="6"/>
        <v>15.562088341457967</v>
      </c>
    </row>
    <row r="113" spans="1:8" s="25" customFormat="1" ht="18.75" x14ac:dyDescent="0.25">
      <c r="A113" s="23"/>
      <c r="B113" s="22" t="s">
        <v>45</v>
      </c>
      <c r="C113" s="17" t="s">
        <v>33</v>
      </c>
      <c r="D113" s="18">
        <f>D114+D117+D118+D119+D120+D122+D121+D116+D115+D123+D124</f>
        <v>62100.299999999996</v>
      </c>
      <c r="E113" s="18">
        <f>E114+E117+E118+E119+E120+E122+E121+E116+E115+E123+E124</f>
        <v>104214.59999999999</v>
      </c>
      <c r="F113" s="18">
        <f>F114+F117+F118+F119+F120+F122+F121+F116+F115+F123</f>
        <v>28771.300000000003</v>
      </c>
      <c r="G113" s="10">
        <f t="shared" si="7"/>
        <v>46.330371994982315</v>
      </c>
      <c r="H113" s="10">
        <f t="shared" si="6"/>
        <v>27.607744020511525</v>
      </c>
    </row>
    <row r="114" spans="1:8" ht="93.75" x14ac:dyDescent="0.25">
      <c r="A114" s="14">
        <v>902</v>
      </c>
      <c r="B114" s="20" t="s">
        <v>166</v>
      </c>
      <c r="C114" s="7" t="s">
        <v>32</v>
      </c>
      <c r="D114" s="6">
        <v>15000</v>
      </c>
      <c r="E114" s="6">
        <v>10000</v>
      </c>
      <c r="F114" s="6">
        <v>0</v>
      </c>
      <c r="G114" s="10">
        <f t="shared" si="7"/>
        <v>0</v>
      </c>
      <c r="H114" s="10">
        <f t="shared" si="6"/>
        <v>0</v>
      </c>
    </row>
    <row r="115" spans="1:8" ht="150" x14ac:dyDescent="0.25">
      <c r="A115" s="14">
        <v>902</v>
      </c>
      <c r="B115" s="20" t="s">
        <v>222</v>
      </c>
      <c r="C115" s="7" t="s">
        <v>183</v>
      </c>
      <c r="D115" s="6">
        <v>0</v>
      </c>
      <c r="E115" s="6">
        <f>1467.7</f>
        <v>1467.7</v>
      </c>
      <c r="F115" s="6">
        <v>232.1</v>
      </c>
      <c r="G115" s="10">
        <v>0</v>
      </c>
      <c r="H115" s="10">
        <f t="shared" si="6"/>
        <v>15.813858417932819</v>
      </c>
    </row>
    <row r="116" spans="1:8" ht="131.25" x14ac:dyDescent="0.25">
      <c r="A116" s="14">
        <v>902</v>
      </c>
      <c r="B116" s="20" t="s">
        <v>179</v>
      </c>
      <c r="C116" s="7" t="s">
        <v>182</v>
      </c>
      <c r="D116" s="6">
        <v>0</v>
      </c>
      <c r="E116" s="6">
        <f>42419.2</f>
        <v>42419.199999999997</v>
      </c>
      <c r="F116" s="6">
        <v>10295.200000000001</v>
      </c>
      <c r="G116" s="10">
        <v>0</v>
      </c>
      <c r="H116" s="10">
        <f t="shared" si="6"/>
        <v>24.270141822570913</v>
      </c>
    </row>
    <row r="117" spans="1:8" ht="281.25" x14ac:dyDescent="0.25">
      <c r="A117" s="14">
        <v>902</v>
      </c>
      <c r="B117" s="20" t="s">
        <v>166</v>
      </c>
      <c r="C117" s="7" t="s">
        <v>124</v>
      </c>
      <c r="D117" s="6">
        <v>3079.5</v>
      </c>
      <c r="E117" s="6">
        <v>3079.5</v>
      </c>
      <c r="F117" s="6">
        <v>683</v>
      </c>
      <c r="G117" s="10">
        <f t="shared" si="7"/>
        <v>22.178925150186718</v>
      </c>
      <c r="H117" s="10">
        <f t="shared" si="6"/>
        <v>22.178925150186718</v>
      </c>
    </row>
    <row r="118" spans="1:8" ht="409.5" x14ac:dyDescent="0.25">
      <c r="A118" s="14">
        <v>902</v>
      </c>
      <c r="B118" s="20" t="s">
        <v>166</v>
      </c>
      <c r="C118" s="7" t="s">
        <v>46</v>
      </c>
      <c r="D118" s="6">
        <v>2650.6</v>
      </c>
      <c r="E118" s="6">
        <v>3139.3</v>
      </c>
      <c r="F118" s="6">
        <v>127.9</v>
      </c>
      <c r="G118" s="10">
        <f t="shared" si="7"/>
        <v>4.8253225684750625</v>
      </c>
      <c r="H118" s="10">
        <f t="shared" si="6"/>
        <v>4.0741566591278309</v>
      </c>
    </row>
    <row r="119" spans="1:8" ht="56.25" x14ac:dyDescent="0.25">
      <c r="A119" s="14">
        <v>902</v>
      </c>
      <c r="B119" s="20" t="s">
        <v>166</v>
      </c>
      <c r="C119" s="7" t="s">
        <v>135</v>
      </c>
      <c r="D119" s="6">
        <v>6245.1</v>
      </c>
      <c r="E119" s="6">
        <v>7396.7</v>
      </c>
      <c r="F119" s="6">
        <v>506.4</v>
      </c>
      <c r="G119" s="10">
        <f t="shared" si="7"/>
        <v>8.1087572656963047</v>
      </c>
      <c r="H119" s="10">
        <f t="shared" si="6"/>
        <v>6.8462963213324857</v>
      </c>
    </row>
    <row r="120" spans="1:8" ht="56.25" x14ac:dyDescent="0.25">
      <c r="A120" s="14">
        <v>902</v>
      </c>
      <c r="B120" s="20" t="s">
        <v>166</v>
      </c>
      <c r="C120" s="7" t="s">
        <v>134</v>
      </c>
      <c r="D120" s="6">
        <v>31802.1</v>
      </c>
      <c r="E120" s="6">
        <v>31802.1</v>
      </c>
      <c r="F120" s="6">
        <v>0</v>
      </c>
      <c r="G120" s="10">
        <f t="shared" si="7"/>
        <v>0</v>
      </c>
      <c r="H120" s="10">
        <f t="shared" si="6"/>
        <v>0</v>
      </c>
    </row>
    <row r="121" spans="1:8" ht="93.75" x14ac:dyDescent="0.25">
      <c r="A121" s="14">
        <v>902</v>
      </c>
      <c r="B121" s="20" t="s">
        <v>166</v>
      </c>
      <c r="C121" s="7" t="s">
        <v>136</v>
      </c>
      <c r="D121" s="6">
        <v>472</v>
      </c>
      <c r="E121" s="6">
        <v>559.1</v>
      </c>
      <c r="F121" s="6">
        <v>0</v>
      </c>
      <c r="G121" s="10">
        <f t="shared" si="7"/>
        <v>0</v>
      </c>
      <c r="H121" s="10">
        <f t="shared" si="6"/>
        <v>0</v>
      </c>
    </row>
    <row r="122" spans="1:8" ht="409.5" x14ac:dyDescent="0.25">
      <c r="A122" s="14">
        <v>902</v>
      </c>
      <c r="B122" s="20" t="s">
        <v>166</v>
      </c>
      <c r="C122" s="7" t="s">
        <v>123</v>
      </c>
      <c r="D122" s="6">
        <v>2851</v>
      </c>
      <c r="E122" s="6">
        <v>4351</v>
      </c>
      <c r="F122" s="6">
        <v>406.9</v>
      </c>
      <c r="G122" s="10">
        <f t="shared" si="7"/>
        <v>14.272185198176077</v>
      </c>
      <c r="H122" s="10">
        <f t="shared" si="6"/>
        <v>9.3518731326131928</v>
      </c>
    </row>
    <row r="123" spans="1:8" ht="37.5" x14ac:dyDescent="0.25">
      <c r="A123" s="14">
        <v>902</v>
      </c>
      <c r="B123" s="20" t="s">
        <v>166</v>
      </c>
      <c r="C123" s="7" t="s">
        <v>223</v>
      </c>
      <c r="D123" s="6">
        <v>0</v>
      </c>
      <c r="E123" s="6">
        <v>0</v>
      </c>
      <c r="F123" s="6">
        <v>16519.8</v>
      </c>
      <c r="G123" s="10">
        <v>0</v>
      </c>
      <c r="H123" s="10">
        <v>0</v>
      </c>
    </row>
    <row r="124" spans="1:8" ht="18.75" customHeight="1" x14ac:dyDescent="0.25">
      <c r="A124" s="14">
        <v>902</v>
      </c>
      <c r="B124" s="20" t="s">
        <v>225</v>
      </c>
      <c r="C124" s="7" t="s">
        <v>224</v>
      </c>
      <c r="D124" s="6">
        <v>0</v>
      </c>
      <c r="E124" s="6">
        <v>0</v>
      </c>
      <c r="F124" s="6">
        <v>-16519.8</v>
      </c>
      <c r="G124" s="10">
        <v>0</v>
      </c>
      <c r="H124" s="10">
        <v>0</v>
      </c>
    </row>
    <row r="125" spans="1:8" ht="18.75" x14ac:dyDescent="0.3">
      <c r="A125" s="26"/>
      <c r="B125" s="26"/>
      <c r="C125" s="26"/>
      <c r="D125" s="26"/>
      <c r="E125" s="26"/>
      <c r="F125" s="26"/>
      <c r="G125" s="26"/>
      <c r="H125" s="26"/>
    </row>
    <row r="126" spans="1:8" ht="18.75" x14ac:dyDescent="0.3">
      <c r="A126" s="26"/>
      <c r="B126" s="26"/>
      <c r="C126" s="26"/>
      <c r="D126" s="26"/>
      <c r="E126" s="26"/>
      <c r="F126" s="26"/>
      <c r="G126" s="26"/>
      <c r="H126" s="26"/>
    </row>
    <row r="127" spans="1:8" ht="18.75" x14ac:dyDescent="0.3">
      <c r="A127" s="26"/>
      <c r="B127" s="26"/>
      <c r="C127" s="26"/>
      <c r="D127" s="26"/>
      <c r="E127" s="26"/>
      <c r="F127" s="26"/>
      <c r="G127" s="26"/>
      <c r="H127" s="26"/>
    </row>
    <row r="128" spans="1:8" ht="18.75" x14ac:dyDescent="0.3">
      <c r="A128" s="26"/>
      <c r="B128" s="26"/>
      <c r="C128" s="26"/>
      <c r="D128" s="26"/>
      <c r="E128" s="26"/>
      <c r="F128" s="26"/>
      <c r="G128" s="26"/>
      <c r="H128" s="26"/>
    </row>
    <row r="129" spans="1:8" ht="18.75" x14ac:dyDescent="0.3">
      <c r="A129" s="26"/>
      <c r="B129" s="26"/>
      <c r="C129" s="26"/>
      <c r="D129" s="26"/>
      <c r="E129" s="26"/>
      <c r="F129" s="26"/>
      <c r="G129" s="26"/>
      <c r="H129" s="26"/>
    </row>
    <row r="130" spans="1:8" ht="18.75" x14ac:dyDescent="0.3">
      <c r="A130" s="26"/>
      <c r="B130" s="26"/>
      <c r="C130" s="26"/>
      <c r="D130" s="26"/>
      <c r="E130" s="26"/>
      <c r="F130" s="26"/>
      <c r="G130" s="26"/>
      <c r="H130" s="26"/>
    </row>
    <row r="131" spans="1:8" ht="18.75" x14ac:dyDescent="0.3">
      <c r="A131" s="26"/>
      <c r="B131" s="26"/>
      <c r="C131" s="26"/>
      <c r="D131" s="26"/>
      <c r="E131" s="26"/>
      <c r="F131" s="26"/>
      <c r="G131" s="26"/>
      <c r="H131" s="26"/>
    </row>
    <row r="132" spans="1:8" ht="18.75" x14ac:dyDescent="0.3">
      <c r="A132" s="26"/>
      <c r="B132" s="26"/>
      <c r="C132" s="26"/>
      <c r="D132" s="26"/>
      <c r="E132" s="26"/>
      <c r="F132" s="26"/>
      <c r="G132" s="26"/>
      <c r="H132" s="26"/>
    </row>
    <row r="133" spans="1:8" ht="18.75" x14ac:dyDescent="0.3">
      <c r="A133" s="26"/>
      <c r="B133" s="26"/>
      <c r="C133" s="26"/>
      <c r="D133" s="26"/>
      <c r="E133" s="26"/>
      <c r="F133" s="26"/>
      <c r="G133" s="26"/>
      <c r="H133" s="26"/>
    </row>
    <row r="134" spans="1:8" ht="18.75" x14ac:dyDescent="0.3">
      <c r="A134" s="26"/>
      <c r="B134" s="26"/>
      <c r="C134" s="26"/>
      <c r="D134" s="26"/>
      <c r="E134" s="26"/>
      <c r="F134" s="26"/>
      <c r="G134" s="26"/>
      <c r="H134" s="26"/>
    </row>
    <row r="135" spans="1:8" ht="18.75" x14ac:dyDescent="0.3">
      <c r="A135" s="26"/>
      <c r="B135" s="26"/>
      <c r="C135" s="26"/>
      <c r="D135" s="26"/>
      <c r="E135" s="26"/>
      <c r="F135" s="26"/>
      <c r="G135" s="26"/>
      <c r="H135" s="26"/>
    </row>
    <row r="136" spans="1:8" ht="18.75" x14ac:dyDescent="0.3">
      <c r="A136" s="26"/>
      <c r="B136" s="26"/>
      <c r="C136" s="26"/>
      <c r="D136" s="26"/>
      <c r="E136" s="26"/>
      <c r="F136" s="26"/>
      <c r="G136" s="26"/>
      <c r="H136" s="26"/>
    </row>
    <row r="137" spans="1:8" ht="18.75" x14ac:dyDescent="0.3">
      <c r="A137" s="26"/>
      <c r="B137" s="26"/>
      <c r="C137" s="26"/>
      <c r="D137" s="26"/>
      <c r="E137" s="26"/>
      <c r="F137" s="26"/>
      <c r="G137" s="26"/>
      <c r="H137" s="26"/>
    </row>
    <row r="138" spans="1:8" ht="18.75" x14ac:dyDescent="0.3">
      <c r="A138" s="26"/>
      <c r="B138" s="26"/>
      <c r="C138" s="26"/>
      <c r="D138" s="26"/>
      <c r="E138" s="26"/>
      <c r="F138" s="26"/>
      <c r="G138" s="26"/>
      <c r="H138" s="26"/>
    </row>
    <row r="139" spans="1:8" ht="18.75" x14ac:dyDescent="0.3">
      <c r="A139" s="26"/>
      <c r="B139" s="26"/>
      <c r="C139" s="26"/>
      <c r="D139" s="26"/>
      <c r="E139" s="26"/>
      <c r="F139" s="26"/>
      <c r="G139" s="26"/>
      <c r="H139" s="26"/>
    </row>
  </sheetData>
  <mergeCells count="15">
    <mergeCell ref="E13:E14"/>
    <mergeCell ref="A1:H1"/>
    <mergeCell ref="A2:H2"/>
    <mergeCell ref="A3:H3"/>
    <mergeCell ref="A4:H4"/>
    <mergeCell ref="A5:H5"/>
    <mergeCell ref="A6:H6"/>
    <mergeCell ref="A9:H9"/>
    <mergeCell ref="A10:H10"/>
    <mergeCell ref="A12:H12"/>
    <mergeCell ref="A13:B13"/>
    <mergeCell ref="C13:C14"/>
    <mergeCell ref="D13:D14"/>
    <mergeCell ref="F13:F14"/>
    <mergeCell ref="G13:H13"/>
  </mergeCells>
  <pageMargins left="0.9055118110236221" right="0.11811023622047245" top="0.35433070866141736" bottom="0.35433070866141736" header="0.31496062992125984" footer="0.31496062992125984"/>
  <pageSetup paperSize="9" scale="37" fitToHeight="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Приложение № 1</vt:lpstr>
      <vt:lpstr>Лист1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фин</dc:creator>
  <cp:lastModifiedBy>Аня</cp:lastModifiedBy>
  <cp:lastPrinted>2026-05-14T06:55:15Z</cp:lastPrinted>
  <dcterms:created xsi:type="dcterms:W3CDTF">2012-12-19T23:56:06Z</dcterms:created>
  <dcterms:modified xsi:type="dcterms:W3CDTF">2026-05-14T06:55:18Z</dcterms:modified>
</cp:coreProperties>
</file>