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05" windowWidth="15480" windowHeight="8070"/>
  </bookViews>
  <sheets>
    <sheet name="Приложение № 1" sheetId="6" r:id="rId1"/>
  </sheets>
  <calcPr calcId="145621"/>
</workbook>
</file>

<file path=xl/calcChain.xml><?xml version="1.0" encoding="utf-8"?>
<calcChain xmlns="http://schemas.openxmlformats.org/spreadsheetml/2006/main">
  <c r="D47" i="6" l="1"/>
  <c r="E47" i="6"/>
  <c r="H138" i="6"/>
  <c r="F120" i="6"/>
  <c r="H140" i="6"/>
  <c r="D141" i="6"/>
  <c r="F105" i="6"/>
  <c r="H117" i="6"/>
  <c r="E19" i="6" l="1"/>
  <c r="F19" i="6"/>
  <c r="D19" i="6"/>
  <c r="E86" i="6"/>
  <c r="F86" i="6"/>
  <c r="D86" i="6"/>
  <c r="H88" i="6"/>
  <c r="H89" i="6"/>
  <c r="F63" i="6" l="1"/>
  <c r="F75" i="6"/>
  <c r="E75" i="6"/>
  <c r="F48" i="6"/>
  <c r="F45" i="6"/>
  <c r="F36" i="6"/>
  <c r="F31" i="6"/>
  <c r="F30" i="6" s="1"/>
  <c r="E63" i="6" l="1"/>
  <c r="H137" i="6"/>
  <c r="E106" i="6"/>
  <c r="E105" i="6" s="1"/>
  <c r="F42" i="6" l="1"/>
  <c r="F41" i="6" s="1"/>
  <c r="F18" i="6" s="1"/>
  <c r="E54" i="6" l="1"/>
  <c r="F54" i="6"/>
  <c r="D54" i="6"/>
  <c r="H136" i="6" l="1"/>
  <c r="H130" i="6"/>
  <c r="H131" i="6"/>
  <c r="G129" i="6"/>
  <c r="G130" i="6"/>
  <c r="G131" i="6"/>
  <c r="H129" i="6"/>
  <c r="H134" i="6" l="1"/>
  <c r="H127" i="6"/>
  <c r="H126" i="6"/>
  <c r="H125" i="6"/>
  <c r="H104" i="6" l="1"/>
  <c r="H92" i="6"/>
  <c r="F91" i="6"/>
  <c r="D91" i="6"/>
  <c r="D63" i="6" l="1"/>
  <c r="E79" i="6"/>
  <c r="E62" i="6" s="1"/>
  <c r="F79" i="6"/>
  <c r="F62" i="6" s="1"/>
  <c r="D79" i="6"/>
  <c r="F52" i="6"/>
  <c r="E52" i="6"/>
  <c r="F81" i="6" l="1"/>
  <c r="E141" i="6" l="1"/>
  <c r="F141" i="6"/>
  <c r="H142" i="6"/>
  <c r="H141" i="6" l="1"/>
  <c r="F85" i="6" l="1"/>
  <c r="F84" i="6" s="1"/>
  <c r="E81" i="6" l="1"/>
  <c r="F58" i="6" l="1"/>
  <c r="F47" i="6" s="1"/>
  <c r="F17" i="6" s="1"/>
  <c r="F16" i="6" s="1"/>
  <c r="E58" i="6"/>
  <c r="H59" i="6"/>
  <c r="H61" i="6"/>
  <c r="G61" i="6"/>
  <c r="H37" i="6" l="1"/>
  <c r="H20" i="6"/>
  <c r="H21" i="6"/>
  <c r="H23" i="6"/>
  <c r="H24" i="6"/>
  <c r="H32" i="6"/>
  <c r="H33" i="6"/>
  <c r="H34" i="6"/>
  <c r="H35" i="6"/>
  <c r="H39" i="6"/>
  <c r="H40" i="6"/>
  <c r="H43" i="6"/>
  <c r="H44" i="6"/>
  <c r="H46" i="6"/>
  <c r="H49" i="6"/>
  <c r="H50" i="6"/>
  <c r="H51" i="6"/>
  <c r="H53" i="6"/>
  <c r="H55" i="6"/>
  <c r="H56" i="6"/>
  <c r="H58" i="6"/>
  <c r="H65" i="6"/>
  <c r="H66" i="6"/>
  <c r="H67" i="6"/>
  <c r="H73" i="6"/>
  <c r="H76" i="6"/>
  <c r="H78" i="6"/>
  <c r="H79" i="6"/>
  <c r="H80" i="6"/>
  <c r="H87" i="6"/>
  <c r="H90" i="6"/>
  <c r="H96" i="6"/>
  <c r="H97" i="6"/>
  <c r="H99" i="6"/>
  <c r="H102" i="6"/>
  <c r="H103" i="6"/>
  <c r="H124" i="6"/>
  <c r="H107" i="6"/>
  <c r="H108" i="6"/>
  <c r="H109" i="6"/>
  <c r="H110" i="6"/>
  <c r="H111" i="6"/>
  <c r="H112" i="6"/>
  <c r="H113" i="6"/>
  <c r="H114" i="6"/>
  <c r="H119" i="6"/>
  <c r="H122" i="6"/>
  <c r="H123" i="6"/>
  <c r="H128" i="6"/>
  <c r="H132" i="6"/>
  <c r="H133" i="6"/>
  <c r="H135" i="6"/>
  <c r="H139" i="6"/>
  <c r="G20" i="6"/>
  <c r="G21" i="6"/>
  <c r="G23" i="6"/>
  <c r="G24" i="6"/>
  <c r="G32" i="6"/>
  <c r="G33" i="6"/>
  <c r="G34" i="6"/>
  <c r="G35" i="6"/>
  <c r="G37" i="6"/>
  <c r="G39" i="6"/>
  <c r="G40" i="6"/>
  <c r="G43" i="6"/>
  <c r="G44" i="6"/>
  <c r="G46" i="6"/>
  <c r="G49" i="6"/>
  <c r="G50" i="6"/>
  <c r="G51" i="6"/>
  <c r="G53" i="6"/>
  <c r="G55" i="6"/>
  <c r="G56" i="6"/>
  <c r="G58" i="6"/>
  <c r="G65" i="6"/>
  <c r="G66" i="6"/>
  <c r="G67" i="6"/>
  <c r="G73" i="6"/>
  <c r="G76" i="6"/>
  <c r="G78" i="6"/>
  <c r="G79" i="6"/>
  <c r="G80" i="6"/>
  <c r="G87" i="6"/>
  <c r="G90" i="6"/>
  <c r="G102" i="6"/>
  <c r="G103" i="6"/>
  <c r="G107" i="6"/>
  <c r="G108" i="6"/>
  <c r="G109" i="6"/>
  <c r="G110" i="6"/>
  <c r="G111" i="6"/>
  <c r="G112" i="6"/>
  <c r="G113" i="6"/>
  <c r="G114" i="6"/>
  <c r="G115" i="6"/>
  <c r="G118" i="6"/>
  <c r="G119" i="6"/>
  <c r="G128" i="6"/>
  <c r="G132" i="6"/>
  <c r="G133" i="6"/>
  <c r="G135" i="6"/>
  <c r="G91" i="6" l="1"/>
  <c r="H100" i="6" l="1"/>
  <c r="E95" i="6"/>
  <c r="H95" i="6" s="1"/>
  <c r="E98" i="6"/>
  <c r="H98" i="6" s="1"/>
  <c r="H101" i="6"/>
  <c r="H115" i="6"/>
  <c r="H118" i="6"/>
  <c r="E121" i="6"/>
  <c r="E120" i="6" s="1"/>
  <c r="H116" i="6"/>
  <c r="H106" i="6"/>
  <c r="H86" i="6"/>
  <c r="H63" i="6"/>
  <c r="H54" i="6"/>
  <c r="H52" i="6"/>
  <c r="E48" i="6"/>
  <c r="H48" i="6" s="1"/>
  <c r="E45" i="6"/>
  <c r="H45" i="6" s="1"/>
  <c r="E42" i="6"/>
  <c r="H42" i="6" s="1"/>
  <c r="E36" i="6"/>
  <c r="H36" i="6" s="1"/>
  <c r="E31" i="6"/>
  <c r="H31" i="6" s="1"/>
  <c r="H19" i="6"/>
  <c r="H94" i="6" l="1"/>
  <c r="E91" i="6"/>
  <c r="H91" i="6" s="1"/>
  <c r="H75" i="6"/>
  <c r="H62" i="6"/>
  <c r="E30" i="6"/>
  <c r="H30" i="6" s="1"/>
  <c r="H93" i="6"/>
  <c r="H121" i="6"/>
  <c r="H120" i="6"/>
  <c r="E41" i="6"/>
  <c r="H41" i="6" s="1"/>
  <c r="D121" i="6"/>
  <c r="D120" i="6" s="1"/>
  <c r="D75" i="6"/>
  <c r="D62" i="6" s="1"/>
  <c r="G75" i="6" l="1"/>
  <c r="E18" i="6"/>
  <c r="H18" i="6" s="1"/>
  <c r="E85" i="6"/>
  <c r="H105" i="6"/>
  <c r="G121" i="6"/>
  <c r="G120" i="6"/>
  <c r="H47" i="6"/>
  <c r="G63" i="6"/>
  <c r="G54" i="6"/>
  <c r="D52" i="6"/>
  <c r="G52" i="6" s="1"/>
  <c r="D48" i="6"/>
  <c r="G48" i="6" s="1"/>
  <c r="D45" i="6"/>
  <c r="G45" i="6" s="1"/>
  <c r="D42" i="6"/>
  <c r="G42" i="6" s="1"/>
  <c r="D36" i="6"/>
  <c r="G36" i="6" s="1"/>
  <c r="D31" i="6"/>
  <c r="G31" i="6" s="1"/>
  <c r="G19" i="6"/>
  <c r="G86" i="6"/>
  <c r="D106" i="6"/>
  <c r="G106" i="6" s="1"/>
  <c r="D116" i="6"/>
  <c r="G116" i="6" s="1"/>
  <c r="H85" i="6" l="1"/>
  <c r="E84" i="6"/>
  <c r="H84" i="6" s="1"/>
  <c r="D41" i="6"/>
  <c r="G41" i="6" s="1"/>
  <c r="D30" i="6"/>
  <c r="G30" i="6" s="1"/>
  <c r="E17" i="6"/>
  <c r="G62" i="6"/>
  <c r="D105" i="6"/>
  <c r="G105" i="6" s="1"/>
  <c r="H17" i="6" l="1"/>
  <c r="E16" i="6"/>
  <c r="H16" i="6"/>
  <c r="D85" i="6"/>
  <c r="G47" i="6"/>
  <c r="D18" i="6"/>
  <c r="G18" i="6" s="1"/>
  <c r="G85" i="6" l="1"/>
  <c r="D84" i="6"/>
  <c r="G84" i="6" s="1"/>
  <c r="D17" i="6"/>
  <c r="G17" i="6" l="1"/>
  <c r="D16" i="6"/>
  <c r="G16" i="6"/>
</calcChain>
</file>

<file path=xl/sharedStrings.xml><?xml version="1.0" encoding="utf-8"?>
<sst xmlns="http://schemas.openxmlformats.org/spreadsheetml/2006/main" count="291" uniqueCount="244">
  <si>
    <t>Плата за негативное воздействие на окружающую среду</t>
  </si>
  <si>
    <t>Налог на добычу полезных ископаемых</t>
  </si>
  <si>
    <t>Единый сельскохозяйственный налог</t>
  </si>
  <si>
    <t>НАЛОГИ НА СОВОКУПНЫЙ ДОХОД</t>
  </si>
  <si>
    <t>Единый налог на вмененный доход для отдельных видов деятельности</t>
  </si>
  <si>
    <t>НАЛОГИ, СБОРЫ И РЕГУЛЯРНЫЕ ПЛАТЕЖИ ЗА ПОЛЬЗОВАНИЕ ПРИРОДНЫМИ РЕСУРСАМИ</t>
  </si>
  <si>
    <t>ПЛАТЕЖИ ПРИ ПОЛЬЗОВАНИИ ПРИРОДНЫМИ РЕСУРСАМИ</t>
  </si>
  <si>
    <t>ДОХОДЫ ОТ ПРОДАЖИ МАТЕРИАЛЬНЫХ И НЕМАТЕРИАЛЬНЫХ АКТИВОВ</t>
  </si>
  <si>
    <t>Налог на добычу общераспространенных полезных ископаемых</t>
  </si>
  <si>
    <t>Прочие доходы от оказания платных услуг (работ) получателями средств бюджетов муниципальных районов</t>
  </si>
  <si>
    <t>Государственная пошлина по делам, рассматриваемым в судах общей юрисдикции, мировыми судьями</t>
  </si>
  <si>
    <t>Приложение № 1</t>
  </si>
  <si>
    <t>(тыс. рублей)</t>
  </si>
  <si>
    <t xml:space="preserve">Код классификации доходов бюджетов </t>
  </si>
  <si>
    <t>Наименование кода классификации доходов бюджетов</t>
  </si>
  <si>
    <t>Сумма</t>
  </si>
  <si>
    <t>Главный администратор доходов бюджета</t>
  </si>
  <si>
    <t>Вид и подвид доходов бюджета</t>
  </si>
  <si>
    <t xml:space="preserve">Объем поступлений доходов в бюджет муниципального района   </t>
  </si>
  <si>
    <t xml:space="preserve"> «Хилокский район» по кодам классификации доходов бюджетов на 2025 год</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</si>
  <si>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</si>
  <si>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</si>
  <si>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</si>
  <si>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20215001050000150</t>
  </si>
  <si>
    <t>Дотации на выравнивание бюджетной обеспеченности</t>
  </si>
  <si>
    <t>20219999050000150</t>
  </si>
  <si>
    <t>20229999050000150</t>
  </si>
  <si>
    <t>Субсидии бюджетам муниципальных районов, муниципальных 
и городских округов на финансирование расходов, связанных с предоставлением педагогическим работникам муниципальных образовательных организаций права на увеличение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</si>
  <si>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Субсидии бюджетам муниципальных районов, муниципальных 
и городских округов на финансовое обеспечение мероприятий государственной программы Забайкальского края "Воспроизводство и использование природных ресурсов"</t>
  </si>
  <si>
    <t>20230024050000150</t>
  </si>
  <si>
    <t>Субвенции бюджетам муниципальных районов, муниципальных и городских округов на осуществление государственного полномочия по организации мероприятий при осуществлении деятельности по обращению с животными без владельцев</t>
  </si>
  <si>
    <t>Субвенции бюджетам муниципальных районов, муниципальных и городских округов на обеспечение отдыха, организацию и обеспечение оздоровления детей в каникулярное время в муниципальных организациях отдыха детей и их оздоровления</t>
  </si>
  <si>
    <t>Субвенции бюджетам муниципальных районов, муниципальных и городских округов на осуществление государственного полномочия по организации и осуществлению деятельности по опеке и попечительству над несовершеннолетними (на администрирование государственного полномочия)</t>
  </si>
  <si>
    <t>20230027050000150</t>
  </si>
  <si>
    <t>Субвенции бюджетам муниципальных районов, муниципальных и городских округов на осуществление государственного полномочия по организации и осуществлению деятельности по опеке и попечительству над несовершеннолетними (на осуществление выплат)</t>
  </si>
  <si>
    <t>Субвенции бюджетам муниципальных районов, муниципальных и городских округов, отдельных поселений на реализацию государственного полномочия по созданию административных комиссий, рассматривающих дела об административных правонарушениях, предусмотренных законами Забайкальского края</t>
  </si>
  <si>
    <t>Субвенции бюджетам муниципальных районов на предоставление дотаций бюджетам городских и сельских поселений на выравнивание бюджетной обеспеченности</t>
  </si>
  <si>
    <t xml:space="preserve">Субвенции бюджетам муниципальных районов, муниципальных и городских округов для осуществления отдельных государственных полномочий в сфере труда </t>
  </si>
  <si>
    <t>20235120050000150</t>
  </si>
  <si>
    <t xml:space="preserve">Субвенции бюджетам муниципальных районов, муниципальных и городских округов на осуществление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 </t>
  </si>
  <si>
    <t>Единая субвенция местным бюджетам</t>
  </si>
  <si>
    <t>Субвенции бюджетам муниципальных районов, муниципальных и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</si>
  <si>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20249999050000150</t>
  </si>
  <si>
    <t>Иные межбюджетные трансферты</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</si>
  <si>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</si>
  <si>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</si>
  <si>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</si>
  <si>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</si>
  <si>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</si>
  <si>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20210000000000150</t>
  </si>
  <si>
    <t>Субсидии бюджетам бюджетной системы Российской Федерации (межбюджетные субсидии)</t>
  </si>
  <si>
    <t>20220000000000150</t>
  </si>
  <si>
    <t>20230000000000150</t>
  </si>
  <si>
    <t>Субвенции бюджетам бюджетной системы Российской Федерации</t>
  </si>
  <si>
    <t>10102020010000110</t>
  </si>
  <si>
    <t>20240000000000150</t>
  </si>
  <si>
    <t>Иные межбюджетные трансферты бюджетам муниципальных районов, муниципальных и городских округов на обеспечение льготным питанием в учебное время обучающихся в 5 - 11 классах в муниципальных общеобразовательных организациях Забайкальского края детей военнослужащих и сотрудников федеральных органов исполнительной власти, федеральных государственных органов, в которых федеральным законом предусмотрена военная служба, сотрудников органов внутренних дел РФ, граждан РФ, добровольно поступивших в добровольческие формирования, созданные в соответствии с федеральным законом, принимающих (принимавших) участие в специальной военной операции на территориях ДНР, ЛНР, Запорожской области, Херсонской области и Украины, сотрудников уголовно-исполнительной системы РФ, выполняющих (выполнявших) возложенные на них задачи на указанных территориях в период проведения специальной военной операции, граждан РФ, призванных на военную службу по мобилизации, лиц, заключивших контракт (имевших иные правоотношения) с организациями, содействующими выполнению задач, возложенных на Вооруженные Силы РФ, в ходе специальной военной операции на территориях Украины, ДНР и ЛНР с 24 февраля 2022 года, а также на территориях Запорожской области и Херсонской области с 30 сентября 2022 года, имеющих статус ветерана боевых действий, в период проведения специальной военной операции на указанных территориях, а также детей военнослужащих, погибших (умерших) при исполнении обязанностей военной службы (службы) в результате участия в специальной военной операции, на 2025 год</t>
  </si>
  <si>
    <t>ДОХОДЫ ВСЕГО</t>
  </si>
  <si>
    <t>НАЛОГИ НА ДОХОДЫ ФИЗИЧЕСКИХ ЛИЦ</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</si>
  <si>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</si>
  <si>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</si>
  <si>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</si>
  <si>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</si>
  <si>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</si>
  <si>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</si>
  <si>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</si>
  <si>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</si>
  <si>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</si>
  <si>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</si>
  <si>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</si>
  <si>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</si>
  <si>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</si>
  <si>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</si>
  <si>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</si>
  <si>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</si>
  <si>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</si>
  <si>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10501000000000110</t>
  </si>
  <si>
    <t>Налог, взимаемый в связи с применением упрощенной системы налогообложения</t>
  </si>
  <si>
    <t>10502000020000110</t>
  </si>
  <si>
    <t>10503000010000110</t>
  </si>
  <si>
    <t>10504000020000110</t>
  </si>
  <si>
    <t>Налог, взимаемый в связи с применением патентной системы налогообложения</t>
  </si>
  <si>
    <t>10700000000000000</t>
  </si>
  <si>
    <t>10701000010000110</t>
  </si>
  <si>
    <t>10701020010000110</t>
  </si>
  <si>
    <t>10701060010000110</t>
  </si>
  <si>
    <t>Налог на добычу полезных ископаемых в виде угля (за исключением угля коксующегося)</t>
  </si>
  <si>
    <t>10800000000000000</t>
  </si>
  <si>
    <t>ГОСУДАРСТВЕННАЯ ПОШЛИНА</t>
  </si>
  <si>
    <t>10803000010000110</t>
  </si>
  <si>
    <t>11000000000000000</t>
  </si>
  <si>
    <t>НЕНАЛОГОВЫЕ ДОХОДЫ</t>
  </si>
  <si>
    <t>11100000000000000</t>
  </si>
  <si>
    <t>ДОХОДЫ ОТ ИСПОЛЬЗОВАНИЯ ИМУЩЕСТВА, НАХОДЯЩЕГОСЯ В ГОСУДАРСТВЕННОЙ И МУНИЦИПАЛЬНОЙ СОБСТВЕННОСТИ</t>
  </si>
  <si>
    <t>11103000000000120</t>
  </si>
  <si>
    <t>Проценты, полученные от предоставления бюджетных кредитов внутри страны</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</si>
  <si>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</si>
  <si>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</si>
  <si>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</si>
  <si>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</si>
  <si>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11200000000000000</t>
  </si>
  <si>
    <t>048</t>
  </si>
  <si>
    <t>11201000010000120</t>
  </si>
  <si>
    <t>11300000000000000</t>
  </si>
  <si>
    <t>ДОХОДЫ ОТ ОКАЗАНИЯ ПЛАТНЫХ УСЛУГ И КОМПЕНСАЦИИ ЗАТРАТ ГОСУДАРСТВА</t>
  </si>
  <si>
    <t>11301075050000130</t>
  </si>
  <si>
    <t>Доходы от оказания информационных услуг</t>
  </si>
  <si>
    <t>11301995050000130</t>
  </si>
  <si>
    <t>11400000000000000</t>
  </si>
  <si>
    <t>11600000000000000</t>
  </si>
  <si>
    <t>ШТРАФЫ, САНКЦИИ, ВОЗМЕЩЕНИЕ УЩЕРБА</t>
  </si>
  <si>
    <t>032</t>
  </si>
  <si>
    <t>11601000010000140</t>
  </si>
  <si>
    <t>Административные штрафы, установленные Кодексом Российской Федерации об административных правонарушениях</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</si>
  <si>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</si>
  <si>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</si>
  <si>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</si>
  <si>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</si>
  <si>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</si>
  <si>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</si>
  <si>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</si>
  <si>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</si>
  <si>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11610000000000140</t>
  </si>
  <si>
    <t>Платежи в целях возмещения причиненного ущерба (убытков)</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</si>
  <si>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</si>
  <si>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</si>
  <si>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</si>
  <si>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</si>
  <si>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046</t>
  </si>
  <si>
    <t>11611000010000140</t>
  </si>
  <si>
    <t>Платежи, уплачиваемые в целях возмещения вреда</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</si>
  <si>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</si>
  <si>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</si>
  <si>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10102000010000110</t>
  </si>
  <si>
    <t>902</t>
  </si>
  <si>
    <t>Иные межбюджетные трансферты бюджетам муниципальных районов на присмотр и уход за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 детьми военнослужащих и сотрудников федеральных органов исполнительной власти, федеральных государственных органов, в которых федеральным законом предусмотрена военная служба, сотрудников органов внутренних дел РФ, граждан РФ, добровольно поступивших в добровольческие формирования, созданные в соответствии с федеральным законом, принимающих (принимавших) участие в специальной военной операции на территориях ДНР, ЛНР, Запорожской области, Херсонской области и Украины, сотрудников уголовно-исполнительной системы РФ, выполняющих (выполнявших) возложенные на них задачи на указанных территориях в период проведения специальной военной операции, граждан РФ, призванных на военную службу по мобилизации, лиц, заключивших контракт (имевших иные правоотношения) с организациями, содействующими выполнению задач, возложенных на ВС РФ, в ходе специальной военной операции на территориях Украины, ДНР и ЛНР с 24 февраля 2022 года, а также на территориях Запорожской области и Херсонской области с 30 сентября 2022 года, имеющих статус ветерана боевых действий в результате участия в специальной военной операции, в период проведения специальной военной операции на указанных территориях, а также детьми военнослужащих, погибших (умерших) при исполнении обязанностей военной службы (службы) в результате участия в специальной военной операции, на 2025 год</t>
  </si>
  <si>
    <t>Иные межбюджетные трансферты бюджетам муниципальных районов на финансовое 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 соответствии с Законом Забайкальского края от 16 июля 2020 года № 1843-ЗЗК "О выплате ежемесячного денежного вознаграждения за классное руководство педагогическим работникам государственных и муниципальных образовательных организаций Забайкальского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</si>
  <si>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Субвенции бюджетам муниципальных районов, муниципальных и городских округов на предоставление компенсации затрат родителей (законных представителей) детей-инвалидов на обучение по основным общеобразовательным программам на дому </t>
  </si>
  <si>
    <t>Субвенции бюджетам муниципальных районов, муниципальных и городских округов на 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</si>
  <si>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НАЛОГОВЫЕ ДОХОДЫ</t>
  </si>
  <si>
    <t>НАЛОГОВЫЕ И НЕНАЛОГОВЫЕ ДОХОДЫ</t>
  </si>
  <si>
    <t>20240014050000150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</si>
  <si>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</si>
  <si>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20245303050000150</t>
  </si>
  <si>
    <t>Иные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</si>
  <si>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20225304050000150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</si>
  <si>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</si>
  <si>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20245050050000150</t>
  </si>
  <si>
    <t>Иные межбюджетные трансферты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</si>
  <si>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20225179050000150</t>
  </si>
  <si>
    <t>Субсидии бюджетам муниципальных районов, муниципальных 
и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</si>
  <si>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20225576050000150</t>
  </si>
  <si>
    <t>Субсидии бюджетам муниципальных районов, муниципальных 
и городских округов на обеспечение комплексного развития сельских территорий (реализация проектов по благоустройству общественных пространств на сельских территориях)</t>
  </si>
  <si>
    <t>Субсидии бюджетам муниципальных районов, муниципальных 
и городских округов на 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</si>
  <si>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Иные межбюджетные трансферты бюджетам муниципальных районов на восстановление автомобильных дорог общего пользования местного значения при ликвидации последствий чрезвычайных ситуаций</t>
  </si>
  <si>
    <t>20225497050000150</t>
  </si>
  <si>
    <t>Субсидии бюджетам муниципальных районов, муниципальных 
и городских округов на реализацию мероприятий по обеспечению жильем молодых семей</t>
  </si>
  <si>
    <t>20225424050000150</t>
  </si>
  <si>
    <t>Субсидии бюджетам муниципальных районов, муниципальных 
и городских округов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</si>
  <si>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20225555050000150</t>
  </si>
  <si>
    <t>Субсидии бюджетам муниципальных районов, муниципальных 
и городских округов на реализацию программ формирования современной городской среды</t>
  </si>
  <si>
    <t>20225467050000150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</si>
  <si>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</si>
  <si>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20225519050000150</t>
  </si>
  <si>
    <t>Субсидии бюджетам муниципальных районов на поддержку отрасли культуры</t>
  </si>
  <si>
    <t>20225454050000150</t>
  </si>
  <si>
    <t>Субсидии бюджетам муниципальных районов на создание модельных муниципальных библиотек</t>
  </si>
  <si>
    <t xml:space="preserve">Уточненный план </t>
  </si>
  <si>
    <t xml:space="preserve">"Об исполнении бюджета муниципального района </t>
  </si>
  <si>
    <t>Исполнение</t>
  </si>
  <si>
    <t>к бюджету</t>
  </si>
  <si>
    <t>к уточнённому плану</t>
  </si>
  <si>
    <t>Процент исполнения</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</si>
  <si>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</si>
  <si>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</si>
  <si>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</si>
  <si>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</si>
  <si>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</si>
  <si>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</si>
  <si>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</si>
  <si>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</si>
  <si>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</si>
  <si>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</si>
  <si>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</si>
  <si>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</si>
  <si>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</si>
  <si>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</si>
  <si>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</si>
  <si>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</si>
  <si>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</si>
  <si>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</si>
  <si>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</si>
  <si>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</si>
  <si>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11700000000000000</t>
  </si>
  <si>
    <t>ПРОЧИЕ НЕНАЛОГОВЫЕ ДОХОДЫ</t>
  </si>
  <si>
    <t>11701050050000180</t>
  </si>
  <si>
    <t>Невыясненные поступления, зачисляемые в бюджеты муниципальных районов</t>
  </si>
  <si>
    <t>11705050050000180</t>
  </si>
  <si>
    <t>Прочие неналоговые доходы бюджетов муниципальных районов</t>
  </si>
  <si>
    <t>Дотация на поддержку мер по обеспечению сбалансированности бюджетов муниципальных районов</t>
  </si>
  <si>
    <t>20215002000000150</t>
  </si>
  <si>
    <t>20249999000000150</t>
  </si>
  <si>
    <t>Прочие межбюджетные трансферты, передаваемые бюджетам</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</si>
  <si>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</si>
  <si>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</si>
  <si>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Возврат остатков  субсидий, субвенций и иных межбюджетных трансфертов, имеющих целевое назначение, прошлых лет</t>
  </si>
  <si>
    <t>21900000000000000</t>
  </si>
  <si>
    <t>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</si>
  <si>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</si>
  <si>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</si>
  <si>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10102080010000110</t>
  </si>
  <si>
    <t>11601130010000140</t>
  </si>
  <si>
    <t>11601140010000140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</si>
  <si>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</si>
  <si>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</si>
  <si>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Проведение работ по описанию местоположения границ населенных пунктов, территориальных зон и направление сведений для внесения в ЕГРН, а так же на картографические работы</t>
  </si>
  <si>
    <t>20225154000000150</t>
  </si>
  <si>
    <t>Реализация мероприятия по модернизации коммунальной инфраструктуры</t>
  </si>
  <si>
    <t>Реализация отдельных мероприятий, проводимых в 2025 году, посвещенных 80-летию Победы в Великой Отечественнорй войне</t>
  </si>
  <si>
    <t>Резервные фонды исполнительных органов государственной власти субъекта Российской Федерации</t>
  </si>
  <si>
    <t>Предупреждение и ликвидация последствий чрезвычайных ситуаций и стихийных бедствий природного и техногенного характера</t>
  </si>
  <si>
    <t>Обеспечение бесплатным питанием детей из многодетных семей в муниципальных общеобразовательных организациях Забайкальского края</t>
  </si>
  <si>
    <t>Иные межбюджетные трансферты бюджетам муниципальных образований Забайкальского края на реализацию Плана мероприятий, указанных в пункте 1 статьи 16.6, пункте 1 статьи 75.1 и пункте 1 статьи 78.2 Федерального закона от 10 января 2002 года № 7-ФЗ "Об охране окружающей среды", Забайкальского края (77264)</t>
  </si>
  <si>
    <t>Мероприятия по приведению в нормативное состояние объектов размещения отходов</t>
  </si>
  <si>
    <t>Мероприятия по текущему содержанию объектов размещения отходов</t>
  </si>
  <si>
    <t>Мероприятия по созданию и (или) реконструкции контейнерных площадок</t>
  </si>
  <si>
    <t>Организация работ, необходимых для ввода в эксплуатацию объектов капитального строительства</t>
  </si>
  <si>
    <t>Доходы от компенсации затрат государства</t>
  </si>
  <si>
    <t>11302000000000130</t>
  </si>
  <si>
    <t>Материально-техническое обеспечение муниципальных групп по тушению лесных и ландшафтных пожаров</t>
  </si>
  <si>
    <t>10102021010000110</t>
  </si>
  <si>
    <t>Хилокского муниципального округа</t>
  </si>
  <si>
    <t xml:space="preserve">к решению Совета </t>
  </si>
  <si>
    <t>"Хилокский район"за  2025 год</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</si>
  <si>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</si>
  <si>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</si>
  <si>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</si>
  <si>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</si>
  <si>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20216549000000150</t>
  </si>
  <si>
    <t>Дотации (гранты) бюджетам за достижение показателей деятельности органов местного самоуправления</t>
  </si>
  <si>
    <t>Прочие дотации</t>
  </si>
  <si>
    <t>Субвенции бюджетам муниципальных районов, муниципальных и городских округов на обеспечение льготным питанием отдельных категорий обучающихся в муниципальных общеобразовательных организациях Забайкальского края 71218</t>
  </si>
  <si>
    <t>Реализация государственного полномочия по организации и осуществлению деятельности по опеке и попечительству над несовершеннолетними</t>
  </si>
  <si>
    <t xml:space="preserve">                                                                                                                                                                                                                 от                       2026  года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</si>
</sst>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2" x14ac:knownFonts="1">
    <font>
      <sz val="11"/>
      <color theme="1"/>
      <name val="Calibri"/>
      <family val="2"/>
      <charset val="204"/>
      <scheme val="minor"/>
    </font>
    <font>
      <sz val="10"/>
      <name val="Arial"/>
      <family val="2"/>
      <charset val="204"/>
    </font>
    <font>
      <sz val="10"/>
      <name val="Arial Cyr"/>
      <charset val="204"/>
    </font>
    <font>
      <b/>
      <sz val="11"/>
      <color theme="1"/>
      <name val="Calibri"/>
      <family val="2"/>
      <charset val="204"/>
      <scheme val="minor"/>
    </font>
    <font>
      <sz val="14"/>
      <color theme="1"/>
      <name val="Times New Roman"/>
      <family val="1"/>
      <charset val="204"/>
    </font>
    <font>
      <sz val="12"/>
      <color rgb="FF000000"/>
      <name val="Times New Roman"/>
      <family val="1"/>
      <charset val="204"/>
    </font>
    <font>
      <sz val="12"/>
      <color theme="1"/>
      <name val="Times New Roman"/>
      <family val="1"/>
      <charset val="204"/>
    </font>
    <font>
      <sz val="14"/>
      <color rgb="FF000000"/>
      <name val="Times New Roman"/>
      <family val="1"/>
      <charset val="204"/>
    </font>
    <font>
      <b/>
      <sz val="14"/>
      <color theme="1"/>
      <name val="Times New Roman"/>
      <family val="1"/>
      <charset val="204"/>
    </font>
    <font>
      <b/>
      <sz val="14"/>
      <color rgb="FF000000"/>
      <name val="Times New Roman"/>
      <family val="1"/>
      <charset val="204"/>
    </font>
    <font>
      <sz val="14"/>
      <color theme="1"/>
      <name val="Calibri"/>
      <family val="2"/>
      <charset val="204"/>
      <scheme val="minor"/>
    </font>
    <font>
      <sz val="14"/>
      <color theme="5"/>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2" fillId="0" borderId="0"/>
  </cellStyleXfs>
  <cellXfs count="47">
    <xf numFmtId="0" fontId="0" fillId="0" borderId="0" xfId="0"/>
    <xf numFmtId="49" fontId="7" fillId="0" borderId="1" xfId="0" applyNumberFormat="1" applyFont="1" applyFill="1" applyBorder="1" applyAlignment="1">
      <alignment horizontal="center" vertical="center" wrapText="1"/>
    </xf>
    <xf numFmtId="164"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vertical="center"/>
    </xf>
    <xf numFmtId="164" fontId="4" fillId="0" borderId="1" xfId="0" applyNumberFormat="1" applyFont="1" applyFill="1" applyBorder="1" applyAlignment="1">
      <alignment vertical="center"/>
    </xf>
    <xf numFmtId="49" fontId="4" fillId="0" borderId="1" xfId="0" applyNumberFormat="1" applyFont="1" applyFill="1" applyBorder="1" applyAlignment="1">
      <alignment vertical="center" wrapText="1"/>
    </xf>
    <xf numFmtId="0" fontId="0" fillId="0" borderId="0" xfId="0" applyFill="1"/>
    <xf numFmtId="0" fontId="9" fillId="0" borderId="1" xfId="0" applyFont="1" applyFill="1" applyBorder="1" applyAlignment="1">
      <alignment horizontal="left" vertical="center" wrapText="1"/>
    </xf>
    <xf numFmtId="164" fontId="8" fillId="0" borderId="1" xfId="0" applyNumberFormat="1" applyFont="1" applyFill="1" applyBorder="1" applyAlignment="1">
      <alignment horizontal="right" vertical="center" wrapText="1"/>
    </xf>
    <xf numFmtId="0" fontId="9" fillId="0" borderId="1" xfId="0" applyFont="1" applyFill="1" applyBorder="1" applyAlignment="1">
      <alignment horizontal="center" vertical="center" wrapText="1"/>
    </xf>
    <xf numFmtId="164" fontId="8"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0" fillId="0" borderId="0" xfId="0" applyFill="1" applyAlignment="1">
      <alignment vertical="center" wrapText="1"/>
    </xf>
    <xf numFmtId="49" fontId="8" fillId="0" borderId="1" xfId="0" applyNumberFormat="1" applyFont="1" applyFill="1" applyBorder="1" applyAlignment="1">
      <alignment vertical="center" wrapText="1"/>
    </xf>
    <xf numFmtId="164" fontId="8" fillId="0" borderId="1" xfId="0" applyNumberFormat="1" applyFont="1" applyFill="1" applyBorder="1" applyAlignment="1">
      <alignment vertical="center"/>
    </xf>
    <xf numFmtId="0" fontId="8"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0" fillId="0" borderId="0" xfId="0" applyFont="1" applyFill="1"/>
    <xf numFmtId="0" fontId="3" fillId="0" borderId="0" xfId="0" applyFont="1" applyFill="1"/>
    <xf numFmtId="0" fontId="4" fillId="0" borderId="0" xfId="0" applyFont="1" applyFill="1"/>
    <xf numFmtId="0" fontId="6" fillId="0" borderId="1" xfId="0" applyFont="1" applyFill="1" applyBorder="1" applyAlignment="1">
      <alignment horizontal="center" vertical="center" wrapText="1"/>
    </xf>
    <xf numFmtId="0" fontId="4" fillId="0" borderId="0" xfId="0" applyFont="1" applyFill="1" applyAlignment="1">
      <alignment horizontal="righ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1" xfId="0" applyNumberFormat="1" applyFont="1" applyBorder="1" applyAlignment="1">
      <alignment horizontal="center" vertical="center"/>
    </xf>
    <xf numFmtId="165" fontId="4" fillId="0" borderId="1" xfId="0" applyNumberFormat="1" applyFont="1" applyFill="1" applyBorder="1" applyAlignment="1">
      <alignment vertical="center"/>
    </xf>
    <xf numFmtId="49" fontId="8" fillId="0" borderId="1" xfId="0" applyNumberFormat="1" applyFont="1" applyFill="1" applyBorder="1" applyAlignment="1">
      <alignment horizontal="center" vertical="center"/>
    </xf>
    <xf numFmtId="164" fontId="4" fillId="0" borderId="1" xfId="0" applyNumberFormat="1" applyFont="1" applyFill="1" applyBorder="1" applyAlignment="1">
      <alignment horizontal="right" vertical="center" wrapText="1"/>
    </xf>
    <xf numFmtId="0" fontId="4" fillId="0" borderId="1" xfId="0" applyFont="1" applyFill="1" applyBorder="1" applyAlignment="1">
      <alignment horizontal="left" wrapText="1"/>
    </xf>
    <xf numFmtId="164" fontId="11" fillId="0" borderId="1" xfId="0" applyNumberFormat="1" applyFont="1" applyFill="1" applyBorder="1" applyAlignment="1">
      <alignmen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right" vertical="center"/>
    </xf>
    <xf numFmtId="0" fontId="4" fillId="0" borderId="0" xfId="0" applyFont="1" applyFill="1" applyAlignment="1">
      <alignment horizontal="righ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7"/>
  <sheetViews>
    <sheetView tabSelected="1" zoomScale="75" zoomScaleNormal="75" workbookViewId="0">
      <selection activeCell="A6" sqref="A6:H6"/>
    </sheetView>
  </sheetViews>
  <sheetFormatPr defaultColWidth="8.85546875" defaultRowHeight="15" x14ac:dyDescent="0.25"/>
  <cols>
    <col min="1" max="1" width="16.42578125" style="8" customWidth="1"/>
    <col min="2" max="2" width="26.85546875" style="8" customWidth="1"/>
    <col min="3" max="3" width="85.140625" style="8" customWidth="1"/>
    <col min="4" max="4" width="21.28515625" style="8" customWidth="1"/>
    <col min="5" max="5" width="20" style="8" customWidth="1"/>
    <col min="6" max="6" width="17.5703125" style="8" customWidth="1"/>
    <col min="7" max="7" width="13.140625" style="8" customWidth="1"/>
    <col min="8" max="8" width="14.5703125" style="8" customWidth="1"/>
    <col min="9" max="16384" width="8.85546875" style="8"/>
  </cols>
  <sheetData>
    <row r="1" spans="1:8" ht="18.75" x14ac:dyDescent="0.25">
      <c r="A1" s="44" t="s">
        <v>11</v>
      </c>
      <c r="B1" s="44"/>
      <c r="C1" s="44"/>
      <c r="D1" s="44"/>
      <c r="E1" s="44"/>
      <c r="F1" s="44"/>
      <c r="G1" s="44"/>
      <c r="H1" s="44"/>
    </row>
    <row r="2" spans="1:8" ht="18.75" x14ac:dyDescent="0.25">
      <c r="A2" s="44" t="s">
        <v>232</v>
      </c>
      <c r="B2" s="44"/>
      <c r="C2" s="44"/>
      <c r="D2" s="44"/>
      <c r="E2" s="44"/>
      <c r="F2" s="44"/>
      <c r="G2" s="44"/>
      <c r="H2" s="44"/>
    </row>
    <row r="3" spans="1:8" ht="18.75" x14ac:dyDescent="0.25">
      <c r="A3" s="44" t="s">
        <v>231</v>
      </c>
      <c r="B3" s="44"/>
      <c r="C3" s="44"/>
      <c r="D3" s="44"/>
      <c r="E3" s="44"/>
      <c r="F3" s="44"/>
      <c r="G3" s="44"/>
      <c r="H3" s="44"/>
    </row>
    <row r="4" spans="1:8" ht="18.75" x14ac:dyDescent="0.25">
      <c r="A4" s="44" t="s">
        <v>168</v>
      </c>
      <c r="B4" s="44"/>
      <c r="C4" s="44"/>
      <c r="D4" s="44"/>
      <c r="E4" s="44"/>
      <c r="F4" s="44"/>
      <c r="G4" s="44"/>
      <c r="H4" s="44"/>
    </row>
    <row r="5" spans="1:8" ht="18.75" x14ac:dyDescent="0.25">
      <c r="A5" s="44" t="s">
        <v>233</v>
      </c>
      <c r="B5" s="44"/>
      <c r="C5" s="44"/>
      <c r="D5" s="44"/>
      <c r="E5" s="44"/>
      <c r="F5" s="44"/>
      <c r="G5" s="44"/>
      <c r="H5" s="44"/>
    </row>
    <row r="6" spans="1:8" ht="18.75" x14ac:dyDescent="0.25">
      <c r="A6" s="45" t="s">
        <v>243</v>
      </c>
      <c r="B6" s="45"/>
      <c r="C6" s="45"/>
      <c r="D6" s="45"/>
      <c r="E6" s="45"/>
      <c r="F6" s="45"/>
      <c r="G6" s="45"/>
      <c r="H6" s="45"/>
    </row>
    <row r="7" spans="1:8" ht="18.75" x14ac:dyDescent="0.25">
      <c r="A7" s="30"/>
    </row>
    <row r="8" spans="1:8" ht="18.75" x14ac:dyDescent="0.25">
      <c r="A8" s="30"/>
    </row>
    <row r="9" spans="1:8" ht="18.75" x14ac:dyDescent="0.25">
      <c r="A9" s="45" t="s">
        <v>18</v>
      </c>
      <c r="B9" s="45"/>
      <c r="C9" s="45"/>
      <c r="D9" s="45"/>
      <c r="E9" s="45"/>
      <c r="F9" s="45"/>
      <c r="G9" s="45"/>
      <c r="H9" s="45"/>
    </row>
    <row r="10" spans="1:8" ht="18.75" x14ac:dyDescent="0.25">
      <c r="A10" s="45" t="s">
        <v>19</v>
      </c>
      <c r="B10" s="45"/>
      <c r="C10" s="45"/>
      <c r="D10" s="45"/>
      <c r="E10" s="45"/>
      <c r="F10" s="45"/>
      <c r="G10" s="45"/>
      <c r="H10" s="45"/>
    </row>
    <row r="11" spans="1:8" ht="18.75" x14ac:dyDescent="0.25">
      <c r="A11" s="29"/>
    </row>
    <row r="12" spans="1:8" ht="18.75" x14ac:dyDescent="0.25">
      <c r="A12" s="43" t="s">
        <v>12</v>
      </c>
      <c r="B12" s="43"/>
      <c r="C12" s="43"/>
      <c r="D12" s="43"/>
      <c r="E12" s="43"/>
      <c r="F12" s="43"/>
      <c r="G12" s="43"/>
      <c r="H12" s="43"/>
    </row>
    <row r="13" spans="1:8" ht="41.25" customHeight="1" x14ac:dyDescent="0.25">
      <c r="A13" s="46" t="s">
        <v>13</v>
      </c>
      <c r="B13" s="46"/>
      <c r="C13" s="46" t="s">
        <v>14</v>
      </c>
      <c r="D13" s="42" t="s">
        <v>15</v>
      </c>
      <c r="E13" s="42" t="s">
        <v>167</v>
      </c>
      <c r="F13" s="42" t="s">
        <v>169</v>
      </c>
      <c r="G13" s="40" t="s">
        <v>172</v>
      </c>
      <c r="H13" s="41"/>
    </row>
    <row r="14" spans="1:8" ht="63" x14ac:dyDescent="0.25">
      <c r="A14" s="31" t="s">
        <v>16</v>
      </c>
      <c r="B14" s="31" t="s">
        <v>17</v>
      </c>
      <c r="C14" s="46"/>
      <c r="D14" s="42"/>
      <c r="E14" s="42"/>
      <c r="F14" s="42"/>
      <c r="G14" s="32" t="s">
        <v>170</v>
      </c>
      <c r="H14" s="33" t="s">
        <v>171</v>
      </c>
    </row>
    <row r="15" spans="1:8" ht="15.75" x14ac:dyDescent="0.25">
      <c r="A15" s="31">
        <v>1</v>
      </c>
      <c r="B15" s="31">
        <v>2</v>
      </c>
      <c r="C15" s="31">
        <v>3</v>
      </c>
      <c r="D15" s="28">
        <v>4</v>
      </c>
      <c r="E15" s="28">
        <v>4</v>
      </c>
      <c r="F15" s="32"/>
      <c r="G15" s="32"/>
      <c r="H15" s="28">
        <v>4</v>
      </c>
    </row>
    <row r="16" spans="1:8" ht="18.75" x14ac:dyDescent="0.25">
      <c r="A16" s="31"/>
      <c r="B16" s="31"/>
      <c r="C16" s="9" t="s">
        <v>57</v>
      </c>
      <c r="D16" s="10">
        <f>D17+D84</f>
        <v>1100759</v>
      </c>
      <c r="E16" s="10">
        <f>E17+E84</f>
        <v>1652362.6</v>
      </c>
      <c r="F16" s="10">
        <f>F17+F84</f>
        <v>1649739.0000000002</v>
      </c>
      <c r="G16" s="10">
        <f>F16/D16*100</f>
        <v>149.87286045355978</v>
      </c>
      <c r="H16" s="10">
        <f>F16/E16*100</f>
        <v>99.841221291258961</v>
      </c>
    </row>
    <row r="17" spans="1:8" ht="18.75" x14ac:dyDescent="0.25">
      <c r="A17" s="31"/>
      <c r="B17" s="31"/>
      <c r="C17" s="9" t="s">
        <v>140</v>
      </c>
      <c r="D17" s="10">
        <f>D18+D47</f>
        <v>387119</v>
      </c>
      <c r="E17" s="10">
        <f>E18+E47</f>
        <v>402626.00000000006</v>
      </c>
      <c r="F17" s="10">
        <f>F18+F47</f>
        <v>450370.60000000003</v>
      </c>
      <c r="G17" s="10">
        <f t="shared" ref="G17:G103" si="0">F17/D17*100</f>
        <v>116.33905853238929</v>
      </c>
      <c r="H17" s="10">
        <f t="shared" ref="H17:H104" si="1">F17/E17*100</f>
        <v>111.85830025880097</v>
      </c>
    </row>
    <row r="18" spans="1:8" ht="18.75" x14ac:dyDescent="0.25">
      <c r="A18" s="31"/>
      <c r="B18" s="31"/>
      <c r="C18" s="9" t="s">
        <v>139</v>
      </c>
      <c r="D18" s="10">
        <f>D19+D30+D36+D41+D45</f>
        <v>379139.2</v>
      </c>
      <c r="E18" s="10">
        <f>E19+E30+E36+E41+E45</f>
        <v>394589.20000000007</v>
      </c>
      <c r="F18" s="10">
        <f>F19+F30+F36+F41+F45</f>
        <v>435442.30000000005</v>
      </c>
      <c r="G18" s="10">
        <f t="shared" si="0"/>
        <v>114.85024497598772</v>
      </c>
      <c r="H18" s="10">
        <f t="shared" si="1"/>
        <v>110.35332441942151</v>
      </c>
    </row>
    <row r="19" spans="1:8" ht="18.75" x14ac:dyDescent="0.25">
      <c r="A19" s="11">
        <v>182</v>
      </c>
      <c r="B19" s="4" t="s">
        <v>133</v>
      </c>
      <c r="C19" s="9" t="s">
        <v>58</v>
      </c>
      <c r="D19" s="12">
        <f>D20+D21+D23+D24+D25+D26+D22+D27+D28+D29</f>
        <v>322428.09999999998</v>
      </c>
      <c r="E19" s="12">
        <f t="shared" ref="E19:F19" si="2">E20+E21+E23+E24+E25+E26+E22+E27+E28+E29</f>
        <v>322428.10000000003</v>
      </c>
      <c r="F19" s="12">
        <f t="shared" si="2"/>
        <v>357432.50000000006</v>
      </c>
      <c r="G19" s="10">
        <f t="shared" si="0"/>
        <v>110.8564979293058</v>
      </c>
      <c r="H19" s="10">
        <f t="shared" si="1"/>
        <v>110.85649792930579</v>
      </c>
    </row>
    <row r="20" spans="1:8" ht="131.25" x14ac:dyDescent="0.25">
      <c r="A20" s="13">
        <v>182</v>
      </c>
      <c r="B20" s="1" t="s">
        <v>20</v>
      </c>
      <c r="C20" s="14" t="s">
        <v>21</v>
      </c>
      <c r="D20" s="2">
        <v>318881.40000000002</v>
      </c>
      <c r="E20" s="2">
        <v>319203.8</v>
      </c>
      <c r="F20" s="2">
        <v>267057.8</v>
      </c>
      <c r="G20" s="10">
        <f t="shared" si="0"/>
        <v>83.748315204336137</v>
      </c>
      <c r="H20" s="10">
        <f t="shared" si="1"/>
        <v>83.663728314011294</v>
      </c>
    </row>
    <row r="21" spans="1:8" ht="131.25" x14ac:dyDescent="0.25">
      <c r="A21" s="15">
        <v>182</v>
      </c>
      <c r="B21" s="1" t="s">
        <v>54</v>
      </c>
      <c r="C21" s="16" t="s">
        <v>22</v>
      </c>
      <c r="D21" s="5">
        <v>806.6</v>
      </c>
      <c r="E21" s="5">
        <v>709.4</v>
      </c>
      <c r="F21" s="5">
        <v>534.20000000000005</v>
      </c>
      <c r="G21" s="10">
        <f t="shared" si="0"/>
        <v>66.228613935035966</v>
      </c>
      <c r="H21" s="10">
        <f t="shared" si="1"/>
        <v>75.303073019453066</v>
      </c>
    </row>
    <row r="22" spans="1:8" ht="18.75" x14ac:dyDescent="0.25">
      <c r="A22" s="15">
        <v>182</v>
      </c>
      <c r="B22" s="1" t="s">
        <v>230</v>
      </c>
      <c r="C22" s="16"/>
      <c r="D22" s="5">
        <v>0</v>
      </c>
      <c r="E22" s="5">
        <v>0</v>
      </c>
      <c r="F22" s="5">
        <v>16.7</v>
      </c>
      <c r="G22" s="10">
        <v>0</v>
      </c>
      <c r="H22" s="10">
        <v>0</v>
      </c>
    </row>
    <row r="23" spans="1:8" ht="93.75" x14ac:dyDescent="0.25">
      <c r="A23" s="3">
        <v>182</v>
      </c>
      <c r="B23" s="1" t="s">
        <v>59</v>
      </c>
      <c r="C23" s="7" t="s">
        <v>60</v>
      </c>
      <c r="D23" s="6">
        <v>2321.5</v>
      </c>
      <c r="E23" s="6">
        <v>2128</v>
      </c>
      <c r="F23" s="6">
        <v>2326.5</v>
      </c>
      <c r="G23" s="10">
        <f t="shared" si="0"/>
        <v>100.2153779883696</v>
      </c>
      <c r="H23" s="10">
        <f t="shared" si="1"/>
        <v>109.32800751879699</v>
      </c>
    </row>
    <row r="24" spans="1:8" s="17" customFormat="1" ht="112.5" x14ac:dyDescent="0.25">
      <c r="A24" s="3">
        <v>182</v>
      </c>
      <c r="B24" s="1" t="s">
        <v>61</v>
      </c>
      <c r="C24" s="7" t="s">
        <v>62</v>
      </c>
      <c r="D24" s="2">
        <v>418.6</v>
      </c>
      <c r="E24" s="2">
        <v>386.9</v>
      </c>
      <c r="F24" s="2">
        <v>115.7</v>
      </c>
      <c r="G24" s="10">
        <f t="shared" si="0"/>
        <v>27.639751552795026</v>
      </c>
      <c r="H24" s="10">
        <f t="shared" si="1"/>
        <v>29.904368053760667</v>
      </c>
    </row>
    <row r="25" spans="1:8" s="17" customFormat="1" ht="129" customHeight="1" x14ac:dyDescent="0.25">
      <c r="A25" s="3">
        <v>182</v>
      </c>
      <c r="B25" s="1" t="s">
        <v>173</v>
      </c>
      <c r="C25" s="7" t="s">
        <v>174</v>
      </c>
      <c r="D25" s="2">
        <v>0</v>
      </c>
      <c r="E25" s="2">
        <v>0</v>
      </c>
      <c r="F25" s="2">
        <v>30.7</v>
      </c>
      <c r="G25" s="10">
        <v>0</v>
      </c>
      <c r="H25" s="10">
        <v>0</v>
      </c>
    </row>
    <row r="26" spans="1:8" s="17" customFormat="1" ht="129" customHeight="1" x14ac:dyDescent="0.25">
      <c r="A26" s="3">
        <v>182</v>
      </c>
      <c r="B26" s="1" t="s">
        <v>210</v>
      </c>
      <c r="C26" s="7" t="s">
        <v>209</v>
      </c>
      <c r="D26" s="2">
        <v>0</v>
      </c>
      <c r="E26" s="2">
        <v>0</v>
      </c>
      <c r="F26" s="2">
        <v>746.8</v>
      </c>
      <c r="G26" s="10">
        <v>0</v>
      </c>
      <c r="H26" s="10">
        <v>0</v>
      </c>
    </row>
    <row r="27" spans="1:8" s="17" customFormat="1" ht="108.75" customHeight="1" x14ac:dyDescent="0.25">
      <c r="A27" s="3">
        <v>182</v>
      </c>
      <c r="B27" s="1" t="s">
        <v>234</v>
      </c>
      <c r="C27" s="7" t="s">
        <v>235</v>
      </c>
      <c r="D27" s="2">
        <v>0</v>
      </c>
      <c r="E27" s="2">
        <v>0</v>
      </c>
      <c r="F27" s="2">
        <v>6.9</v>
      </c>
      <c r="G27" s="10">
        <v>0</v>
      </c>
      <c r="H27" s="10">
        <v>0</v>
      </c>
    </row>
    <row r="28" spans="1:8" s="17" customFormat="1" ht="68.25" customHeight="1" x14ac:dyDescent="0.25">
      <c r="A28" s="3">
        <v>182</v>
      </c>
      <c r="B28" s="1" t="s">
        <v>236</v>
      </c>
      <c r="C28" s="7" t="s">
        <v>237</v>
      </c>
      <c r="D28" s="2">
        <v>0</v>
      </c>
      <c r="E28" s="2">
        <v>0</v>
      </c>
      <c r="F28" s="2">
        <v>2.4</v>
      </c>
      <c r="G28" s="10">
        <v>0</v>
      </c>
      <c r="H28" s="10">
        <v>0</v>
      </c>
    </row>
    <row r="29" spans="1:8" s="17" customFormat="1" ht="68.25" customHeight="1" x14ac:dyDescent="0.25">
      <c r="A29" s="3">
        <v>182</v>
      </c>
      <c r="B29" s="1" t="s">
        <v>175</v>
      </c>
      <c r="C29" s="7" t="s">
        <v>176</v>
      </c>
      <c r="D29" s="2">
        <v>0</v>
      </c>
      <c r="E29" s="2">
        <v>0</v>
      </c>
      <c r="F29" s="2">
        <v>86594.8</v>
      </c>
      <c r="G29" s="10">
        <v>0</v>
      </c>
      <c r="H29" s="10">
        <v>0</v>
      </c>
    </row>
    <row r="30" spans="1:8" s="17" customFormat="1" ht="37.5" x14ac:dyDescent="0.25">
      <c r="A30" s="3"/>
      <c r="B30" s="4" t="s">
        <v>63</v>
      </c>
      <c r="C30" s="18" t="s">
        <v>64</v>
      </c>
      <c r="D30" s="12">
        <f>D31</f>
        <v>26284.7</v>
      </c>
      <c r="E30" s="12">
        <f>E31</f>
        <v>26284.7</v>
      </c>
      <c r="F30" s="12">
        <f>F31</f>
        <v>27461.4</v>
      </c>
      <c r="G30" s="10">
        <f t="shared" si="0"/>
        <v>104.47674883106903</v>
      </c>
      <c r="H30" s="10">
        <f t="shared" si="1"/>
        <v>104.47674883106903</v>
      </c>
    </row>
    <row r="31" spans="1:8" ht="37.5" x14ac:dyDescent="0.25">
      <c r="A31" s="15">
        <v>182</v>
      </c>
      <c r="B31" s="4" t="s">
        <v>65</v>
      </c>
      <c r="C31" s="18" t="s">
        <v>66</v>
      </c>
      <c r="D31" s="19">
        <f>D32+D33+D34+D35</f>
        <v>26284.7</v>
      </c>
      <c r="E31" s="19">
        <f>E32+E33+E34+E35</f>
        <v>26284.7</v>
      </c>
      <c r="F31" s="19">
        <f>F32+F33+F34+F35</f>
        <v>27461.4</v>
      </c>
      <c r="G31" s="10">
        <f t="shared" si="0"/>
        <v>104.47674883106903</v>
      </c>
      <c r="H31" s="10">
        <f t="shared" si="1"/>
        <v>104.47674883106903</v>
      </c>
    </row>
    <row r="32" spans="1:8" s="17" customFormat="1" ht="75" x14ac:dyDescent="0.25">
      <c r="A32" s="3">
        <v>182</v>
      </c>
      <c r="B32" s="1" t="s">
        <v>67</v>
      </c>
      <c r="C32" s="7" t="s">
        <v>68</v>
      </c>
      <c r="D32" s="2">
        <v>14004.1</v>
      </c>
      <c r="E32" s="2">
        <v>14004.1</v>
      </c>
      <c r="F32" s="2">
        <v>13930.6</v>
      </c>
      <c r="G32" s="10">
        <f t="shared" si="0"/>
        <v>99.475153704986397</v>
      </c>
      <c r="H32" s="10">
        <f t="shared" si="1"/>
        <v>99.475153704986397</v>
      </c>
    </row>
    <row r="33" spans="1:8" s="17" customFormat="1" ht="93.75" x14ac:dyDescent="0.25">
      <c r="A33" s="3">
        <v>182</v>
      </c>
      <c r="B33" s="1" t="s">
        <v>69</v>
      </c>
      <c r="C33" s="7" t="s">
        <v>70</v>
      </c>
      <c r="D33" s="2">
        <v>71.900000000000006</v>
      </c>
      <c r="E33" s="2">
        <v>71.900000000000006</v>
      </c>
      <c r="F33" s="2">
        <v>81.5</v>
      </c>
      <c r="G33" s="10">
        <f t="shared" si="0"/>
        <v>113.35187760778858</v>
      </c>
      <c r="H33" s="10">
        <f t="shared" si="1"/>
        <v>113.35187760778858</v>
      </c>
    </row>
    <row r="34" spans="1:8" s="17" customFormat="1" ht="75" x14ac:dyDescent="0.25">
      <c r="A34" s="3">
        <v>182</v>
      </c>
      <c r="B34" s="1" t="s">
        <v>71</v>
      </c>
      <c r="C34" s="7" t="s">
        <v>72</v>
      </c>
      <c r="D34" s="2">
        <v>14387.8</v>
      </c>
      <c r="E34" s="2">
        <v>14387.8</v>
      </c>
      <c r="F34" s="2">
        <v>14842.2</v>
      </c>
      <c r="G34" s="10">
        <f t="shared" si="0"/>
        <v>103.15823127927828</v>
      </c>
      <c r="H34" s="10">
        <f t="shared" si="1"/>
        <v>103.15823127927828</v>
      </c>
    </row>
    <row r="35" spans="1:8" s="17" customFormat="1" ht="75" x14ac:dyDescent="0.25">
      <c r="A35" s="3">
        <v>182</v>
      </c>
      <c r="B35" s="1" t="s">
        <v>73</v>
      </c>
      <c r="C35" s="7" t="s">
        <v>74</v>
      </c>
      <c r="D35" s="2">
        <v>-2179.1</v>
      </c>
      <c r="E35" s="2">
        <v>-2179.1</v>
      </c>
      <c r="F35" s="2">
        <v>-1392.9</v>
      </c>
      <c r="G35" s="10">
        <f t="shared" si="0"/>
        <v>63.920884768941313</v>
      </c>
      <c r="H35" s="10">
        <f t="shared" si="1"/>
        <v>63.920884768941313</v>
      </c>
    </row>
    <row r="36" spans="1:8" ht="18.75" x14ac:dyDescent="0.25">
      <c r="A36" s="15"/>
      <c r="B36" s="4" t="s">
        <v>75</v>
      </c>
      <c r="C36" s="18" t="s">
        <v>3</v>
      </c>
      <c r="D36" s="19">
        <f>D37+D39+D40+D38</f>
        <v>16219.4</v>
      </c>
      <c r="E36" s="19">
        <f>E37+E39+E40+E38</f>
        <v>16219.4</v>
      </c>
      <c r="F36" s="19">
        <f>F37+F39+F40+F38</f>
        <v>18848.3</v>
      </c>
      <c r="G36" s="10">
        <f t="shared" si="0"/>
        <v>116.20836775713035</v>
      </c>
      <c r="H36" s="10">
        <f t="shared" si="1"/>
        <v>116.20836775713035</v>
      </c>
    </row>
    <row r="37" spans="1:8" ht="37.5" x14ac:dyDescent="0.25">
      <c r="A37" s="3">
        <v>182</v>
      </c>
      <c r="B37" s="1" t="s">
        <v>76</v>
      </c>
      <c r="C37" s="7" t="s">
        <v>77</v>
      </c>
      <c r="D37" s="6">
        <v>11648.3</v>
      </c>
      <c r="E37" s="6">
        <v>11648.3</v>
      </c>
      <c r="F37" s="6">
        <v>11374.2</v>
      </c>
      <c r="G37" s="10">
        <f t="shared" si="0"/>
        <v>97.646866924787318</v>
      </c>
      <c r="H37" s="10">
        <f t="shared" si="1"/>
        <v>97.646866924787318</v>
      </c>
    </row>
    <row r="38" spans="1:8" ht="37.5" x14ac:dyDescent="0.25">
      <c r="A38" s="3">
        <v>182</v>
      </c>
      <c r="B38" s="1" t="s">
        <v>78</v>
      </c>
      <c r="C38" s="7" t="s">
        <v>4</v>
      </c>
      <c r="D38" s="6">
        <v>0</v>
      </c>
      <c r="E38" s="6">
        <v>0</v>
      </c>
      <c r="F38" s="6">
        <v>50.8</v>
      </c>
      <c r="G38" s="10">
        <v>0</v>
      </c>
      <c r="H38" s="10">
        <v>0</v>
      </c>
    </row>
    <row r="39" spans="1:8" ht="18.75" x14ac:dyDescent="0.25">
      <c r="A39" s="15">
        <v>182</v>
      </c>
      <c r="B39" s="1" t="s">
        <v>79</v>
      </c>
      <c r="C39" s="7" t="s">
        <v>2</v>
      </c>
      <c r="D39" s="6">
        <v>60.7</v>
      </c>
      <c r="E39" s="6">
        <v>60.7</v>
      </c>
      <c r="F39" s="6">
        <v>68.7</v>
      </c>
      <c r="G39" s="10">
        <f t="shared" si="0"/>
        <v>113.17957166392092</v>
      </c>
      <c r="H39" s="10">
        <f t="shared" si="1"/>
        <v>113.17957166392092</v>
      </c>
    </row>
    <row r="40" spans="1:8" ht="37.5" x14ac:dyDescent="0.25">
      <c r="A40" s="3">
        <v>182</v>
      </c>
      <c r="B40" s="1" t="s">
        <v>80</v>
      </c>
      <c r="C40" s="7" t="s">
        <v>81</v>
      </c>
      <c r="D40" s="6">
        <v>4510.3999999999996</v>
      </c>
      <c r="E40" s="6">
        <v>4510.3999999999996</v>
      </c>
      <c r="F40" s="6">
        <v>7354.6</v>
      </c>
      <c r="G40" s="10">
        <f t="shared" si="0"/>
        <v>163.05870876197235</v>
      </c>
      <c r="H40" s="10">
        <f t="shared" si="1"/>
        <v>163.05870876197235</v>
      </c>
    </row>
    <row r="41" spans="1:8" ht="37.5" x14ac:dyDescent="0.25">
      <c r="A41" s="3"/>
      <c r="B41" s="4" t="s">
        <v>82</v>
      </c>
      <c r="C41" s="18" t="s">
        <v>5</v>
      </c>
      <c r="D41" s="19">
        <f>D42</f>
        <v>9100</v>
      </c>
      <c r="E41" s="19">
        <f>E42</f>
        <v>15300</v>
      </c>
      <c r="F41" s="19">
        <f>F42</f>
        <v>15936.300000000001</v>
      </c>
      <c r="G41" s="10">
        <f t="shared" si="0"/>
        <v>175.12417582417584</v>
      </c>
      <c r="H41" s="10">
        <f t="shared" si="1"/>
        <v>104.15882352941178</v>
      </c>
    </row>
    <row r="42" spans="1:8" ht="18.75" x14ac:dyDescent="0.25">
      <c r="A42" s="15">
        <v>182</v>
      </c>
      <c r="B42" s="1" t="s">
        <v>83</v>
      </c>
      <c r="C42" s="7" t="s">
        <v>1</v>
      </c>
      <c r="D42" s="6">
        <f>D43+D44</f>
        <v>9100</v>
      </c>
      <c r="E42" s="6">
        <f>E43+E44</f>
        <v>15300</v>
      </c>
      <c r="F42" s="6">
        <f>F43+F44</f>
        <v>15936.300000000001</v>
      </c>
      <c r="G42" s="10">
        <f t="shared" si="0"/>
        <v>175.12417582417584</v>
      </c>
      <c r="H42" s="10">
        <f t="shared" si="1"/>
        <v>104.15882352941178</v>
      </c>
    </row>
    <row r="43" spans="1:8" ht="18.75" x14ac:dyDescent="0.25">
      <c r="A43" s="15"/>
      <c r="B43" s="1" t="s">
        <v>84</v>
      </c>
      <c r="C43" s="7" t="s">
        <v>8</v>
      </c>
      <c r="D43" s="6">
        <v>6400</v>
      </c>
      <c r="E43" s="6">
        <v>12600</v>
      </c>
      <c r="F43" s="6">
        <v>14081.6</v>
      </c>
      <c r="G43" s="10">
        <f t="shared" si="0"/>
        <v>220.02500000000001</v>
      </c>
      <c r="H43" s="10">
        <f t="shared" si="1"/>
        <v>111.75873015873017</v>
      </c>
    </row>
    <row r="44" spans="1:8" ht="37.5" x14ac:dyDescent="0.25">
      <c r="A44" s="15"/>
      <c r="B44" s="1" t="s">
        <v>85</v>
      </c>
      <c r="C44" s="7" t="s">
        <v>86</v>
      </c>
      <c r="D44" s="6">
        <v>2700</v>
      </c>
      <c r="E44" s="6">
        <v>2700</v>
      </c>
      <c r="F44" s="6">
        <v>1854.7</v>
      </c>
      <c r="G44" s="10">
        <f t="shared" si="0"/>
        <v>68.69259259259259</v>
      </c>
      <c r="H44" s="10">
        <f t="shared" si="1"/>
        <v>68.69259259259259</v>
      </c>
    </row>
    <row r="45" spans="1:8" ht="18.75" x14ac:dyDescent="0.25">
      <c r="A45" s="15"/>
      <c r="B45" s="4" t="s">
        <v>87</v>
      </c>
      <c r="C45" s="18" t="s">
        <v>88</v>
      </c>
      <c r="D45" s="19">
        <f>D46</f>
        <v>5107</v>
      </c>
      <c r="E45" s="19">
        <f>E46</f>
        <v>14357</v>
      </c>
      <c r="F45" s="19">
        <f>F46</f>
        <v>15763.8</v>
      </c>
      <c r="G45" s="10">
        <f t="shared" si="0"/>
        <v>308.67045232034462</v>
      </c>
      <c r="H45" s="10">
        <f t="shared" si="1"/>
        <v>109.79870446472104</v>
      </c>
    </row>
    <row r="46" spans="1:8" ht="37.5" x14ac:dyDescent="0.25">
      <c r="A46" s="3">
        <v>182</v>
      </c>
      <c r="B46" s="1" t="s">
        <v>89</v>
      </c>
      <c r="C46" s="7" t="s">
        <v>10</v>
      </c>
      <c r="D46" s="6">
        <v>5107</v>
      </c>
      <c r="E46" s="6">
        <v>14357</v>
      </c>
      <c r="F46" s="6">
        <v>15763.8</v>
      </c>
      <c r="G46" s="10">
        <f t="shared" si="0"/>
        <v>308.67045232034462</v>
      </c>
      <c r="H46" s="10">
        <f t="shared" si="1"/>
        <v>109.79870446472104</v>
      </c>
    </row>
    <row r="47" spans="1:8" ht="18.75" x14ac:dyDescent="0.25">
      <c r="A47" s="3"/>
      <c r="B47" s="4" t="s">
        <v>90</v>
      </c>
      <c r="C47" s="18" t="s">
        <v>91</v>
      </c>
      <c r="D47" s="19">
        <f t="shared" ref="D47:E47" si="3">D48+D52+D54+D58+D62+D81</f>
        <v>7979.7999999999993</v>
      </c>
      <c r="E47" s="19">
        <f t="shared" si="3"/>
        <v>8036.7999999999993</v>
      </c>
      <c r="F47" s="19">
        <f>F48+F52+F54+F58+F62+F81</f>
        <v>14928.300000000001</v>
      </c>
      <c r="G47" s="10">
        <f t="shared" si="0"/>
        <v>187.07611719591972</v>
      </c>
      <c r="H47" s="10">
        <f t="shared" si="1"/>
        <v>185.74930320525584</v>
      </c>
    </row>
    <row r="48" spans="1:8" ht="56.25" x14ac:dyDescent="0.25">
      <c r="A48" s="20">
        <v>902</v>
      </c>
      <c r="B48" s="4" t="s">
        <v>92</v>
      </c>
      <c r="C48" s="18" t="s">
        <v>93</v>
      </c>
      <c r="D48" s="19">
        <f>D49+D50+D51</f>
        <v>3249.7999999999997</v>
      </c>
      <c r="E48" s="19">
        <f>E49+E50+E51</f>
        <v>3249.7999999999997</v>
      </c>
      <c r="F48" s="19">
        <f>F49+F50+F51</f>
        <v>4811.6000000000004</v>
      </c>
      <c r="G48" s="10">
        <f t="shared" si="0"/>
        <v>148.05834205181861</v>
      </c>
      <c r="H48" s="10">
        <f t="shared" si="1"/>
        <v>148.05834205181861</v>
      </c>
    </row>
    <row r="49" spans="1:8" ht="37.5" x14ac:dyDescent="0.25">
      <c r="A49" s="3">
        <v>902</v>
      </c>
      <c r="B49" s="1" t="s">
        <v>94</v>
      </c>
      <c r="C49" s="7" t="s">
        <v>95</v>
      </c>
      <c r="D49" s="6">
        <v>24.7</v>
      </c>
      <c r="E49" s="6">
        <v>24.7</v>
      </c>
      <c r="F49" s="6">
        <v>24.7</v>
      </c>
      <c r="G49" s="10">
        <f t="shared" si="0"/>
        <v>100</v>
      </c>
      <c r="H49" s="10">
        <f t="shared" si="1"/>
        <v>100</v>
      </c>
    </row>
    <row r="50" spans="1:8" ht="93.75" x14ac:dyDescent="0.25">
      <c r="A50" s="3">
        <v>902</v>
      </c>
      <c r="B50" s="1" t="s">
        <v>96</v>
      </c>
      <c r="C50" s="7" t="s">
        <v>97</v>
      </c>
      <c r="D50" s="6">
        <v>2243.1</v>
      </c>
      <c r="E50" s="6">
        <v>2243.1</v>
      </c>
      <c r="F50" s="6">
        <v>3340</v>
      </c>
      <c r="G50" s="10">
        <f t="shared" si="0"/>
        <v>148.90107440595605</v>
      </c>
      <c r="H50" s="10">
        <f t="shared" si="1"/>
        <v>148.90107440595605</v>
      </c>
    </row>
    <row r="51" spans="1:8" ht="93.75" x14ac:dyDescent="0.25">
      <c r="A51" s="3">
        <v>902</v>
      </c>
      <c r="B51" s="1" t="s">
        <v>98</v>
      </c>
      <c r="C51" s="7" t="s">
        <v>99</v>
      </c>
      <c r="D51" s="6">
        <v>982</v>
      </c>
      <c r="E51" s="6">
        <v>982</v>
      </c>
      <c r="F51" s="6">
        <v>1446.9</v>
      </c>
      <c r="G51" s="10">
        <f t="shared" si="0"/>
        <v>147.34215885947049</v>
      </c>
      <c r="H51" s="10">
        <f t="shared" si="1"/>
        <v>147.34215885947049</v>
      </c>
    </row>
    <row r="52" spans="1:8" ht="37.5" x14ac:dyDescent="0.25">
      <c r="A52" s="21"/>
      <c r="B52" s="4" t="s">
        <v>100</v>
      </c>
      <c r="C52" s="18" t="s">
        <v>6</v>
      </c>
      <c r="D52" s="19">
        <f>1300</f>
        <v>1300</v>
      </c>
      <c r="E52" s="19">
        <f>E53</f>
        <v>1300</v>
      </c>
      <c r="F52" s="19">
        <f>F53</f>
        <v>1853.8</v>
      </c>
      <c r="G52" s="10">
        <f t="shared" si="0"/>
        <v>142.6</v>
      </c>
      <c r="H52" s="10">
        <f t="shared" si="1"/>
        <v>142.6</v>
      </c>
    </row>
    <row r="53" spans="1:8" ht="18.75" x14ac:dyDescent="0.25">
      <c r="A53" s="21" t="s">
        <v>101</v>
      </c>
      <c r="B53" s="1" t="s">
        <v>102</v>
      </c>
      <c r="C53" s="7" t="s">
        <v>0</v>
      </c>
      <c r="D53" s="6">
        <v>1300</v>
      </c>
      <c r="E53" s="6">
        <v>1300</v>
      </c>
      <c r="F53" s="6">
        <v>1853.8</v>
      </c>
      <c r="G53" s="10">
        <f t="shared" si="0"/>
        <v>142.6</v>
      </c>
      <c r="H53" s="10">
        <f t="shared" si="1"/>
        <v>142.6</v>
      </c>
    </row>
    <row r="54" spans="1:8" s="17" customFormat="1" ht="37.5" x14ac:dyDescent="0.25">
      <c r="A54" s="3"/>
      <c r="B54" s="4" t="s">
        <v>103</v>
      </c>
      <c r="C54" s="18" t="s">
        <v>104</v>
      </c>
      <c r="D54" s="12">
        <f>D55+D56+D57</f>
        <v>700</v>
      </c>
      <c r="E54" s="12">
        <f t="shared" ref="E54:F54" si="4">E55+E56+E57</f>
        <v>700</v>
      </c>
      <c r="F54" s="12">
        <f t="shared" si="4"/>
        <v>1506.1999999999998</v>
      </c>
      <c r="G54" s="10">
        <f t="shared" si="0"/>
        <v>215.17142857142852</v>
      </c>
      <c r="H54" s="10">
        <f t="shared" si="1"/>
        <v>215.17142857142852</v>
      </c>
    </row>
    <row r="55" spans="1:8" ht="18.75" x14ac:dyDescent="0.25">
      <c r="A55" s="15">
        <v>902</v>
      </c>
      <c r="B55" s="1" t="s">
        <v>105</v>
      </c>
      <c r="C55" s="7" t="s">
        <v>106</v>
      </c>
      <c r="D55" s="6">
        <v>462</v>
      </c>
      <c r="E55" s="6">
        <v>462</v>
      </c>
      <c r="F55" s="6">
        <v>1230.0999999999999</v>
      </c>
      <c r="G55" s="10">
        <f t="shared" si="0"/>
        <v>266.25541125541122</v>
      </c>
      <c r="H55" s="10">
        <f t="shared" si="1"/>
        <v>266.25541125541122</v>
      </c>
    </row>
    <row r="56" spans="1:8" ht="37.5" x14ac:dyDescent="0.25">
      <c r="A56" s="15">
        <v>902</v>
      </c>
      <c r="B56" s="1" t="s">
        <v>107</v>
      </c>
      <c r="C56" s="7" t="s">
        <v>9</v>
      </c>
      <c r="D56" s="6">
        <v>238</v>
      </c>
      <c r="E56" s="6">
        <v>238</v>
      </c>
      <c r="F56" s="6">
        <v>252.6</v>
      </c>
      <c r="G56" s="10">
        <f t="shared" si="0"/>
        <v>106.1344537815126</v>
      </c>
      <c r="H56" s="10">
        <f t="shared" si="1"/>
        <v>106.1344537815126</v>
      </c>
    </row>
    <row r="57" spans="1:8" ht="18.75" x14ac:dyDescent="0.25">
      <c r="A57" s="15"/>
      <c r="B57" s="1" t="s">
        <v>228</v>
      </c>
      <c r="C57" s="7" t="s">
        <v>227</v>
      </c>
      <c r="D57" s="6">
        <v>0</v>
      </c>
      <c r="E57" s="6">
        <v>0</v>
      </c>
      <c r="F57" s="6">
        <v>23.5</v>
      </c>
      <c r="G57" s="10">
        <v>0</v>
      </c>
      <c r="H57" s="10">
        <v>0</v>
      </c>
    </row>
    <row r="58" spans="1:8" s="17" customFormat="1" ht="37.5" x14ac:dyDescent="0.25">
      <c r="A58" s="3"/>
      <c r="B58" s="4" t="s">
        <v>108</v>
      </c>
      <c r="C58" s="18" t="s">
        <v>7</v>
      </c>
      <c r="D58" s="12">
        <v>230</v>
      </c>
      <c r="E58" s="12">
        <f>E59+E60+E61</f>
        <v>230</v>
      </c>
      <c r="F58" s="12">
        <f>F59+F60+F61</f>
        <v>469.6</v>
      </c>
      <c r="G58" s="10">
        <f t="shared" si="0"/>
        <v>204.17391304347828</v>
      </c>
      <c r="H58" s="10">
        <f t="shared" si="1"/>
        <v>204.17391304347828</v>
      </c>
    </row>
    <row r="59" spans="1:8" s="17" customFormat="1" ht="61.5" customHeight="1" x14ac:dyDescent="0.25">
      <c r="A59" s="3">
        <v>902</v>
      </c>
      <c r="B59" s="1" t="s">
        <v>187</v>
      </c>
      <c r="C59" s="7" t="s">
        <v>188</v>
      </c>
      <c r="D59" s="2">
        <v>0</v>
      </c>
      <c r="E59" s="2">
        <v>180</v>
      </c>
      <c r="F59" s="2">
        <v>157.30000000000001</v>
      </c>
      <c r="G59" s="10">
        <v>0</v>
      </c>
      <c r="H59" s="10">
        <f t="shared" si="1"/>
        <v>87.3888888888889</v>
      </c>
    </row>
    <row r="60" spans="1:8" s="17" customFormat="1" ht="60.75" customHeight="1" x14ac:dyDescent="0.25">
      <c r="A60" s="3">
        <v>902</v>
      </c>
      <c r="B60" s="1" t="s">
        <v>189</v>
      </c>
      <c r="C60" s="7" t="s">
        <v>190</v>
      </c>
      <c r="D60" s="2">
        <v>0</v>
      </c>
      <c r="E60" s="2">
        <v>0</v>
      </c>
      <c r="F60" s="2">
        <v>312.3</v>
      </c>
      <c r="G60" s="10">
        <v>0</v>
      </c>
      <c r="H60" s="10">
        <v>0</v>
      </c>
    </row>
    <row r="61" spans="1:8" s="17" customFormat="1" ht="111.75" customHeight="1" x14ac:dyDescent="0.25">
      <c r="A61" s="3">
        <v>802</v>
      </c>
      <c r="B61" s="1" t="s">
        <v>191</v>
      </c>
      <c r="C61" s="7" t="s">
        <v>192</v>
      </c>
      <c r="D61" s="2">
        <v>230</v>
      </c>
      <c r="E61" s="2">
        <v>50</v>
      </c>
      <c r="F61" s="2">
        <v>0</v>
      </c>
      <c r="G61" s="10">
        <f t="shared" si="0"/>
        <v>0</v>
      </c>
      <c r="H61" s="10">
        <f t="shared" si="1"/>
        <v>0</v>
      </c>
    </row>
    <row r="62" spans="1:8" s="17" customFormat="1" ht="18.75" x14ac:dyDescent="0.25">
      <c r="A62" s="22"/>
      <c r="B62" s="4" t="s">
        <v>109</v>
      </c>
      <c r="C62" s="18" t="s">
        <v>110</v>
      </c>
      <c r="D62" s="12">
        <f>D63+D75+D79+D74</f>
        <v>2500</v>
      </c>
      <c r="E62" s="12">
        <f>E63+E75+E79+E74</f>
        <v>2500</v>
      </c>
      <c r="F62" s="12">
        <f>F63+F75+F79+F74</f>
        <v>4763.5</v>
      </c>
      <c r="G62" s="10">
        <f t="shared" si="0"/>
        <v>190.54</v>
      </c>
      <c r="H62" s="10">
        <f t="shared" si="1"/>
        <v>190.54</v>
      </c>
    </row>
    <row r="63" spans="1:8" s="17" customFormat="1" ht="37.5" x14ac:dyDescent="0.25">
      <c r="A63" s="23" t="s">
        <v>111</v>
      </c>
      <c r="B63" s="4" t="s">
        <v>112</v>
      </c>
      <c r="C63" s="18" t="s">
        <v>113</v>
      </c>
      <c r="D63" s="12">
        <f t="shared" ref="D63" si="5">D64+D65+D66+D67+D68+D69+D70+D71+D72+D73</f>
        <v>922</v>
      </c>
      <c r="E63" s="12">
        <f>E64+E65+E66+E67+E68+E69+E70+E71+E72+E73+E74</f>
        <v>1110</v>
      </c>
      <c r="F63" s="12">
        <f>F64+F65+F66+F67+F68+F69+F70+F71+F72+F73</f>
        <v>1033.5999999999999</v>
      </c>
      <c r="G63" s="10">
        <f t="shared" si="0"/>
        <v>112.10412147505421</v>
      </c>
      <c r="H63" s="10">
        <f t="shared" si="1"/>
        <v>93.117117117117104</v>
      </c>
    </row>
    <row r="64" spans="1:8" s="17" customFormat="1" ht="60" customHeight="1" x14ac:dyDescent="0.25">
      <c r="A64" s="22" t="s">
        <v>111</v>
      </c>
      <c r="B64" s="1" t="s">
        <v>179</v>
      </c>
      <c r="C64" s="7" t="s">
        <v>180</v>
      </c>
      <c r="D64" s="12">
        <v>0</v>
      </c>
      <c r="E64" s="2">
        <v>0</v>
      </c>
      <c r="F64" s="2">
        <v>43.7</v>
      </c>
      <c r="G64" s="10">
        <v>0</v>
      </c>
      <c r="H64" s="10">
        <v>0</v>
      </c>
    </row>
    <row r="65" spans="1:8" s="17" customFormat="1" ht="93.75" x14ac:dyDescent="0.25">
      <c r="A65" s="22" t="s">
        <v>111</v>
      </c>
      <c r="B65" s="1" t="s">
        <v>114</v>
      </c>
      <c r="C65" s="7" t="s">
        <v>115</v>
      </c>
      <c r="D65" s="2">
        <v>55</v>
      </c>
      <c r="E65" s="2">
        <v>60</v>
      </c>
      <c r="F65" s="2">
        <v>98.2</v>
      </c>
      <c r="G65" s="10">
        <f t="shared" si="0"/>
        <v>178.54545454545453</v>
      </c>
      <c r="H65" s="10">
        <f t="shared" si="1"/>
        <v>163.66666666666669</v>
      </c>
    </row>
    <row r="66" spans="1:8" s="17" customFormat="1" ht="56.25" x14ac:dyDescent="0.25">
      <c r="A66" s="22" t="s">
        <v>111</v>
      </c>
      <c r="B66" s="1" t="s">
        <v>116</v>
      </c>
      <c r="C66" s="7" t="s">
        <v>117</v>
      </c>
      <c r="D66" s="2">
        <v>707</v>
      </c>
      <c r="E66" s="2">
        <v>910</v>
      </c>
      <c r="F66" s="2">
        <v>15.3</v>
      </c>
      <c r="G66" s="10">
        <f t="shared" si="0"/>
        <v>2.164073550212164</v>
      </c>
      <c r="H66" s="10">
        <f t="shared" si="1"/>
        <v>1.6813186813186813</v>
      </c>
    </row>
    <row r="67" spans="1:8" s="17" customFormat="1" ht="75" x14ac:dyDescent="0.25">
      <c r="A67" s="22" t="s">
        <v>111</v>
      </c>
      <c r="B67" s="1" t="s">
        <v>118</v>
      </c>
      <c r="C67" s="7" t="s">
        <v>119</v>
      </c>
      <c r="D67" s="2">
        <v>10</v>
      </c>
      <c r="E67" s="2">
        <v>10</v>
      </c>
      <c r="F67" s="2">
        <v>28.5</v>
      </c>
      <c r="G67" s="10">
        <f t="shared" si="0"/>
        <v>285</v>
      </c>
      <c r="H67" s="10">
        <f t="shared" si="1"/>
        <v>285</v>
      </c>
    </row>
    <row r="68" spans="1:8" s="17" customFormat="1" ht="63" customHeight="1" x14ac:dyDescent="0.25">
      <c r="A68" s="22" t="s">
        <v>111</v>
      </c>
      <c r="B68" s="1" t="s">
        <v>211</v>
      </c>
      <c r="C68" s="7" t="s">
        <v>213</v>
      </c>
      <c r="D68" s="2">
        <v>0</v>
      </c>
      <c r="E68" s="2">
        <v>0</v>
      </c>
      <c r="F68" s="2">
        <v>16.5</v>
      </c>
      <c r="G68" s="10">
        <v>0</v>
      </c>
      <c r="H68" s="10">
        <v>0</v>
      </c>
    </row>
    <row r="69" spans="1:8" s="17" customFormat="1" ht="97.5" customHeight="1" x14ac:dyDescent="0.25">
      <c r="A69" s="22" t="s">
        <v>111</v>
      </c>
      <c r="B69" s="1" t="s">
        <v>212</v>
      </c>
      <c r="C69" s="7" t="s">
        <v>214</v>
      </c>
      <c r="D69" s="2">
        <v>0</v>
      </c>
      <c r="E69" s="2">
        <v>0</v>
      </c>
      <c r="F69" s="2">
        <v>0.8</v>
      </c>
      <c r="G69" s="10">
        <v>0</v>
      </c>
      <c r="H69" s="10">
        <v>0</v>
      </c>
    </row>
    <row r="70" spans="1:8" s="17" customFormat="1" ht="100.5" customHeight="1" x14ac:dyDescent="0.25">
      <c r="A70" s="22" t="s">
        <v>111</v>
      </c>
      <c r="B70" s="1" t="s">
        <v>181</v>
      </c>
      <c r="C70" s="7" t="s">
        <v>182</v>
      </c>
      <c r="D70" s="2">
        <v>0</v>
      </c>
      <c r="E70" s="2">
        <v>0</v>
      </c>
      <c r="F70" s="2">
        <v>163.69999999999999</v>
      </c>
      <c r="G70" s="10">
        <v>0</v>
      </c>
      <c r="H70" s="10">
        <v>0</v>
      </c>
    </row>
    <row r="71" spans="1:8" s="17" customFormat="1" ht="77.25" customHeight="1" x14ac:dyDescent="0.25">
      <c r="A71" s="22" t="s">
        <v>111</v>
      </c>
      <c r="B71" s="1" t="s">
        <v>183</v>
      </c>
      <c r="C71" s="7" t="s">
        <v>184</v>
      </c>
      <c r="D71" s="2">
        <v>0</v>
      </c>
      <c r="E71" s="2">
        <v>0</v>
      </c>
      <c r="F71" s="2">
        <v>8.6999999999999993</v>
      </c>
      <c r="G71" s="10">
        <v>0</v>
      </c>
      <c r="H71" s="10">
        <v>0</v>
      </c>
    </row>
    <row r="72" spans="1:8" s="17" customFormat="1" ht="61.5" customHeight="1" x14ac:dyDescent="0.25">
      <c r="A72" s="22" t="s">
        <v>111</v>
      </c>
      <c r="B72" s="1" t="s">
        <v>185</v>
      </c>
      <c r="C72" s="7" t="s">
        <v>186</v>
      </c>
      <c r="D72" s="2">
        <v>0</v>
      </c>
      <c r="E72" s="2">
        <v>0</v>
      </c>
      <c r="F72" s="2">
        <v>148.6</v>
      </c>
      <c r="G72" s="10">
        <v>0</v>
      </c>
      <c r="H72" s="10">
        <v>0</v>
      </c>
    </row>
    <row r="73" spans="1:8" s="17" customFormat="1" ht="75" x14ac:dyDescent="0.25">
      <c r="A73" s="22" t="s">
        <v>111</v>
      </c>
      <c r="B73" s="1" t="s">
        <v>120</v>
      </c>
      <c r="C73" s="7" t="s">
        <v>121</v>
      </c>
      <c r="D73" s="2">
        <v>150</v>
      </c>
      <c r="E73" s="2">
        <v>130</v>
      </c>
      <c r="F73" s="2">
        <v>509.6</v>
      </c>
      <c r="G73" s="10">
        <f t="shared" si="0"/>
        <v>339.73333333333335</v>
      </c>
      <c r="H73" s="10">
        <f t="shared" si="1"/>
        <v>392.00000000000006</v>
      </c>
    </row>
    <row r="74" spans="1:8" s="17" customFormat="1" ht="131.25" customHeight="1" x14ac:dyDescent="0.25">
      <c r="A74" s="23" t="s">
        <v>111</v>
      </c>
      <c r="B74" s="4" t="s">
        <v>207</v>
      </c>
      <c r="C74" s="18" t="s">
        <v>208</v>
      </c>
      <c r="D74" s="12">
        <v>0</v>
      </c>
      <c r="E74" s="12">
        <v>0</v>
      </c>
      <c r="F74" s="12">
        <v>22.6</v>
      </c>
      <c r="G74" s="10">
        <v>0</v>
      </c>
      <c r="H74" s="10">
        <v>0</v>
      </c>
    </row>
    <row r="75" spans="1:8" s="17" customFormat="1" ht="18.75" x14ac:dyDescent="0.25">
      <c r="A75" s="23" t="s">
        <v>111</v>
      </c>
      <c r="B75" s="4" t="s">
        <v>122</v>
      </c>
      <c r="C75" s="18" t="s">
        <v>123</v>
      </c>
      <c r="D75" s="12">
        <f>D76+D78</f>
        <v>278</v>
      </c>
      <c r="E75" s="12">
        <f>E76+E77+E78</f>
        <v>90</v>
      </c>
      <c r="F75" s="12">
        <f>F76+F77+F78</f>
        <v>791.3</v>
      </c>
      <c r="G75" s="10">
        <f t="shared" si="0"/>
        <v>284.64028776978415</v>
      </c>
      <c r="H75" s="10">
        <f t="shared" si="1"/>
        <v>879.22222222222217</v>
      </c>
    </row>
    <row r="76" spans="1:8" s="17" customFormat="1" ht="112.5" x14ac:dyDescent="0.25">
      <c r="A76" s="22" t="s">
        <v>134</v>
      </c>
      <c r="B76" s="1" t="s">
        <v>126</v>
      </c>
      <c r="C76" s="7" t="s">
        <v>127</v>
      </c>
      <c r="D76" s="2">
        <v>178</v>
      </c>
      <c r="E76" s="2">
        <v>10</v>
      </c>
      <c r="F76" s="2">
        <v>0</v>
      </c>
      <c r="G76" s="10">
        <f t="shared" si="0"/>
        <v>0</v>
      </c>
      <c r="H76" s="10">
        <f t="shared" si="1"/>
        <v>0</v>
      </c>
    </row>
    <row r="77" spans="1:8" s="17" customFormat="1" ht="66" customHeight="1" x14ac:dyDescent="0.25">
      <c r="A77" s="22" t="s">
        <v>134</v>
      </c>
      <c r="B77" s="1" t="s">
        <v>177</v>
      </c>
      <c r="C77" s="7" t="s">
        <v>178</v>
      </c>
      <c r="D77" s="2">
        <v>178</v>
      </c>
      <c r="E77" s="2">
        <v>0</v>
      </c>
      <c r="F77" s="2">
        <v>512.1</v>
      </c>
      <c r="G77" s="10">
        <v>0</v>
      </c>
      <c r="H77" s="10">
        <v>0</v>
      </c>
    </row>
    <row r="78" spans="1:8" s="17" customFormat="1" ht="75" x14ac:dyDescent="0.25">
      <c r="A78" s="22" t="s">
        <v>111</v>
      </c>
      <c r="B78" s="1" t="s">
        <v>124</v>
      </c>
      <c r="C78" s="7" t="s">
        <v>125</v>
      </c>
      <c r="D78" s="2">
        <v>100</v>
      </c>
      <c r="E78" s="2">
        <v>80</v>
      </c>
      <c r="F78" s="2">
        <v>279.2</v>
      </c>
      <c r="G78" s="10">
        <f t="shared" si="0"/>
        <v>279.2</v>
      </c>
      <c r="H78" s="10">
        <f t="shared" si="1"/>
        <v>349</v>
      </c>
    </row>
    <row r="79" spans="1:8" s="17" customFormat="1" ht="18.75" x14ac:dyDescent="0.25">
      <c r="A79" s="23" t="s">
        <v>128</v>
      </c>
      <c r="B79" s="4" t="s">
        <v>129</v>
      </c>
      <c r="C79" s="18" t="s">
        <v>130</v>
      </c>
      <c r="D79" s="12">
        <f>D80</f>
        <v>1300</v>
      </c>
      <c r="E79" s="12">
        <f t="shared" ref="E79:F79" si="6">E80</f>
        <v>1300</v>
      </c>
      <c r="F79" s="12">
        <f t="shared" si="6"/>
        <v>2916</v>
      </c>
      <c r="G79" s="10">
        <f t="shared" si="0"/>
        <v>224.30769230769232</v>
      </c>
      <c r="H79" s="10">
        <f t="shared" si="1"/>
        <v>224.30769230769232</v>
      </c>
    </row>
    <row r="80" spans="1:8" s="17" customFormat="1" ht="187.5" x14ac:dyDescent="0.25">
      <c r="A80" s="22" t="s">
        <v>128</v>
      </c>
      <c r="B80" s="1" t="s">
        <v>131</v>
      </c>
      <c r="C80" s="7" t="s">
        <v>132</v>
      </c>
      <c r="D80" s="2">
        <v>1300</v>
      </c>
      <c r="E80" s="2">
        <v>1300</v>
      </c>
      <c r="F80" s="2">
        <v>2916</v>
      </c>
      <c r="G80" s="10">
        <f t="shared" si="0"/>
        <v>224.30769230769232</v>
      </c>
      <c r="H80" s="10">
        <f t="shared" si="1"/>
        <v>224.30769230769232</v>
      </c>
    </row>
    <row r="81" spans="1:8" s="17" customFormat="1" ht="18.75" x14ac:dyDescent="0.25">
      <c r="A81" s="22" t="s">
        <v>134</v>
      </c>
      <c r="B81" s="1" t="s">
        <v>193</v>
      </c>
      <c r="C81" s="18" t="s">
        <v>194</v>
      </c>
      <c r="D81" s="12">
        <v>0</v>
      </c>
      <c r="E81" s="12">
        <f>E82+E83</f>
        <v>57</v>
      </c>
      <c r="F81" s="12">
        <f>F82+F83</f>
        <v>1523.6000000000001</v>
      </c>
      <c r="G81" s="10">
        <v>0</v>
      </c>
      <c r="H81" s="10">
        <v>0</v>
      </c>
    </row>
    <row r="82" spans="1:8" s="17" customFormat="1" ht="37.5" x14ac:dyDescent="0.25">
      <c r="A82" s="22" t="s">
        <v>134</v>
      </c>
      <c r="B82" s="1" t="s">
        <v>195</v>
      </c>
      <c r="C82" s="7" t="s">
        <v>196</v>
      </c>
      <c r="D82" s="2">
        <v>0</v>
      </c>
      <c r="E82" s="2">
        <v>0</v>
      </c>
      <c r="F82" s="2">
        <v>-0.1</v>
      </c>
      <c r="G82" s="10">
        <v>0</v>
      </c>
      <c r="H82" s="10">
        <v>0</v>
      </c>
    </row>
    <row r="83" spans="1:8" s="17" customFormat="1" ht="18.75" x14ac:dyDescent="0.25">
      <c r="A83" s="22" t="s">
        <v>134</v>
      </c>
      <c r="B83" s="1" t="s">
        <v>197</v>
      </c>
      <c r="C83" s="7" t="s">
        <v>198</v>
      </c>
      <c r="D83" s="2">
        <v>0</v>
      </c>
      <c r="E83" s="2">
        <v>57</v>
      </c>
      <c r="F83" s="2">
        <v>1523.7</v>
      </c>
      <c r="G83" s="10">
        <v>0</v>
      </c>
      <c r="H83" s="10">
        <v>0</v>
      </c>
    </row>
    <row r="84" spans="1:8" ht="18.75" x14ac:dyDescent="0.25">
      <c r="A84" s="15"/>
      <c r="B84" s="23" t="s">
        <v>45</v>
      </c>
      <c r="C84" s="18" t="s">
        <v>44</v>
      </c>
      <c r="D84" s="19">
        <f>D85+D141</f>
        <v>713639.99999999988</v>
      </c>
      <c r="E84" s="19">
        <f>E85+E141</f>
        <v>1249736.6000000001</v>
      </c>
      <c r="F84" s="19">
        <f>F85+F141</f>
        <v>1199368.4000000001</v>
      </c>
      <c r="G84" s="10">
        <f t="shared" si="0"/>
        <v>168.06350540888968</v>
      </c>
      <c r="H84" s="10">
        <f t="shared" si="1"/>
        <v>95.96969473407438</v>
      </c>
    </row>
    <row r="85" spans="1:8" ht="56.25" x14ac:dyDescent="0.25">
      <c r="A85" s="24">
        <v>902</v>
      </c>
      <c r="B85" s="23" t="s">
        <v>47</v>
      </c>
      <c r="C85" s="18" t="s">
        <v>46</v>
      </c>
      <c r="D85" s="19">
        <f>D86+D91+D105+D120</f>
        <v>713639.99999999988</v>
      </c>
      <c r="E85" s="19">
        <f>E86+E91+E105+E120</f>
        <v>1249737.8</v>
      </c>
      <c r="F85" s="19">
        <f>F86+F91+F105+F120</f>
        <v>1199369.6000000001</v>
      </c>
      <c r="G85" s="10">
        <f t="shared" si="0"/>
        <v>168.06367356089908</v>
      </c>
      <c r="H85" s="10">
        <f t="shared" si="1"/>
        <v>95.969698603979168</v>
      </c>
    </row>
    <row r="86" spans="1:8" ht="18.75" x14ac:dyDescent="0.25">
      <c r="A86" s="24">
        <v>902</v>
      </c>
      <c r="B86" s="23" t="s">
        <v>49</v>
      </c>
      <c r="C86" s="18" t="s">
        <v>48</v>
      </c>
      <c r="D86" s="19">
        <f>D87+D90+D88+D89</f>
        <v>162217</v>
      </c>
      <c r="E86" s="19">
        <f t="shared" ref="E86:F86" si="7">E87+E90+E88+E89</f>
        <v>281267.60000000003</v>
      </c>
      <c r="F86" s="19">
        <f t="shared" si="7"/>
        <v>281267.60000000003</v>
      </c>
      <c r="G86" s="10">
        <f t="shared" si="0"/>
        <v>173.38971871012288</v>
      </c>
      <c r="H86" s="10">
        <f t="shared" si="1"/>
        <v>100</v>
      </c>
    </row>
    <row r="87" spans="1:8" ht="18.75" x14ac:dyDescent="0.25">
      <c r="A87" s="15">
        <v>902</v>
      </c>
      <c r="B87" s="22" t="s">
        <v>23</v>
      </c>
      <c r="C87" s="7" t="s">
        <v>24</v>
      </c>
      <c r="D87" s="6">
        <v>161917</v>
      </c>
      <c r="E87" s="6">
        <v>161917</v>
      </c>
      <c r="F87" s="6">
        <v>161917</v>
      </c>
      <c r="G87" s="10">
        <f t="shared" si="0"/>
        <v>100</v>
      </c>
      <c r="H87" s="10">
        <f t="shared" si="1"/>
        <v>100</v>
      </c>
    </row>
    <row r="88" spans="1:8" ht="37.5" x14ac:dyDescent="0.3">
      <c r="A88" s="15">
        <v>902</v>
      </c>
      <c r="B88" s="21" t="s">
        <v>200</v>
      </c>
      <c r="C88" s="38" t="s">
        <v>199</v>
      </c>
      <c r="D88" s="6">
        <v>0</v>
      </c>
      <c r="E88" s="6">
        <v>4680.3999999999996</v>
      </c>
      <c r="F88" s="6">
        <v>4680.3999999999996</v>
      </c>
      <c r="G88" s="10">
        <v>0</v>
      </c>
      <c r="H88" s="10">
        <f t="shared" si="1"/>
        <v>100</v>
      </c>
    </row>
    <row r="89" spans="1:8" ht="37.5" x14ac:dyDescent="0.3">
      <c r="A89" s="15">
        <v>902</v>
      </c>
      <c r="B89" s="21" t="s">
        <v>238</v>
      </c>
      <c r="C89" s="38" t="s">
        <v>239</v>
      </c>
      <c r="D89" s="6">
        <v>0</v>
      </c>
      <c r="E89" s="6">
        <v>5229.2</v>
      </c>
      <c r="F89" s="6">
        <v>5229.2</v>
      </c>
      <c r="G89" s="10">
        <v>0</v>
      </c>
      <c r="H89" s="10">
        <f t="shared" si="1"/>
        <v>100</v>
      </c>
    </row>
    <row r="90" spans="1:8" ht="18.75" x14ac:dyDescent="0.25">
      <c r="A90" s="15">
        <v>902</v>
      </c>
      <c r="B90" s="21" t="s">
        <v>25</v>
      </c>
      <c r="C90" s="7" t="s">
        <v>240</v>
      </c>
      <c r="D90" s="6">
        <v>300</v>
      </c>
      <c r="E90" s="6">
        <v>109441</v>
      </c>
      <c r="F90" s="6">
        <v>109441</v>
      </c>
      <c r="G90" s="10">
        <f>F90/D90*100</f>
        <v>36480.333333333336</v>
      </c>
      <c r="H90" s="10">
        <f>F90/E90*100</f>
        <v>100</v>
      </c>
    </row>
    <row r="91" spans="1:8" ht="37.5" x14ac:dyDescent="0.25">
      <c r="A91" s="24"/>
      <c r="B91" s="23" t="s">
        <v>51</v>
      </c>
      <c r="C91" s="18" t="s">
        <v>50</v>
      </c>
      <c r="D91" s="19">
        <f>D93+D94+D95+D98+D100+D101+D102+D103+D96+D97+D99+D104+D92</f>
        <v>1166.5999999999999</v>
      </c>
      <c r="E91" s="19">
        <f>E93+E94+E95+E98+E100+E101+E102+E103+E96+E97+E99+E104+E92</f>
        <v>151048</v>
      </c>
      <c r="F91" s="19">
        <f>F93+F94+F95+F98+F100+F101+F102+F103+F96+F97+F99+F104+F92</f>
        <v>150012.6</v>
      </c>
      <c r="G91" s="10">
        <f t="shared" si="0"/>
        <v>12858.957654723128</v>
      </c>
      <c r="H91" s="10">
        <f t="shared" si="1"/>
        <v>99.314522535882631</v>
      </c>
    </row>
    <row r="92" spans="1:8" ht="37.5" x14ac:dyDescent="0.25">
      <c r="A92" s="15">
        <v>902</v>
      </c>
      <c r="B92" s="22" t="s">
        <v>216</v>
      </c>
      <c r="C92" s="7" t="s">
        <v>217</v>
      </c>
      <c r="D92" s="6">
        <v>0</v>
      </c>
      <c r="E92" s="6">
        <v>25716.1</v>
      </c>
      <c r="F92" s="6">
        <v>25716.1</v>
      </c>
      <c r="G92" s="37">
        <v>0</v>
      </c>
      <c r="H92" s="37">
        <f t="shared" si="1"/>
        <v>100</v>
      </c>
    </row>
    <row r="93" spans="1:8" ht="93.75" x14ac:dyDescent="0.25">
      <c r="A93" s="15">
        <v>902</v>
      </c>
      <c r="B93" s="21" t="s">
        <v>149</v>
      </c>
      <c r="C93" s="7" t="s">
        <v>150</v>
      </c>
      <c r="D93" s="6">
        <v>0</v>
      </c>
      <c r="E93" s="6">
        <v>3040.6</v>
      </c>
      <c r="F93" s="6">
        <v>2943.9</v>
      </c>
      <c r="G93" s="10">
        <v>0</v>
      </c>
      <c r="H93" s="10">
        <f t="shared" si="1"/>
        <v>96.819706636847997</v>
      </c>
    </row>
    <row r="94" spans="1:8" ht="75" x14ac:dyDescent="0.25">
      <c r="A94" s="15">
        <v>902</v>
      </c>
      <c r="B94" s="21" t="s">
        <v>145</v>
      </c>
      <c r="C94" s="7" t="s">
        <v>146</v>
      </c>
      <c r="D94" s="6">
        <v>0</v>
      </c>
      <c r="E94" s="6">
        <v>19860</v>
      </c>
      <c r="F94" s="6">
        <v>18935.900000000001</v>
      </c>
      <c r="G94" s="10">
        <v>0</v>
      </c>
      <c r="H94" s="10">
        <f t="shared" si="1"/>
        <v>95.346928499496485</v>
      </c>
    </row>
    <row r="95" spans="1:8" ht="93.75" x14ac:dyDescent="0.25">
      <c r="A95" s="15">
        <v>902</v>
      </c>
      <c r="B95" s="21" t="s">
        <v>157</v>
      </c>
      <c r="C95" s="7" t="s">
        <v>158</v>
      </c>
      <c r="D95" s="6">
        <v>0</v>
      </c>
      <c r="E95" s="6">
        <f>50000+30000</f>
        <v>80000</v>
      </c>
      <c r="F95" s="6">
        <v>80000</v>
      </c>
      <c r="G95" s="10">
        <v>0</v>
      </c>
      <c r="H95" s="10">
        <f t="shared" si="1"/>
        <v>100</v>
      </c>
    </row>
    <row r="96" spans="1:8" ht="37.5" x14ac:dyDescent="0.25">
      <c r="A96" s="15">
        <v>902</v>
      </c>
      <c r="B96" s="21" t="s">
        <v>165</v>
      </c>
      <c r="C96" s="7" t="s">
        <v>166</v>
      </c>
      <c r="D96" s="6">
        <v>0</v>
      </c>
      <c r="E96" s="6">
        <v>8000</v>
      </c>
      <c r="F96" s="6">
        <v>8000</v>
      </c>
      <c r="G96" s="10">
        <v>0</v>
      </c>
      <c r="H96" s="10">
        <f t="shared" si="1"/>
        <v>100</v>
      </c>
    </row>
    <row r="97" spans="1:8" ht="75" x14ac:dyDescent="0.25">
      <c r="A97" s="15">
        <v>902</v>
      </c>
      <c r="B97" s="21" t="s">
        <v>161</v>
      </c>
      <c r="C97" s="7" t="s">
        <v>162</v>
      </c>
      <c r="D97" s="6">
        <v>0</v>
      </c>
      <c r="E97" s="6">
        <v>378.7</v>
      </c>
      <c r="F97" s="6">
        <v>378.7</v>
      </c>
      <c r="G97" s="10">
        <v>0</v>
      </c>
      <c r="H97" s="10">
        <f t="shared" si="1"/>
        <v>100</v>
      </c>
    </row>
    <row r="98" spans="1:8" ht="56.25" x14ac:dyDescent="0.25">
      <c r="A98" s="15">
        <v>902</v>
      </c>
      <c r="B98" s="21" t="s">
        <v>155</v>
      </c>
      <c r="C98" s="7" t="s">
        <v>156</v>
      </c>
      <c r="D98" s="6">
        <v>0</v>
      </c>
      <c r="E98" s="6">
        <f>877.8+476.5</f>
        <v>1354.3</v>
      </c>
      <c r="F98" s="6">
        <v>1354.3</v>
      </c>
      <c r="G98" s="10">
        <v>0</v>
      </c>
      <c r="H98" s="10">
        <f t="shared" si="1"/>
        <v>100</v>
      </c>
    </row>
    <row r="99" spans="1:8" ht="37.5" x14ac:dyDescent="0.25">
      <c r="A99" s="15">
        <v>902</v>
      </c>
      <c r="B99" s="21" t="s">
        <v>163</v>
      </c>
      <c r="C99" s="7" t="s">
        <v>164</v>
      </c>
      <c r="D99" s="6">
        <v>0</v>
      </c>
      <c r="E99" s="6">
        <v>243.9</v>
      </c>
      <c r="F99" s="6">
        <v>243.9</v>
      </c>
      <c r="G99" s="10">
        <v>0</v>
      </c>
      <c r="H99" s="10">
        <f t="shared" si="1"/>
        <v>100</v>
      </c>
    </row>
    <row r="100" spans="1:8" ht="56.25" x14ac:dyDescent="0.25">
      <c r="A100" s="15">
        <v>902</v>
      </c>
      <c r="B100" s="21" t="s">
        <v>159</v>
      </c>
      <c r="C100" s="7" t="s">
        <v>160</v>
      </c>
      <c r="D100" s="6">
        <v>0</v>
      </c>
      <c r="E100" s="6">
        <v>9037</v>
      </c>
      <c r="F100" s="6">
        <v>9037</v>
      </c>
      <c r="G100" s="10">
        <v>0</v>
      </c>
      <c r="H100" s="10">
        <f t="shared" si="1"/>
        <v>100</v>
      </c>
    </row>
    <row r="101" spans="1:8" ht="75" x14ac:dyDescent="0.25">
      <c r="A101" s="15">
        <v>902</v>
      </c>
      <c r="B101" s="21" t="s">
        <v>151</v>
      </c>
      <c r="C101" s="7" t="s">
        <v>152</v>
      </c>
      <c r="D101" s="6">
        <v>0</v>
      </c>
      <c r="E101" s="6">
        <v>1058.8</v>
      </c>
      <c r="F101" s="6">
        <v>1058.8</v>
      </c>
      <c r="G101" s="10">
        <v>0</v>
      </c>
      <c r="H101" s="10">
        <f t="shared" si="1"/>
        <v>100</v>
      </c>
    </row>
    <row r="102" spans="1:8" ht="150" x14ac:dyDescent="0.25">
      <c r="A102" s="15">
        <v>902</v>
      </c>
      <c r="B102" s="21" t="s">
        <v>26</v>
      </c>
      <c r="C102" s="7" t="s">
        <v>27</v>
      </c>
      <c r="D102" s="6">
        <v>166.6</v>
      </c>
      <c r="E102" s="6">
        <v>133.6</v>
      </c>
      <c r="F102" s="6">
        <v>119</v>
      </c>
      <c r="G102" s="10">
        <f t="shared" si="0"/>
        <v>71.428571428571431</v>
      </c>
      <c r="H102" s="10">
        <f t="shared" si="1"/>
        <v>89.071856287425149</v>
      </c>
    </row>
    <row r="103" spans="1:8" ht="75" x14ac:dyDescent="0.25">
      <c r="A103" s="15">
        <v>902</v>
      </c>
      <c r="B103" s="21" t="s">
        <v>26</v>
      </c>
      <c r="C103" s="7" t="s">
        <v>28</v>
      </c>
      <c r="D103" s="6">
        <v>1000</v>
      </c>
      <c r="E103" s="6">
        <v>985</v>
      </c>
      <c r="F103" s="6">
        <v>985</v>
      </c>
      <c r="G103" s="10">
        <f t="shared" si="0"/>
        <v>98.5</v>
      </c>
      <c r="H103" s="10">
        <f t="shared" si="1"/>
        <v>100</v>
      </c>
    </row>
    <row r="104" spans="1:8" ht="56.25" x14ac:dyDescent="0.25">
      <c r="A104" s="15">
        <v>902</v>
      </c>
      <c r="B104" s="21" t="s">
        <v>26</v>
      </c>
      <c r="C104" s="7" t="s">
        <v>215</v>
      </c>
      <c r="D104" s="6">
        <v>0</v>
      </c>
      <c r="E104" s="6">
        <v>1240</v>
      </c>
      <c r="F104" s="6">
        <v>1240</v>
      </c>
      <c r="G104" s="10">
        <v>0</v>
      </c>
      <c r="H104" s="10">
        <f t="shared" si="1"/>
        <v>100</v>
      </c>
    </row>
    <row r="105" spans="1:8" ht="37.5" x14ac:dyDescent="0.25">
      <c r="A105" s="15"/>
      <c r="B105" s="23" t="s">
        <v>52</v>
      </c>
      <c r="C105" s="18" t="s">
        <v>53</v>
      </c>
      <c r="D105" s="19">
        <f>D106+D107+D108+D109+D110+D111+D112+D113+D114+D115+D116+D118+D119</f>
        <v>519252.79999999993</v>
      </c>
      <c r="E105" s="19">
        <f>E106+E107+E108+E109+E110+E111+E112+E113+E114+E115+E116+E118+E119+E117</f>
        <v>604640.39999999991</v>
      </c>
      <c r="F105" s="19">
        <f>F106+F107+F108+F109+F110+F111+F112+F113+F114+F115+F116+F118+F119+F117</f>
        <v>603058.20000000007</v>
      </c>
      <c r="G105" s="10">
        <f t="shared" ref="G105:G135" si="8">F105/D105*100</f>
        <v>116.13961446139534</v>
      </c>
      <c r="H105" s="10">
        <f t="shared" ref="H105:H142" si="9">F105/E105*100</f>
        <v>99.738323803702187</v>
      </c>
    </row>
    <row r="106" spans="1:8" ht="75" x14ac:dyDescent="0.25">
      <c r="A106" s="15">
        <v>902</v>
      </c>
      <c r="B106" s="21" t="s">
        <v>29</v>
      </c>
      <c r="C106" s="7" t="s">
        <v>30</v>
      </c>
      <c r="D106" s="6">
        <f>4853.8+140.4</f>
        <v>4994.2</v>
      </c>
      <c r="E106" s="6">
        <f>4853.8+140.4+2277</f>
        <v>7271.2</v>
      </c>
      <c r="F106" s="6">
        <v>6985.7</v>
      </c>
      <c r="G106" s="10">
        <f t="shared" si="8"/>
        <v>139.87625645749068</v>
      </c>
      <c r="H106" s="10">
        <f t="shared" si="9"/>
        <v>96.073550445593568</v>
      </c>
    </row>
    <row r="107" spans="1:8" ht="75" x14ac:dyDescent="0.25">
      <c r="A107" s="15">
        <v>902</v>
      </c>
      <c r="B107" s="21" t="s">
        <v>29</v>
      </c>
      <c r="C107" s="7" t="s">
        <v>241</v>
      </c>
      <c r="D107" s="6">
        <v>2614.1999999999998</v>
      </c>
      <c r="E107" s="6">
        <v>1214.2</v>
      </c>
      <c r="F107" s="6">
        <v>1187.4000000000001</v>
      </c>
      <c r="G107" s="10">
        <f t="shared" si="8"/>
        <v>45.421161349552449</v>
      </c>
      <c r="H107" s="10">
        <f t="shared" si="9"/>
        <v>97.792785373085167</v>
      </c>
    </row>
    <row r="108" spans="1:8" ht="93.75" x14ac:dyDescent="0.25">
      <c r="A108" s="15">
        <v>902</v>
      </c>
      <c r="B108" s="21" t="s">
        <v>29</v>
      </c>
      <c r="C108" s="7" t="s">
        <v>138</v>
      </c>
      <c r="D108" s="6">
        <v>220.1</v>
      </c>
      <c r="E108" s="6">
        <v>240.1</v>
      </c>
      <c r="F108" s="6">
        <v>151</v>
      </c>
      <c r="G108" s="10">
        <f t="shared" si="8"/>
        <v>68.605179463880063</v>
      </c>
      <c r="H108" s="10">
        <f t="shared" si="9"/>
        <v>62.890462307371934</v>
      </c>
    </row>
    <row r="109" spans="1:8" ht="75" x14ac:dyDescent="0.25">
      <c r="A109" s="15">
        <v>902</v>
      </c>
      <c r="B109" s="21" t="s">
        <v>29</v>
      </c>
      <c r="C109" s="7" t="s">
        <v>31</v>
      </c>
      <c r="D109" s="6">
        <v>2413.1999999999998</v>
      </c>
      <c r="E109" s="6">
        <v>2313.4</v>
      </c>
      <c r="F109" s="6">
        <v>2313.4</v>
      </c>
      <c r="G109" s="10">
        <f t="shared" si="8"/>
        <v>95.864412398475068</v>
      </c>
      <c r="H109" s="10">
        <f t="shared" si="9"/>
        <v>100</v>
      </c>
    </row>
    <row r="110" spans="1:8" ht="75" x14ac:dyDescent="0.25">
      <c r="A110" s="15">
        <v>902</v>
      </c>
      <c r="B110" s="21" t="s">
        <v>29</v>
      </c>
      <c r="C110" s="7" t="s">
        <v>137</v>
      </c>
      <c r="D110" s="6">
        <v>40.6</v>
      </c>
      <c r="E110" s="6">
        <v>27.6</v>
      </c>
      <c r="F110" s="6">
        <v>27.2</v>
      </c>
      <c r="G110" s="10">
        <f t="shared" si="8"/>
        <v>66.995073891625609</v>
      </c>
      <c r="H110" s="10">
        <f t="shared" si="9"/>
        <v>98.550724637681157</v>
      </c>
    </row>
    <row r="111" spans="1:8" ht="93.75" x14ac:dyDescent="0.25">
      <c r="A111" s="15">
        <v>902</v>
      </c>
      <c r="B111" s="21" t="s">
        <v>29</v>
      </c>
      <c r="C111" s="7" t="s">
        <v>35</v>
      </c>
      <c r="D111" s="6">
        <v>13.8</v>
      </c>
      <c r="E111" s="6">
        <v>13.8</v>
      </c>
      <c r="F111" s="6">
        <v>13.8</v>
      </c>
      <c r="G111" s="10">
        <f t="shared" si="8"/>
        <v>100</v>
      </c>
      <c r="H111" s="10">
        <f t="shared" si="9"/>
        <v>100</v>
      </c>
    </row>
    <row r="112" spans="1:8" ht="56.25" x14ac:dyDescent="0.25">
      <c r="A112" s="15">
        <v>902</v>
      </c>
      <c r="B112" s="21" t="s">
        <v>29</v>
      </c>
      <c r="C112" s="7" t="s">
        <v>36</v>
      </c>
      <c r="D112" s="6">
        <v>3657.9</v>
      </c>
      <c r="E112" s="6">
        <v>3657.9</v>
      </c>
      <c r="F112" s="6">
        <v>3657.9</v>
      </c>
      <c r="G112" s="10">
        <f t="shared" si="8"/>
        <v>100</v>
      </c>
      <c r="H112" s="10">
        <f t="shared" si="9"/>
        <v>100</v>
      </c>
    </row>
    <row r="113" spans="1:8" ht="56.25" x14ac:dyDescent="0.25">
      <c r="A113" s="15">
        <v>902</v>
      </c>
      <c r="B113" s="21" t="s">
        <v>29</v>
      </c>
      <c r="C113" s="7" t="s">
        <v>37</v>
      </c>
      <c r="D113" s="6">
        <v>790.1</v>
      </c>
      <c r="E113" s="6">
        <v>900.8</v>
      </c>
      <c r="F113" s="6">
        <v>900.8</v>
      </c>
      <c r="G113" s="10">
        <f t="shared" si="8"/>
        <v>114.01088469813946</v>
      </c>
      <c r="H113" s="10">
        <f t="shared" si="9"/>
        <v>100</v>
      </c>
    </row>
    <row r="114" spans="1:8" ht="18.75" x14ac:dyDescent="0.25">
      <c r="A114" s="15">
        <v>902</v>
      </c>
      <c r="B114" s="21" t="s">
        <v>29</v>
      </c>
      <c r="C114" s="7" t="s">
        <v>40</v>
      </c>
      <c r="D114" s="6">
        <v>1232</v>
      </c>
      <c r="E114" s="6">
        <v>1369.7</v>
      </c>
      <c r="F114" s="6">
        <v>1369.7</v>
      </c>
      <c r="G114" s="10">
        <f t="shared" si="8"/>
        <v>111.17694805194806</v>
      </c>
      <c r="H114" s="10">
        <f t="shared" si="9"/>
        <v>100</v>
      </c>
    </row>
    <row r="115" spans="1:8" ht="168.75" x14ac:dyDescent="0.25">
      <c r="A115" s="15">
        <v>902</v>
      </c>
      <c r="B115" s="21" t="s">
        <v>29</v>
      </c>
      <c r="C115" s="7" t="s">
        <v>41</v>
      </c>
      <c r="D115" s="6">
        <v>476654.3</v>
      </c>
      <c r="E115" s="6">
        <v>564419.4</v>
      </c>
      <c r="F115" s="6">
        <v>564419.4</v>
      </c>
      <c r="G115" s="10">
        <f t="shared" si="8"/>
        <v>118.41273644232308</v>
      </c>
      <c r="H115" s="10">
        <f t="shared" si="9"/>
        <v>100</v>
      </c>
    </row>
    <row r="116" spans="1:8" ht="93.75" x14ac:dyDescent="0.25">
      <c r="A116" s="15">
        <v>902</v>
      </c>
      <c r="B116" s="21" t="s">
        <v>29</v>
      </c>
      <c r="C116" s="7" t="s">
        <v>32</v>
      </c>
      <c r="D116" s="6">
        <f>4603</f>
        <v>4603</v>
      </c>
      <c r="E116" s="6">
        <v>4603</v>
      </c>
      <c r="F116" s="6">
        <v>3632.9</v>
      </c>
      <c r="G116" s="10">
        <f t="shared" si="8"/>
        <v>78.924614381924826</v>
      </c>
      <c r="H116" s="10">
        <f t="shared" si="9"/>
        <v>78.924614381924826</v>
      </c>
    </row>
    <row r="117" spans="1:8" ht="56.25" x14ac:dyDescent="0.25">
      <c r="A117" s="15">
        <v>902</v>
      </c>
      <c r="B117" s="21" t="s">
        <v>29</v>
      </c>
      <c r="C117" s="7" t="s">
        <v>242</v>
      </c>
      <c r="D117" s="6">
        <v>0</v>
      </c>
      <c r="E117" s="6">
        <v>24</v>
      </c>
      <c r="F117" s="6">
        <v>18.399999999999999</v>
      </c>
      <c r="G117" s="10">
        <v>0</v>
      </c>
      <c r="H117" s="10">
        <f t="shared" si="9"/>
        <v>76.666666666666657</v>
      </c>
    </row>
    <row r="118" spans="1:8" ht="93.75" x14ac:dyDescent="0.25">
      <c r="A118" s="15">
        <v>902</v>
      </c>
      <c r="B118" s="21" t="s">
        <v>33</v>
      </c>
      <c r="C118" s="7" t="s">
        <v>34</v>
      </c>
      <c r="D118" s="6">
        <v>22010.1</v>
      </c>
      <c r="E118" s="6">
        <v>18576.099999999999</v>
      </c>
      <c r="F118" s="6">
        <v>18380.599999999999</v>
      </c>
      <c r="G118" s="10">
        <f t="shared" si="8"/>
        <v>83.509843208345259</v>
      </c>
      <c r="H118" s="10">
        <f t="shared" si="9"/>
        <v>98.947572418322466</v>
      </c>
    </row>
    <row r="119" spans="1:8" ht="93.75" x14ac:dyDescent="0.25">
      <c r="A119" s="15">
        <v>902</v>
      </c>
      <c r="B119" s="21" t="s">
        <v>38</v>
      </c>
      <c r="C119" s="7" t="s">
        <v>39</v>
      </c>
      <c r="D119" s="6">
        <v>9.3000000000000007</v>
      </c>
      <c r="E119" s="6">
        <v>9.1999999999999993</v>
      </c>
      <c r="F119" s="6">
        <v>0</v>
      </c>
      <c r="G119" s="10">
        <f t="shared" si="8"/>
        <v>0</v>
      </c>
      <c r="H119" s="10">
        <f t="shared" si="9"/>
        <v>0</v>
      </c>
    </row>
    <row r="120" spans="1:8" s="26" customFormat="1" ht="18.75" x14ac:dyDescent="0.25">
      <c r="A120" s="24"/>
      <c r="B120" s="23" t="s">
        <v>55</v>
      </c>
      <c r="C120" s="18" t="s">
        <v>43</v>
      </c>
      <c r="D120" s="19">
        <f>D121+D122+D123+D128+D132+D133+D135+D139+D124+D138+D125+D126+D134+D127+D129+D130+D131+D136+D137</f>
        <v>31003.599999999999</v>
      </c>
      <c r="E120" s="19">
        <f>E121+E122+E123+E128+E132+E133+E135+E139+E124+E138+E125+E126+E134+E127+E129+E130+E131+E136+E137+E140</f>
        <v>212781.8</v>
      </c>
      <c r="F120" s="19">
        <f>F121+F122+F123+F128+F132+F133+F135+F139+F124+F138+F125+F126+F134+F127+F129+F130+F131+F136+F137+F140</f>
        <v>165031.19999999998</v>
      </c>
      <c r="G120" s="10">
        <f t="shared" si="8"/>
        <v>532.29689455418077</v>
      </c>
      <c r="H120" s="10">
        <f t="shared" si="9"/>
        <v>77.55888896512765</v>
      </c>
    </row>
    <row r="121" spans="1:8" s="25" customFormat="1" ht="75" x14ac:dyDescent="0.25">
      <c r="A121" s="15">
        <v>902</v>
      </c>
      <c r="B121" s="22" t="s">
        <v>141</v>
      </c>
      <c r="C121" s="7" t="s">
        <v>142</v>
      </c>
      <c r="D121" s="6">
        <f>4775.5+88.4</f>
        <v>4863.8999999999996</v>
      </c>
      <c r="E121" s="6">
        <f>4775.5+88.4</f>
        <v>4863.8999999999996</v>
      </c>
      <c r="F121" s="6">
        <v>4863.8999999999996</v>
      </c>
      <c r="G121" s="10">
        <f t="shared" si="8"/>
        <v>100</v>
      </c>
      <c r="H121" s="10">
        <f t="shared" si="9"/>
        <v>100</v>
      </c>
    </row>
    <row r="122" spans="1:8" s="25" customFormat="1" ht="168.75" x14ac:dyDescent="0.25">
      <c r="A122" s="15">
        <v>902</v>
      </c>
      <c r="B122" s="22" t="s">
        <v>147</v>
      </c>
      <c r="C122" s="7" t="s">
        <v>148</v>
      </c>
      <c r="D122" s="6">
        <v>0</v>
      </c>
      <c r="E122" s="6">
        <v>785.5</v>
      </c>
      <c r="F122" s="6">
        <v>785.5</v>
      </c>
      <c r="G122" s="10">
        <v>0</v>
      </c>
      <c r="H122" s="10">
        <f t="shared" si="9"/>
        <v>100</v>
      </c>
    </row>
    <row r="123" spans="1:8" s="25" customFormat="1" ht="131.25" x14ac:dyDescent="0.25">
      <c r="A123" s="15">
        <v>902</v>
      </c>
      <c r="B123" s="22" t="s">
        <v>143</v>
      </c>
      <c r="C123" s="7" t="s">
        <v>144</v>
      </c>
      <c r="D123" s="6">
        <v>0</v>
      </c>
      <c r="E123" s="6">
        <v>45054.3</v>
      </c>
      <c r="F123" s="6">
        <v>45054.3</v>
      </c>
      <c r="G123" s="10">
        <v>0</v>
      </c>
      <c r="H123" s="10">
        <f t="shared" si="9"/>
        <v>100</v>
      </c>
    </row>
    <row r="124" spans="1:8" ht="112.5" x14ac:dyDescent="0.25">
      <c r="A124" s="15">
        <v>902</v>
      </c>
      <c r="B124" s="21" t="s">
        <v>42</v>
      </c>
      <c r="C124" s="7" t="s">
        <v>153</v>
      </c>
      <c r="D124" s="6">
        <v>0</v>
      </c>
      <c r="E124" s="6">
        <v>35587.9</v>
      </c>
      <c r="F124" s="6">
        <v>35587.9</v>
      </c>
      <c r="G124" s="10">
        <v>0</v>
      </c>
      <c r="H124" s="10">
        <f>F124/E124*100</f>
        <v>100</v>
      </c>
    </row>
    <row r="125" spans="1:8" ht="37.5" x14ac:dyDescent="0.25">
      <c r="A125" s="15">
        <v>902</v>
      </c>
      <c r="B125" s="21" t="s">
        <v>42</v>
      </c>
      <c r="C125" s="7" t="s">
        <v>218</v>
      </c>
      <c r="D125" s="6">
        <v>0</v>
      </c>
      <c r="E125" s="6">
        <v>110</v>
      </c>
      <c r="F125" s="6">
        <v>110</v>
      </c>
      <c r="G125" s="10">
        <v>0</v>
      </c>
      <c r="H125" s="10">
        <f>F125/E125*100</f>
        <v>100</v>
      </c>
    </row>
    <row r="126" spans="1:8" ht="37.5" x14ac:dyDescent="0.25">
      <c r="A126" s="15">
        <v>902</v>
      </c>
      <c r="B126" s="21" t="s">
        <v>42</v>
      </c>
      <c r="C126" s="7" t="s">
        <v>219</v>
      </c>
      <c r="D126" s="6">
        <v>0</v>
      </c>
      <c r="E126" s="6">
        <v>940.5</v>
      </c>
      <c r="F126" s="6">
        <v>940.5</v>
      </c>
      <c r="G126" s="10">
        <v>0</v>
      </c>
      <c r="H126" s="10">
        <f>F126/E126*100</f>
        <v>100</v>
      </c>
    </row>
    <row r="127" spans="1:8" ht="45" customHeight="1" x14ac:dyDescent="0.25">
      <c r="A127" s="15">
        <v>902</v>
      </c>
      <c r="B127" s="21" t="s">
        <v>42</v>
      </c>
      <c r="C127" s="7" t="s">
        <v>220</v>
      </c>
      <c r="D127" s="6">
        <v>0</v>
      </c>
      <c r="E127" s="6">
        <v>36.9</v>
      </c>
      <c r="F127" s="6">
        <v>36.9</v>
      </c>
      <c r="G127" s="10">
        <v>0</v>
      </c>
      <c r="H127" s="10">
        <f>F127/E127*100</f>
        <v>100</v>
      </c>
    </row>
    <row r="128" spans="1:8" ht="93.75" x14ac:dyDescent="0.25">
      <c r="A128" s="15">
        <v>902</v>
      </c>
      <c r="B128" s="21" t="s">
        <v>42</v>
      </c>
      <c r="C128" s="7" t="s">
        <v>222</v>
      </c>
      <c r="D128" s="6">
        <v>20000</v>
      </c>
      <c r="E128" s="6">
        <v>31000</v>
      </c>
      <c r="F128" s="6">
        <v>0</v>
      </c>
      <c r="G128" s="10">
        <f t="shared" si="8"/>
        <v>0</v>
      </c>
      <c r="H128" s="10">
        <f t="shared" si="9"/>
        <v>0</v>
      </c>
    </row>
    <row r="129" spans="1:8" ht="37.5" x14ac:dyDescent="0.25">
      <c r="A129" s="15">
        <v>902</v>
      </c>
      <c r="B129" s="21" t="s">
        <v>42</v>
      </c>
      <c r="C129" s="7" t="s">
        <v>223</v>
      </c>
      <c r="D129" s="6">
        <v>0</v>
      </c>
      <c r="E129" s="6">
        <v>2776</v>
      </c>
      <c r="F129" s="6">
        <v>2776</v>
      </c>
      <c r="G129" s="10" t="e">
        <f t="shared" si="8"/>
        <v>#DIV/0!</v>
      </c>
      <c r="H129" s="10">
        <f t="shared" si="9"/>
        <v>100</v>
      </c>
    </row>
    <row r="130" spans="1:8" ht="37.5" x14ac:dyDescent="0.25">
      <c r="A130" s="15">
        <v>902</v>
      </c>
      <c r="B130" s="21" t="s">
        <v>42</v>
      </c>
      <c r="C130" s="7" t="s">
        <v>224</v>
      </c>
      <c r="D130" s="6">
        <v>0</v>
      </c>
      <c r="E130" s="6">
        <v>1629.9</v>
      </c>
      <c r="F130" s="6">
        <v>1629.9</v>
      </c>
      <c r="G130" s="10" t="e">
        <f t="shared" si="8"/>
        <v>#DIV/0!</v>
      </c>
      <c r="H130" s="10">
        <f t="shared" si="9"/>
        <v>100</v>
      </c>
    </row>
    <row r="131" spans="1:8" ht="37.5" x14ac:dyDescent="0.25">
      <c r="A131" s="15">
        <v>902</v>
      </c>
      <c r="B131" s="21" t="s">
        <v>42</v>
      </c>
      <c r="C131" s="7" t="s">
        <v>225</v>
      </c>
      <c r="D131" s="6">
        <v>0</v>
      </c>
      <c r="E131" s="6">
        <v>1050</v>
      </c>
      <c r="F131" s="6">
        <v>1050</v>
      </c>
      <c r="G131" s="10" t="e">
        <f t="shared" si="8"/>
        <v>#DIV/0!</v>
      </c>
      <c r="H131" s="10">
        <f t="shared" si="9"/>
        <v>100</v>
      </c>
    </row>
    <row r="132" spans="1:8" ht="266.25" customHeight="1" x14ac:dyDescent="0.25">
      <c r="A132" s="15">
        <v>902</v>
      </c>
      <c r="B132" s="21" t="s">
        <v>42</v>
      </c>
      <c r="C132" s="7" t="s">
        <v>136</v>
      </c>
      <c r="D132" s="6">
        <v>1907.1</v>
      </c>
      <c r="E132" s="6">
        <v>2562.1</v>
      </c>
      <c r="F132" s="6">
        <v>2556.6999999999998</v>
      </c>
      <c r="G132" s="10">
        <f t="shared" si="8"/>
        <v>134.06218866341567</v>
      </c>
      <c r="H132" s="10">
        <f t="shared" si="9"/>
        <v>99.789235392841803</v>
      </c>
    </row>
    <row r="133" spans="1:8" ht="395.25" customHeight="1" x14ac:dyDescent="0.25">
      <c r="A133" s="15">
        <v>902</v>
      </c>
      <c r="B133" s="21" t="s">
        <v>42</v>
      </c>
      <c r="C133" s="7" t="s">
        <v>56</v>
      </c>
      <c r="D133" s="6">
        <v>1470.5</v>
      </c>
      <c r="E133" s="6">
        <v>1904.3</v>
      </c>
      <c r="F133" s="6">
        <v>1713.1</v>
      </c>
      <c r="G133" s="10">
        <f t="shared" si="8"/>
        <v>116.49778986739203</v>
      </c>
      <c r="H133" s="10">
        <f t="shared" si="9"/>
        <v>89.959565194559673</v>
      </c>
    </row>
    <row r="134" spans="1:8" ht="49.5" customHeight="1" x14ac:dyDescent="0.25">
      <c r="A134" s="15">
        <v>902</v>
      </c>
      <c r="B134" s="21" t="s">
        <v>42</v>
      </c>
      <c r="C134" s="7" t="s">
        <v>221</v>
      </c>
      <c r="D134" s="6">
        <v>0</v>
      </c>
      <c r="E134" s="6">
        <v>4533</v>
      </c>
      <c r="F134" s="6">
        <v>4498.8</v>
      </c>
      <c r="G134" s="10">
        <v>0</v>
      </c>
      <c r="H134" s="10">
        <f t="shared" si="9"/>
        <v>99.245532759761758</v>
      </c>
    </row>
    <row r="135" spans="1:8" ht="374.25" customHeight="1" x14ac:dyDescent="0.25">
      <c r="A135" s="15">
        <v>902</v>
      </c>
      <c r="B135" s="21" t="s">
        <v>42</v>
      </c>
      <c r="C135" s="7" t="s">
        <v>135</v>
      </c>
      <c r="D135" s="6">
        <v>2762.1</v>
      </c>
      <c r="E135" s="6">
        <v>3204.9</v>
      </c>
      <c r="F135" s="6">
        <v>3204.9</v>
      </c>
      <c r="G135" s="10">
        <f t="shared" si="8"/>
        <v>116.03128054740959</v>
      </c>
      <c r="H135" s="10">
        <f t="shared" si="9"/>
        <v>100</v>
      </c>
    </row>
    <row r="136" spans="1:8" ht="49.5" customHeight="1" x14ac:dyDescent="0.25">
      <c r="A136" s="15">
        <v>902</v>
      </c>
      <c r="B136" s="34" t="s">
        <v>201</v>
      </c>
      <c r="C136" s="7" t="s">
        <v>226</v>
      </c>
      <c r="D136" s="6">
        <v>0</v>
      </c>
      <c r="E136" s="6">
        <v>6125.5</v>
      </c>
      <c r="F136" s="6">
        <v>6125.5</v>
      </c>
      <c r="G136" s="10">
        <v>0</v>
      </c>
      <c r="H136" s="10">
        <f t="shared" si="9"/>
        <v>100</v>
      </c>
    </row>
    <row r="137" spans="1:8" ht="49.5" customHeight="1" x14ac:dyDescent="0.25">
      <c r="A137" s="15">
        <v>902</v>
      </c>
      <c r="B137" s="34" t="s">
        <v>201</v>
      </c>
      <c r="C137" s="7" t="s">
        <v>229</v>
      </c>
      <c r="D137" s="6">
        <v>0</v>
      </c>
      <c r="E137" s="6">
        <v>486</v>
      </c>
      <c r="F137" s="6">
        <v>486</v>
      </c>
      <c r="G137" s="10">
        <v>0</v>
      </c>
      <c r="H137" s="10">
        <f t="shared" si="9"/>
        <v>100</v>
      </c>
    </row>
    <row r="138" spans="1:8" ht="36.75" customHeight="1" x14ac:dyDescent="0.25">
      <c r="A138" s="15">
        <v>902</v>
      </c>
      <c r="B138" s="34" t="s">
        <v>201</v>
      </c>
      <c r="C138" s="16" t="s">
        <v>202</v>
      </c>
      <c r="D138" s="6">
        <v>0</v>
      </c>
      <c r="E138" s="6">
        <v>85.4</v>
      </c>
      <c r="F138" s="6">
        <v>85.4</v>
      </c>
      <c r="G138" s="10">
        <v>0</v>
      </c>
      <c r="H138" s="10">
        <f t="shared" si="9"/>
        <v>100</v>
      </c>
    </row>
    <row r="139" spans="1:8" ht="75" x14ac:dyDescent="0.25">
      <c r="A139" s="15">
        <v>902</v>
      </c>
      <c r="B139" s="21" t="s">
        <v>42</v>
      </c>
      <c r="C139" s="7" t="s">
        <v>154</v>
      </c>
      <c r="D139" s="6">
        <v>0</v>
      </c>
      <c r="E139" s="6">
        <v>53525.9</v>
      </c>
      <c r="F139" s="6">
        <v>53525.9</v>
      </c>
      <c r="G139" s="10">
        <v>0</v>
      </c>
      <c r="H139" s="10">
        <f t="shared" si="9"/>
        <v>100</v>
      </c>
    </row>
    <row r="140" spans="1:8" ht="37.5" x14ac:dyDescent="0.25">
      <c r="A140" s="15">
        <v>902</v>
      </c>
      <c r="B140" s="21" t="s">
        <v>42</v>
      </c>
      <c r="C140" s="7" t="s">
        <v>219</v>
      </c>
      <c r="D140" s="6">
        <v>0</v>
      </c>
      <c r="E140" s="6">
        <v>16519.8</v>
      </c>
      <c r="F140" s="39">
        <v>0</v>
      </c>
      <c r="G140" s="10">
        <v>0</v>
      </c>
      <c r="H140" s="10">
        <f t="shared" si="9"/>
        <v>0</v>
      </c>
    </row>
    <row r="141" spans="1:8" ht="42" customHeight="1" x14ac:dyDescent="0.25">
      <c r="A141" s="24">
        <v>902</v>
      </c>
      <c r="B141" s="36" t="s">
        <v>206</v>
      </c>
      <c r="C141" s="18" t="s">
        <v>205</v>
      </c>
      <c r="D141" s="19">
        <f>D142</f>
        <v>0</v>
      </c>
      <c r="E141" s="19">
        <f t="shared" ref="E141:F141" si="10">E142</f>
        <v>-1.2</v>
      </c>
      <c r="F141" s="19">
        <f t="shared" si="10"/>
        <v>-1.2</v>
      </c>
      <c r="G141" s="10">
        <v>0</v>
      </c>
      <c r="H141" s="10">
        <f t="shared" si="9"/>
        <v>100</v>
      </c>
    </row>
    <row r="142" spans="1:8" ht="60" customHeight="1" x14ac:dyDescent="0.25">
      <c r="A142" s="15">
        <v>902</v>
      </c>
      <c r="B142" s="21" t="s">
        <v>203</v>
      </c>
      <c r="C142" s="16" t="s">
        <v>204</v>
      </c>
      <c r="D142" s="35">
        <v>0</v>
      </c>
      <c r="E142" s="35">
        <v>-1.2</v>
      </c>
      <c r="F142" s="35">
        <v>-1.2</v>
      </c>
      <c r="G142" s="37">
        <v>0</v>
      </c>
      <c r="H142" s="37">
        <f t="shared" si="9"/>
        <v>100</v>
      </c>
    </row>
    <row r="143" spans="1:8" ht="18.75" x14ac:dyDescent="0.3">
      <c r="A143" s="27"/>
      <c r="B143" s="27"/>
      <c r="C143" s="27"/>
      <c r="D143" s="27"/>
      <c r="E143" s="27"/>
      <c r="F143" s="27"/>
      <c r="G143" s="27"/>
      <c r="H143" s="27"/>
    </row>
    <row r="144" spans="1:8" ht="18.75" x14ac:dyDescent="0.3">
      <c r="A144" s="27"/>
      <c r="B144" s="27"/>
      <c r="C144" s="27"/>
      <c r="D144" s="27"/>
      <c r="E144" s="27"/>
      <c r="F144" s="27"/>
      <c r="G144" s="27"/>
      <c r="H144" s="27"/>
    </row>
    <row r="145" spans="1:8" ht="18.75" x14ac:dyDescent="0.3">
      <c r="A145" s="27"/>
      <c r="B145" s="27"/>
      <c r="C145" s="27"/>
      <c r="D145" s="27"/>
      <c r="E145" s="27"/>
      <c r="F145" s="27"/>
      <c r="G145" s="27"/>
      <c r="H145" s="27"/>
    </row>
    <row r="146" spans="1:8" ht="18.75" x14ac:dyDescent="0.3">
      <c r="A146" s="27"/>
      <c r="B146" s="27"/>
      <c r="C146" s="27"/>
      <c r="D146" s="27"/>
      <c r="E146" s="27"/>
      <c r="F146" s="27"/>
      <c r="G146" s="27"/>
      <c r="H146" s="27"/>
    </row>
    <row r="147" spans="1:8" ht="18.75" x14ac:dyDescent="0.3">
      <c r="A147" s="27"/>
      <c r="B147" s="27"/>
      <c r="C147" s="27"/>
      <c r="D147" s="27"/>
      <c r="E147" s="27"/>
      <c r="F147" s="27"/>
      <c r="G147" s="27"/>
      <c r="H147" s="27"/>
    </row>
    <row r="148" spans="1:8" ht="18.75" x14ac:dyDescent="0.3">
      <c r="A148" s="27"/>
      <c r="B148" s="27"/>
      <c r="C148" s="27"/>
      <c r="D148" s="27"/>
      <c r="E148" s="27"/>
      <c r="F148" s="27"/>
      <c r="G148" s="27"/>
      <c r="H148" s="27"/>
    </row>
    <row r="149" spans="1:8" ht="18.75" x14ac:dyDescent="0.3">
      <c r="A149" s="27"/>
      <c r="B149" s="27"/>
      <c r="C149" s="27"/>
      <c r="D149" s="27"/>
      <c r="E149" s="27"/>
      <c r="F149" s="27"/>
      <c r="G149" s="27"/>
      <c r="H149" s="27"/>
    </row>
    <row r="150" spans="1:8" ht="18.75" x14ac:dyDescent="0.3">
      <c r="A150" s="27"/>
      <c r="B150" s="27"/>
      <c r="C150" s="27"/>
      <c r="D150" s="27"/>
      <c r="E150" s="27"/>
      <c r="F150" s="27"/>
      <c r="G150" s="27"/>
      <c r="H150" s="27"/>
    </row>
    <row r="151" spans="1:8" ht="18.75" x14ac:dyDescent="0.3">
      <c r="A151" s="27"/>
      <c r="B151" s="27"/>
      <c r="C151" s="27"/>
      <c r="D151" s="27"/>
      <c r="E151" s="27"/>
      <c r="F151" s="27"/>
      <c r="G151" s="27"/>
      <c r="H151" s="27"/>
    </row>
    <row r="152" spans="1:8" ht="18.75" x14ac:dyDescent="0.3">
      <c r="A152" s="27"/>
      <c r="B152" s="27"/>
      <c r="C152" s="27"/>
      <c r="D152" s="27"/>
      <c r="E152" s="27"/>
      <c r="F152" s="27"/>
      <c r="G152" s="27"/>
      <c r="H152" s="27"/>
    </row>
    <row r="153" spans="1:8" ht="18.75" x14ac:dyDescent="0.3">
      <c r="A153" s="27"/>
      <c r="B153" s="27"/>
      <c r="C153" s="27"/>
      <c r="D153" s="27"/>
      <c r="E153" s="27"/>
      <c r="F153" s="27"/>
      <c r="G153" s="27"/>
      <c r="H153" s="27"/>
    </row>
    <row r="154" spans="1:8" ht="18.75" x14ac:dyDescent="0.3">
      <c r="A154" s="27"/>
      <c r="B154" s="27"/>
      <c r="C154" s="27"/>
      <c r="D154" s="27"/>
      <c r="E154" s="27"/>
      <c r="F154" s="27"/>
      <c r="G154" s="27"/>
      <c r="H154" s="27"/>
    </row>
    <row r="155" spans="1:8" ht="18.75" x14ac:dyDescent="0.3">
      <c r="A155" s="27"/>
      <c r="B155" s="27"/>
      <c r="C155" s="27"/>
      <c r="D155" s="27"/>
      <c r="E155" s="27"/>
      <c r="F155" s="27"/>
      <c r="G155" s="27"/>
      <c r="H155" s="27"/>
    </row>
    <row r="156" spans="1:8" ht="18.75" x14ac:dyDescent="0.3">
      <c r="A156" s="27"/>
      <c r="B156" s="27"/>
      <c r="C156" s="27"/>
      <c r="D156" s="27"/>
      <c r="E156" s="27"/>
      <c r="F156" s="27"/>
      <c r="G156" s="27"/>
      <c r="H156" s="27"/>
    </row>
    <row r="157" spans="1:8" ht="18.75" x14ac:dyDescent="0.3">
      <c r="A157" s="27"/>
      <c r="B157" s="27"/>
      <c r="C157" s="27"/>
      <c r="D157" s="27"/>
      <c r="E157" s="27"/>
      <c r="F157" s="27"/>
      <c r="G157" s="27"/>
      <c r="H157" s="27"/>
    </row>
  </sheetData>
  <mergeCells count="15">
    <mergeCell ref="G13:H13"/>
    <mergeCell ref="E13:E14"/>
    <mergeCell ref="A12:H12"/>
    <mergeCell ref="A1:H1"/>
    <mergeCell ref="A2:H2"/>
    <mergeCell ref="A3:H3"/>
    <mergeCell ref="A4:H4"/>
    <mergeCell ref="A5:H5"/>
    <mergeCell ref="A6:H6"/>
    <mergeCell ref="A9:H9"/>
    <mergeCell ref="A10:H10"/>
    <mergeCell ref="A13:B13"/>
    <mergeCell ref="C13:C14"/>
    <mergeCell ref="D13:D14"/>
    <mergeCell ref="F13:F14"/>
  </mergeCells>
  <pageMargins left="0.31496062992125984" right="0" top="0.15748031496062992" bottom="0" header="0.31496062992125984" footer="0.31496062992125984"/>
  <pageSetup paperSize="9" scale="46" fitToHeight="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фин</dc:creator>
  <cp:lastModifiedBy>Аня</cp:lastModifiedBy>
  <cp:lastPrinted>2025-12-01T10:17:47Z</cp:lastPrinted>
  <dcterms:created xsi:type="dcterms:W3CDTF">2012-12-19T23:56:06Z</dcterms:created>
  <dcterms:modified xsi:type="dcterms:W3CDTF">2026-03-19T12:02:51Z</dcterms:modified>
</cp:coreProperties>
</file>