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2"/>
  </bookViews>
  <sheets>
    <sheet name="2005 год" sheetId="1" r:id="rId1"/>
    <sheet name="2020" sheetId="2" r:id="rId2"/>
    <sheet name="2021" sheetId="3" r:id="rId3"/>
  </sheets>
  <definedNames/>
  <calcPr fullCalcOnLoad="1"/>
</workbook>
</file>

<file path=xl/sharedStrings.xml><?xml version="1.0" encoding="utf-8"?>
<sst xmlns="http://schemas.openxmlformats.org/spreadsheetml/2006/main" count="138" uniqueCount="102">
  <si>
    <t>всего</t>
  </si>
  <si>
    <t>задолж по централиз кредитам АПК</t>
  </si>
  <si>
    <t>основной долг</t>
  </si>
  <si>
    <t>проценты</t>
  </si>
  <si>
    <t xml:space="preserve"> </t>
  </si>
  <si>
    <t>Всего</t>
  </si>
  <si>
    <t>Основной долг</t>
  </si>
  <si>
    <t>Проценты</t>
  </si>
  <si>
    <t>Бюдж. ссуда на покрытие временного кассового разрыва</t>
  </si>
  <si>
    <t>сальдо 1.01.2005г</t>
  </si>
  <si>
    <t>Выписка из долговой книги муниципального образования Хилокского района за 2005 год</t>
  </si>
  <si>
    <t>сальдо 1.02.2005г</t>
  </si>
  <si>
    <t>Погашено централ.кредит 14.03.2005</t>
  </si>
  <si>
    <t>Сальдо на 1.04.2005г</t>
  </si>
  <si>
    <t>сальдо 1.03.2005г</t>
  </si>
  <si>
    <t>Погашено ссуды 1.04.2005</t>
  </si>
  <si>
    <t>Погашено центр. кред.15.04.2005</t>
  </si>
  <si>
    <t>Сальдо на 1.05. 2005 г</t>
  </si>
  <si>
    <t>Погашено центр. кред.25.04.2005</t>
  </si>
  <si>
    <t>Итого погашено кредита с начала года</t>
  </si>
  <si>
    <t>Ссуды с начала года погашено</t>
  </si>
  <si>
    <t>Погашено ссуды расп. № 01/1-07-1 от 11.04.2005</t>
  </si>
  <si>
    <t>Погашено ссуды  расп. 01/1-07-02 от 28.04.2005</t>
  </si>
  <si>
    <t>Получено бюджетн. кредита 22.04.2005</t>
  </si>
  <si>
    <t>Погашено процентов 16.05.05.</t>
  </si>
  <si>
    <t>Погашено процентов 23.05.05.</t>
  </si>
  <si>
    <t>сальдо на 1.06.2005 г</t>
  </si>
  <si>
    <t>Погашено процентов с начала года</t>
  </si>
  <si>
    <t>Погашено процентов 22.06.05.</t>
  </si>
  <si>
    <t>Погашено процентов 28.06.2005</t>
  </si>
  <si>
    <t>сальдо на 1.07.2005 г</t>
  </si>
  <si>
    <t xml:space="preserve">Получен  бюджет кредит 30.06.05 </t>
  </si>
  <si>
    <t>Погашено ссуды 29.07.</t>
  </si>
  <si>
    <t>сальдо на1.08.2005 года</t>
  </si>
  <si>
    <t>Получено кредита с начала года</t>
  </si>
  <si>
    <t>Погашено процентов 28.07.</t>
  </si>
  <si>
    <t>Погашено процентов 24.02.2005</t>
  </si>
  <si>
    <t>Получен бюджет. кредит 12.08.05</t>
  </si>
  <si>
    <t>сальдо на 1.09.2005 года</t>
  </si>
  <si>
    <t>Получен бюджетный кредит 16.08.05</t>
  </si>
  <si>
    <t>Погашено процентов 19.08.05</t>
  </si>
  <si>
    <t>Погашено ссуды  расп. № 01/1-07-09 от 12.08.2005 г</t>
  </si>
  <si>
    <t>Погашено ссуды 30.08.05</t>
  </si>
  <si>
    <t>Погашено процентов 19.09.05</t>
  </si>
  <si>
    <t>сальдо на 1.10.2005 года</t>
  </si>
  <si>
    <t>Получен бюджетный кредит 28.09.2005 г</t>
  </si>
  <si>
    <t>Погашено процентов 5.10.</t>
  </si>
  <si>
    <t>Погашено процентов 24.10</t>
  </si>
  <si>
    <t>Получен бюджетный кредит 12.10.05</t>
  </si>
  <si>
    <t>Получен бюджетный кредит 19.10.05.</t>
  </si>
  <si>
    <t>сальдо на 1.11.2005 года</t>
  </si>
  <si>
    <t>Погашено процентов 31.10.05</t>
  </si>
  <si>
    <t>Получен бюдж. Кредит 15.11.</t>
  </si>
  <si>
    <t>сальдо на 1.12.2005 года</t>
  </si>
  <si>
    <t>Погашена задолженность 17.11.</t>
  </si>
  <si>
    <t>Погашено процентов 17.11.</t>
  </si>
  <si>
    <t>Погашено процентов 21.11</t>
  </si>
  <si>
    <t>Погашено бюедж кредита расп. №01/1-07-21</t>
  </si>
  <si>
    <t>Погашено процентов 19.12.2005 г</t>
  </si>
  <si>
    <t>Погашение кредита рас. № 01/1-07-40 23.12.2005</t>
  </si>
  <si>
    <t>Получен бюдж. Кредит 26.12.2005</t>
  </si>
  <si>
    <t xml:space="preserve">Погашено процентов 23.12.2005 </t>
  </si>
  <si>
    <t>Председатель Комитета по Финансам Хилокского района:                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</si>
  <si>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                 О.С. Малыгина</t>
  </si>
  <si>
    <t>сальдо на 1.01.2006 года</t>
  </si>
  <si>
    <t>ВСЕГО ОСНОВНОЙ ДОЛГ</t>
  </si>
  <si>
    <t>ВСЕГО ПРОЦЕНТЫ</t>
  </si>
  <si>
    <t>Председатель Комитета по Финансам Хилокского района: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</si>
  <si>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О.С. Малыгина</t>
  </si>
  <si>
    <t>Погашено процентов</t>
  </si>
  <si>
    <t>О.С.Малыгина</t>
  </si>
  <si>
    <t>итого</t>
  </si>
  <si>
    <t>Погашено основного долга</t>
  </si>
  <si>
    <t>Бюджетный кредит по соглашению № 1659 от 30.11.2018 года (на перекредитование кредита по переселению)</t>
  </si>
  <si>
    <t>Бюджетный кредит по реструктуризированному  соглашению №  1612 от 29.03.2018 г (переселение)</t>
  </si>
  <si>
    <t>Выписка из долговой книги муниципального образования ХИЛОКСКИЙ РАЙОН за 2020 год</t>
  </si>
  <si>
    <t>сальдо на 01.01.2020</t>
  </si>
  <si>
    <t>сальдо 1.02.2020</t>
  </si>
  <si>
    <t>сальдо 1.03.2020</t>
  </si>
  <si>
    <t>сальдо 1.04.2020</t>
  </si>
  <si>
    <t>сальдо 1.05.2020</t>
  </si>
  <si>
    <t>сальдо 1.06.2020</t>
  </si>
  <si>
    <t>сальдо 1.07.2020</t>
  </si>
  <si>
    <t>сальдо 1.08.2020</t>
  </si>
  <si>
    <t>сальдо 1.09.2020</t>
  </si>
  <si>
    <t>сальдо 1.10.2020</t>
  </si>
  <si>
    <t>сальдо 1.11.2020</t>
  </si>
  <si>
    <t>сальдо 1.12.2020</t>
  </si>
  <si>
    <t>сальдо 1.01.2021</t>
  </si>
  <si>
    <t>Оплачены проценты 24.01.2020 г</t>
  </si>
  <si>
    <t>погашение кредита 27.04.2020</t>
  </si>
  <si>
    <t>погашение кредита 26.05.2020</t>
  </si>
  <si>
    <t>погашение кредита 27.07.2020</t>
  </si>
  <si>
    <t>погашение кредлита  24.08.2020</t>
  </si>
  <si>
    <t>Погашение кредита 24.11.2020</t>
  </si>
  <si>
    <t>Начисленны проценты</t>
  </si>
  <si>
    <t>Оплачены проценты 12.11.2020</t>
  </si>
  <si>
    <t>О.В. Миллер</t>
  </si>
  <si>
    <t>Выписка из долговой книги муниципального образования ХИЛОКСКИЙ РАЙОН за 2021год</t>
  </si>
  <si>
    <t>сальдо на 01.01.2021</t>
  </si>
  <si>
    <t>Погашено процентов 04.02.2021</t>
  </si>
  <si>
    <t>Погашено кредита 20.02.2021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</si>
</sst>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 Cyr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 Cyr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0" fontId="1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 wrapText="1" shrinkToFit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 shrinkToFit="1"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164" fontId="13" fillId="0" borderId="0" xfId="42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2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2" fontId="1" fillId="33" borderId="12" xfId="0" applyNumberFormat="1" applyFont="1" applyFill="1" applyBorder="1" applyAlignment="1">
      <alignment horizontal="center" wrapText="1" shrinkToFit="1"/>
    </xf>
    <xf numFmtId="0" fontId="0" fillId="34" borderId="0" xfId="0" applyFill="1" applyAlignment="1">
      <alignment/>
    </xf>
    <xf numFmtId="0" fontId="53" fillId="35" borderId="12" xfId="0" applyFont="1" applyFill="1" applyBorder="1" applyAlignment="1">
      <alignment/>
    </xf>
    <xf numFmtId="49" fontId="15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54" fillId="25" borderId="12" xfId="0" applyNumberFormat="1" applyFont="1" applyFill="1" applyBorder="1" applyAlignment="1">
      <alignment horizontal="right"/>
    </xf>
    <xf numFmtId="4" fontId="7" fillId="25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34" borderId="0" xfId="0" applyNumberFormat="1" applyFont="1" applyFill="1" applyBorder="1" applyAlignment="1">
      <alignment horizontal="right"/>
    </xf>
    <xf numFmtId="4" fontId="0" fillId="34" borderId="0" xfId="0" applyNumberFormat="1" applyFill="1" applyAlignment="1">
      <alignment/>
    </xf>
    <xf numFmtId="4" fontId="5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12" fillId="25" borderId="12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4" fontId="54" fillId="34" borderId="12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4" fontId="54" fillId="0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2" fontId="1" fillId="0" borderId="14" xfId="0" applyNumberFormat="1" applyFont="1" applyBorder="1" applyAlignment="1">
      <alignment horizontal="left" wrapText="1" shrinkToFit="1"/>
    </xf>
    <xf numFmtId="2" fontId="1" fillId="0" borderId="15" xfId="0" applyNumberFormat="1" applyFont="1" applyBorder="1" applyAlignment="1">
      <alignment horizontal="left" wrapText="1" shrinkToFit="1"/>
    </xf>
    <xf numFmtId="2" fontId="1" fillId="0" borderId="13" xfId="0" applyNumberFormat="1" applyFont="1" applyBorder="1" applyAlignment="1">
      <alignment horizontal="left" wrapText="1" shrinkToFit="1"/>
    </xf>
    <xf numFmtId="0" fontId="3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center" wrapText="1" shrinkToFit="1"/>
    </xf>
    <xf numFmtId="0" fontId="10" fillId="0" borderId="10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 wrapText="1" shrinkToFi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29.25390625" style="7" customWidth="1"/>
    <col min="2" max="2" width="10.75390625" style="37" customWidth="1"/>
    <col min="3" max="3" width="9.75390625" style="37" customWidth="1"/>
    <col min="4" max="4" width="10.00390625" style="37" customWidth="1"/>
    <col min="5" max="5" width="4.25390625" style="37" customWidth="1"/>
    <col min="6" max="6" width="10.00390625" style="37" customWidth="1"/>
    <col min="7" max="7" width="10.25390625" style="37" customWidth="1"/>
    <col min="8" max="8" width="9.00390625" style="37" customWidth="1"/>
  </cols>
  <sheetData>
    <row r="1" spans="1:8" s="2" customFormat="1" ht="12">
      <c r="A1" s="75" t="s">
        <v>10</v>
      </c>
      <c r="B1" s="75"/>
      <c r="C1" s="75"/>
      <c r="D1" s="75"/>
      <c r="E1" s="75"/>
      <c r="F1" s="75"/>
      <c r="G1" s="75"/>
      <c r="H1" s="75"/>
    </row>
    <row r="2" spans="1:8" s="1" customFormat="1" ht="23.25" customHeight="1">
      <c r="A2" s="3"/>
      <c r="B2" s="18" t="s">
        <v>0</v>
      </c>
      <c r="C2" s="76" t="s">
        <v>1</v>
      </c>
      <c r="D2" s="77"/>
      <c r="E2" s="78"/>
      <c r="F2" s="72" t="s">
        <v>8</v>
      </c>
      <c r="G2" s="73"/>
      <c r="H2" s="74"/>
    </row>
    <row r="3" spans="1:8" s="1" customFormat="1" ht="22.5" customHeight="1">
      <c r="A3" s="4"/>
      <c r="B3" s="19"/>
      <c r="C3" s="20" t="s">
        <v>0</v>
      </c>
      <c r="D3" s="21" t="s">
        <v>2</v>
      </c>
      <c r="E3" s="21" t="s">
        <v>3</v>
      </c>
      <c r="F3" s="22" t="s">
        <v>5</v>
      </c>
      <c r="G3" s="23" t="s">
        <v>6</v>
      </c>
      <c r="H3" s="22" t="s">
        <v>7</v>
      </c>
    </row>
    <row r="4" spans="1:8" s="1" customFormat="1" ht="12">
      <c r="A4" s="8" t="s">
        <v>9</v>
      </c>
      <c r="B4" s="24">
        <v>19547909.03</v>
      </c>
      <c r="C4" s="24">
        <v>4672353.23</v>
      </c>
      <c r="D4" s="24">
        <v>4672353.23</v>
      </c>
      <c r="E4" s="25"/>
      <c r="F4" s="26">
        <v>14875555.8</v>
      </c>
      <c r="G4" s="26">
        <v>14875555.8</v>
      </c>
      <c r="H4" s="26">
        <v>0</v>
      </c>
    </row>
    <row r="5" spans="1:8" s="1" customFormat="1" ht="12">
      <c r="A5" s="8" t="s">
        <v>11</v>
      </c>
      <c r="B5" s="24">
        <v>19547909.03</v>
      </c>
      <c r="C5" s="24">
        <v>4672353.23</v>
      </c>
      <c r="D5" s="24">
        <v>4672353.23</v>
      </c>
      <c r="E5" s="25"/>
      <c r="F5" s="26">
        <v>14875555.8</v>
      </c>
      <c r="G5" s="26">
        <v>14875555.8</v>
      </c>
      <c r="H5" s="26">
        <v>0</v>
      </c>
    </row>
    <row r="6" spans="1:8" s="1" customFormat="1" ht="12">
      <c r="A6" s="9" t="s">
        <v>36</v>
      </c>
      <c r="B6" s="24"/>
      <c r="C6" s="24"/>
      <c r="D6" s="24"/>
      <c r="E6" s="25"/>
      <c r="F6" s="27"/>
      <c r="G6" s="26"/>
      <c r="H6" s="27">
        <v>104789.75</v>
      </c>
    </row>
    <row r="7" spans="1:8" s="1" customFormat="1" ht="12">
      <c r="A7" s="8" t="s">
        <v>14</v>
      </c>
      <c r="B7" s="24">
        <v>19547909.03</v>
      </c>
      <c r="C7" s="24">
        <v>4672353.23</v>
      </c>
      <c r="D7" s="24">
        <v>4672353.23</v>
      </c>
      <c r="E7" s="25"/>
      <c r="F7" s="26">
        <v>14875555.8</v>
      </c>
      <c r="G7" s="26">
        <v>14875555.8</v>
      </c>
      <c r="H7" s="26">
        <f>H6</f>
        <v>104789.75</v>
      </c>
    </row>
    <row r="8" spans="1:8" s="1" customFormat="1" ht="12">
      <c r="A8" s="8"/>
      <c r="B8" s="24"/>
      <c r="C8" s="24"/>
      <c r="D8" s="24"/>
      <c r="E8" s="25"/>
      <c r="F8" s="26"/>
      <c r="G8" s="26"/>
      <c r="H8" s="26"/>
    </row>
    <row r="9" spans="1:8" s="1" customFormat="1" ht="12">
      <c r="A9" s="9" t="s">
        <v>12</v>
      </c>
      <c r="B9" s="25">
        <v>7048.25</v>
      </c>
      <c r="C9" s="25">
        <v>7048.25</v>
      </c>
      <c r="D9" s="24">
        <v>7048.25</v>
      </c>
      <c r="E9" s="25"/>
      <c r="F9" s="26"/>
      <c r="G9" s="26"/>
      <c r="H9" s="26"/>
    </row>
    <row r="10" spans="1:8" s="1" customFormat="1" ht="12">
      <c r="A10" s="8" t="s">
        <v>13</v>
      </c>
      <c r="B10" s="24">
        <f>B5-B9</f>
        <v>19540860.78</v>
      </c>
      <c r="C10" s="24">
        <f>C5-C9</f>
        <v>4665304.98</v>
      </c>
      <c r="D10" s="24">
        <f>D5-D9</f>
        <v>4665304.98</v>
      </c>
      <c r="E10" s="25"/>
      <c r="F10" s="26">
        <v>14875555.8</v>
      </c>
      <c r="G10" s="26">
        <v>14875555.8</v>
      </c>
      <c r="H10" s="26">
        <f>H7</f>
        <v>104789.75</v>
      </c>
    </row>
    <row r="11" spans="1:8" s="1" customFormat="1" ht="12">
      <c r="A11" s="10" t="s">
        <v>15</v>
      </c>
      <c r="B11" s="25">
        <v>381496</v>
      </c>
      <c r="C11" s="25"/>
      <c r="D11" s="25"/>
      <c r="E11" s="25"/>
      <c r="F11" s="27">
        <v>381496</v>
      </c>
      <c r="G11" s="27">
        <v>381496</v>
      </c>
      <c r="H11" s="27"/>
    </row>
    <row r="12" spans="1:8" s="1" customFormat="1" ht="12">
      <c r="A12" s="10" t="s">
        <v>16</v>
      </c>
      <c r="B12" s="27">
        <f>F12+C12</f>
        <v>45253.25</v>
      </c>
      <c r="C12" s="25">
        <f>D12+E12</f>
        <v>45253.25</v>
      </c>
      <c r="D12" s="25">
        <v>45253.25</v>
      </c>
      <c r="E12" s="25"/>
      <c r="F12" s="27"/>
      <c r="G12" s="27"/>
      <c r="H12" s="27"/>
    </row>
    <row r="13" spans="1:8" s="1" customFormat="1" ht="12">
      <c r="A13" s="10" t="s">
        <v>18</v>
      </c>
      <c r="B13" s="27">
        <f>F13+C13</f>
        <v>1500</v>
      </c>
      <c r="C13" s="25">
        <f>D13+E13</f>
        <v>1500</v>
      </c>
      <c r="D13" s="25">
        <v>1500</v>
      </c>
      <c r="E13" s="25"/>
      <c r="F13" s="27"/>
      <c r="G13" s="27"/>
      <c r="H13" s="27"/>
    </row>
    <row r="14" spans="1:8" s="1" customFormat="1" ht="12">
      <c r="A14" s="10" t="s">
        <v>23</v>
      </c>
      <c r="B14" s="27"/>
      <c r="C14" s="25"/>
      <c r="D14" s="25"/>
      <c r="E14" s="25"/>
      <c r="F14" s="27">
        <f>G14</f>
        <v>3400200</v>
      </c>
      <c r="G14" s="27">
        <v>3400200</v>
      </c>
      <c r="H14" s="27"/>
    </row>
    <row r="15" spans="1:8" s="1" customFormat="1" ht="22.5">
      <c r="A15" s="17" t="s">
        <v>21</v>
      </c>
      <c r="B15" s="27">
        <f>F15</f>
        <v>8791415</v>
      </c>
      <c r="C15" s="25"/>
      <c r="D15" s="25"/>
      <c r="E15" s="25"/>
      <c r="F15" s="27">
        <f>G15</f>
        <v>8791415</v>
      </c>
      <c r="G15" s="27">
        <v>8791415</v>
      </c>
      <c r="H15" s="27"/>
    </row>
    <row r="16" spans="1:8" s="1" customFormat="1" ht="22.5">
      <c r="A16" s="17" t="s">
        <v>22</v>
      </c>
      <c r="B16" s="27">
        <f>F16</f>
        <v>572245</v>
      </c>
      <c r="C16" s="25"/>
      <c r="D16" s="25"/>
      <c r="E16" s="25"/>
      <c r="F16" s="27">
        <f>G16</f>
        <v>572245</v>
      </c>
      <c r="G16" s="27">
        <v>572245</v>
      </c>
      <c r="H16" s="27"/>
    </row>
    <row r="17" spans="1:8" s="1" customFormat="1" ht="12">
      <c r="A17" s="11" t="s">
        <v>17</v>
      </c>
      <c r="B17" s="26">
        <f>F17+C17</f>
        <v>13149151.530000001</v>
      </c>
      <c r="C17" s="24">
        <f>C10-C12-C13</f>
        <v>4618551.73</v>
      </c>
      <c r="D17" s="24">
        <f>D10-D12-D13</f>
        <v>4618551.73</v>
      </c>
      <c r="E17" s="25"/>
      <c r="F17" s="26">
        <f>F10-F11+F14-F15-F16</f>
        <v>8530599.8</v>
      </c>
      <c r="G17" s="26">
        <f>G10-G11+G14-G15-G16</f>
        <v>8530599.8</v>
      </c>
      <c r="H17" s="26">
        <f>SUM(H10)</f>
        <v>104789.75</v>
      </c>
    </row>
    <row r="18" spans="1:8" s="2" customFormat="1" ht="12">
      <c r="A18" s="12" t="s">
        <v>24</v>
      </c>
      <c r="B18" s="28"/>
      <c r="C18" s="29"/>
      <c r="D18" s="29"/>
      <c r="E18" s="29"/>
      <c r="F18" s="29"/>
      <c r="G18" s="29"/>
      <c r="H18" s="29">
        <v>106541.1</v>
      </c>
    </row>
    <row r="19" spans="1:8" ht="12.75">
      <c r="A19" s="12" t="s">
        <v>25</v>
      </c>
      <c r="B19" s="30"/>
      <c r="C19" s="30"/>
      <c r="D19" s="30"/>
      <c r="E19" s="30"/>
      <c r="F19" s="30"/>
      <c r="G19" s="30"/>
      <c r="H19" s="30">
        <v>11807.54</v>
      </c>
    </row>
    <row r="20" spans="1:8" ht="12.75">
      <c r="A20" s="12"/>
      <c r="B20" s="30"/>
      <c r="C20" s="30"/>
      <c r="D20" s="30"/>
      <c r="E20" s="30"/>
      <c r="F20" s="30"/>
      <c r="G20" s="30"/>
      <c r="H20" s="30"/>
    </row>
    <row r="21" spans="1:8" s="5" customFormat="1" ht="12.75">
      <c r="A21" s="13" t="s">
        <v>26</v>
      </c>
      <c r="B21" s="31">
        <f aca="true" t="shared" si="0" ref="B21:H21">SUM(B17:B20)</f>
        <v>13149151.530000001</v>
      </c>
      <c r="C21" s="31">
        <f t="shared" si="0"/>
        <v>4618551.73</v>
      </c>
      <c r="D21" s="31">
        <f t="shared" si="0"/>
        <v>4618551.73</v>
      </c>
      <c r="E21" s="31">
        <f t="shared" si="0"/>
        <v>0</v>
      </c>
      <c r="F21" s="31">
        <f t="shared" si="0"/>
        <v>8530599.8</v>
      </c>
      <c r="G21" s="31">
        <f t="shared" si="0"/>
        <v>8530599.8</v>
      </c>
      <c r="H21" s="31">
        <f t="shared" si="0"/>
        <v>223138.39</v>
      </c>
    </row>
    <row r="22" spans="1:8" ht="12.75">
      <c r="A22" s="12"/>
      <c r="B22" s="30"/>
      <c r="C22" s="30"/>
      <c r="D22" s="30"/>
      <c r="E22" s="30"/>
      <c r="F22" s="30"/>
      <c r="G22" s="30"/>
      <c r="H22" s="30"/>
    </row>
    <row r="23" spans="1:8" ht="12.75">
      <c r="A23" s="12" t="s">
        <v>28</v>
      </c>
      <c r="B23" s="32"/>
      <c r="C23" s="32"/>
      <c r="D23" s="32"/>
      <c r="E23" s="32"/>
      <c r="F23" s="32"/>
      <c r="G23" s="32"/>
      <c r="H23" s="32">
        <v>9082.73</v>
      </c>
    </row>
    <row r="24" spans="1:8" ht="12.75">
      <c r="A24" s="12" t="s">
        <v>29</v>
      </c>
      <c r="B24" s="32"/>
      <c r="C24" s="32"/>
      <c r="D24" s="32"/>
      <c r="E24" s="32"/>
      <c r="F24" s="32"/>
      <c r="G24" s="32"/>
      <c r="H24" s="32">
        <v>80342.47</v>
      </c>
    </row>
    <row r="25" spans="1:8" ht="12.75">
      <c r="A25" s="12" t="s">
        <v>31</v>
      </c>
      <c r="B25" s="32">
        <f>C25+F25</f>
        <v>9772400</v>
      </c>
      <c r="C25" s="32"/>
      <c r="D25" s="32"/>
      <c r="E25" s="32"/>
      <c r="F25" s="32">
        <v>9772400</v>
      </c>
      <c r="G25" s="32">
        <v>9772400</v>
      </c>
      <c r="H25" s="32"/>
    </row>
    <row r="26" spans="1:8" s="5" customFormat="1" ht="12.75">
      <c r="A26" s="13" t="s">
        <v>30</v>
      </c>
      <c r="B26" s="31">
        <f>SUM(B20:B25)</f>
        <v>22921551.53</v>
      </c>
      <c r="C26" s="31">
        <f>SUM(C20:C24)</f>
        <v>4618551.73</v>
      </c>
      <c r="D26" s="31">
        <f>SUM(D20:D24)</f>
        <v>4618551.73</v>
      </c>
      <c r="E26" s="31">
        <f>SUM(E20:E24)</f>
        <v>0</v>
      </c>
      <c r="F26" s="31">
        <f>SUM(F20:F25)</f>
        <v>18302999.8</v>
      </c>
      <c r="G26" s="31">
        <f>SUM(G20:G25)</f>
        <v>18302999.8</v>
      </c>
      <c r="H26" s="31">
        <f>SUM(H20:H25)</f>
        <v>312563.59</v>
      </c>
    </row>
    <row r="27" spans="1:8" s="5" customFormat="1" ht="12.75">
      <c r="A27" s="12" t="s">
        <v>35</v>
      </c>
      <c r="B27" s="31"/>
      <c r="C27" s="31"/>
      <c r="D27" s="31"/>
      <c r="E27" s="31"/>
      <c r="F27" s="31"/>
      <c r="G27" s="31"/>
      <c r="H27" s="28">
        <v>9385.48</v>
      </c>
    </row>
    <row r="28" spans="1:8" s="5" customFormat="1" ht="12.75">
      <c r="A28" s="12" t="s">
        <v>32</v>
      </c>
      <c r="B28" s="31"/>
      <c r="C28" s="31"/>
      <c r="D28" s="31"/>
      <c r="E28" s="31"/>
      <c r="F28" s="28">
        <v>250000</v>
      </c>
      <c r="G28" s="28">
        <v>250000</v>
      </c>
      <c r="H28" s="28"/>
    </row>
    <row r="29" spans="1:8" s="5" customFormat="1" ht="12.75">
      <c r="A29" s="13" t="s">
        <v>33</v>
      </c>
      <c r="B29" s="31">
        <f>D29+F29</f>
        <v>22671551.53</v>
      </c>
      <c r="C29" s="31">
        <f>SUM(C25:C28)</f>
        <v>4618551.73</v>
      </c>
      <c r="D29" s="31">
        <f>SUM(D25:D28)</f>
        <v>4618551.73</v>
      </c>
      <c r="E29" s="31">
        <f>SUM(E25:E28)</f>
        <v>0</v>
      </c>
      <c r="F29" s="31">
        <f>F26-F28</f>
        <v>18052999.8</v>
      </c>
      <c r="G29" s="31">
        <f>G26-G28</f>
        <v>18052999.8</v>
      </c>
      <c r="H29" s="31">
        <f>SUM(H25:H28)</f>
        <v>321949.07</v>
      </c>
    </row>
    <row r="30" spans="1:8" s="5" customFormat="1" ht="12.75">
      <c r="A30" s="12" t="s">
        <v>37</v>
      </c>
      <c r="B30" s="28">
        <f>F30+C30</f>
        <v>689700</v>
      </c>
      <c r="C30" s="31"/>
      <c r="D30" s="31"/>
      <c r="E30" s="31"/>
      <c r="F30" s="28">
        <v>689700</v>
      </c>
      <c r="G30" s="28">
        <f>F30</f>
        <v>689700</v>
      </c>
      <c r="H30" s="31"/>
    </row>
    <row r="31" spans="1:8" s="6" customFormat="1" ht="12.75">
      <c r="A31" s="12" t="s">
        <v>39</v>
      </c>
      <c r="B31" s="28">
        <f>F31+C31</f>
        <v>3500000</v>
      </c>
      <c r="C31" s="28"/>
      <c r="D31" s="28"/>
      <c r="E31" s="28"/>
      <c r="F31" s="28">
        <v>3500000</v>
      </c>
      <c r="G31" s="28">
        <f>F31</f>
        <v>3500000</v>
      </c>
      <c r="H31" s="28"/>
    </row>
    <row r="32" spans="1:8" s="6" customFormat="1" ht="12.75">
      <c r="A32" s="12" t="s">
        <v>40</v>
      </c>
      <c r="B32" s="28"/>
      <c r="C32" s="28"/>
      <c r="D32" s="28"/>
      <c r="E32" s="28"/>
      <c r="F32" s="28"/>
      <c r="G32" s="28"/>
      <c r="H32" s="28">
        <v>18302.13</v>
      </c>
    </row>
    <row r="33" spans="1:8" s="6" customFormat="1" ht="25.5" customHeight="1">
      <c r="A33" s="16" t="s">
        <v>41</v>
      </c>
      <c r="B33" s="28">
        <f>F33</f>
        <v>3387100</v>
      </c>
      <c r="C33" s="28"/>
      <c r="D33" s="28"/>
      <c r="E33" s="28"/>
      <c r="F33" s="28">
        <v>3387100</v>
      </c>
      <c r="G33" s="28">
        <v>3387100</v>
      </c>
      <c r="H33" s="28"/>
    </row>
    <row r="34" spans="1:8" s="6" customFormat="1" ht="15" customHeight="1">
      <c r="A34" s="16" t="s">
        <v>42</v>
      </c>
      <c r="B34" s="28">
        <f>F34</f>
        <v>612900</v>
      </c>
      <c r="C34" s="28"/>
      <c r="D34" s="28"/>
      <c r="E34" s="28"/>
      <c r="F34" s="28">
        <v>612900</v>
      </c>
      <c r="G34" s="28">
        <v>612900</v>
      </c>
      <c r="H34" s="28"/>
    </row>
    <row r="35" spans="1:8" s="5" customFormat="1" ht="12.75">
      <c r="A35" s="13" t="s">
        <v>38</v>
      </c>
      <c r="B35" s="31">
        <f>SUM(B29:B31)-B33-B34</f>
        <v>22861251.53</v>
      </c>
      <c r="C35" s="31">
        <f>SUM(C29:C31)</f>
        <v>4618551.73</v>
      </c>
      <c r="D35" s="31">
        <f>SUM(D29:D31)</f>
        <v>4618551.73</v>
      </c>
      <c r="E35" s="31">
        <f>SUM(E29:E31)</f>
        <v>0</v>
      </c>
      <c r="F35" s="31">
        <f>SUM(F29:F31)-F33-F34</f>
        <v>18242699.8</v>
      </c>
      <c r="G35" s="31">
        <f>SUM(G29:G31)-G33-G34</f>
        <v>18242699.8</v>
      </c>
      <c r="H35" s="31">
        <f>SUM(H29:H32)</f>
        <v>340251.2</v>
      </c>
    </row>
    <row r="36" spans="1:8" s="5" customFormat="1" ht="12.75">
      <c r="A36" s="12" t="s">
        <v>43</v>
      </c>
      <c r="B36" s="28"/>
      <c r="C36" s="28"/>
      <c r="D36" s="28"/>
      <c r="E36" s="28"/>
      <c r="F36" s="28"/>
      <c r="G36" s="28"/>
      <c r="H36" s="28">
        <v>25801.45</v>
      </c>
    </row>
    <row r="37" spans="1:8" s="5" customFormat="1" ht="12.75">
      <c r="A37" s="12" t="s">
        <v>45</v>
      </c>
      <c r="B37" s="28">
        <f>F37</f>
        <v>1000000</v>
      </c>
      <c r="C37" s="31"/>
      <c r="D37" s="31"/>
      <c r="E37" s="31"/>
      <c r="F37" s="28">
        <v>1000000</v>
      </c>
      <c r="G37" s="28">
        <v>1000000</v>
      </c>
      <c r="H37" s="31"/>
    </row>
    <row r="38" spans="1:8" s="5" customFormat="1" ht="12.75">
      <c r="A38" s="13" t="s">
        <v>44</v>
      </c>
      <c r="B38" s="31">
        <f>SUM(B35:B37)</f>
        <v>23861251.53</v>
      </c>
      <c r="C38" s="31">
        <f aca="true" t="shared" si="1" ref="C38:H38">SUM(C35:C37)</f>
        <v>4618551.73</v>
      </c>
      <c r="D38" s="31">
        <f t="shared" si="1"/>
        <v>4618551.73</v>
      </c>
      <c r="E38" s="31">
        <f t="shared" si="1"/>
        <v>0</v>
      </c>
      <c r="F38" s="31">
        <f t="shared" si="1"/>
        <v>19242699.8</v>
      </c>
      <c r="G38" s="31">
        <f t="shared" si="1"/>
        <v>19242699.8</v>
      </c>
      <c r="H38" s="31">
        <f t="shared" si="1"/>
        <v>366052.65</v>
      </c>
    </row>
    <row r="39" spans="1:8" s="5" customFormat="1" ht="12.75">
      <c r="A39" s="12" t="s">
        <v>46</v>
      </c>
      <c r="B39" s="31"/>
      <c r="C39" s="31"/>
      <c r="D39" s="31"/>
      <c r="E39" s="31"/>
      <c r="F39" s="31"/>
      <c r="G39" s="31"/>
      <c r="H39" s="28">
        <v>26358.73</v>
      </c>
    </row>
    <row r="40" spans="1:8" s="5" customFormat="1" ht="12.75">
      <c r="A40" s="12" t="s">
        <v>47</v>
      </c>
      <c r="B40" s="31"/>
      <c r="C40" s="31"/>
      <c r="D40" s="31"/>
      <c r="E40" s="31"/>
      <c r="F40" s="31"/>
      <c r="G40" s="31"/>
      <c r="H40" s="28">
        <v>7194.39</v>
      </c>
    </row>
    <row r="41" spans="1:8" s="5" customFormat="1" ht="12.75">
      <c r="A41" s="12" t="s">
        <v>48</v>
      </c>
      <c r="B41" s="28">
        <f>F41</f>
        <v>5900000</v>
      </c>
      <c r="C41" s="31"/>
      <c r="D41" s="31"/>
      <c r="E41" s="31"/>
      <c r="F41" s="28">
        <v>5900000</v>
      </c>
      <c r="G41" s="28">
        <v>5900000</v>
      </c>
      <c r="H41" s="31"/>
    </row>
    <row r="42" spans="1:8" s="5" customFormat="1" ht="12.75">
      <c r="A42" s="12" t="s">
        <v>49</v>
      </c>
      <c r="B42" s="28">
        <f>F42</f>
        <v>3900000</v>
      </c>
      <c r="C42" s="31"/>
      <c r="D42" s="31"/>
      <c r="E42" s="31"/>
      <c r="F42" s="28">
        <v>3900000</v>
      </c>
      <c r="G42" s="28">
        <v>3900000</v>
      </c>
      <c r="H42" s="31"/>
    </row>
    <row r="43" spans="1:8" s="5" customFormat="1" ht="12.75">
      <c r="A43" s="12" t="s">
        <v>51</v>
      </c>
      <c r="B43" s="28"/>
      <c r="C43" s="31"/>
      <c r="D43" s="31"/>
      <c r="E43" s="31"/>
      <c r="F43" s="28"/>
      <c r="G43" s="28"/>
      <c r="H43" s="28">
        <v>112631.73</v>
      </c>
    </row>
    <row r="44" spans="1:8" s="5" customFormat="1" ht="12.75">
      <c r="A44" s="13" t="s">
        <v>50</v>
      </c>
      <c r="B44" s="31">
        <f aca="true" t="shared" si="2" ref="B44:G44">SUM(B38:B42)</f>
        <v>33661251.53</v>
      </c>
      <c r="C44" s="31">
        <f t="shared" si="2"/>
        <v>4618551.73</v>
      </c>
      <c r="D44" s="31">
        <f t="shared" si="2"/>
        <v>4618551.73</v>
      </c>
      <c r="E44" s="31">
        <f t="shared" si="2"/>
        <v>0</v>
      </c>
      <c r="F44" s="31">
        <f t="shared" si="2"/>
        <v>29042699.8</v>
      </c>
      <c r="G44" s="31">
        <f t="shared" si="2"/>
        <v>29042699.8</v>
      </c>
      <c r="H44" s="31">
        <f>SUM(H38:H43)</f>
        <v>512237.5</v>
      </c>
    </row>
    <row r="45" spans="1:9" s="5" customFormat="1" ht="12.75">
      <c r="A45" s="12" t="s">
        <v>52</v>
      </c>
      <c r="B45" s="28">
        <f>F45</f>
        <v>6000000</v>
      </c>
      <c r="C45" s="28"/>
      <c r="D45" s="28"/>
      <c r="E45" s="28"/>
      <c r="F45" s="28">
        <f>G45</f>
        <v>6000000</v>
      </c>
      <c r="G45" s="28">
        <v>6000000</v>
      </c>
      <c r="H45" s="28"/>
      <c r="I45" s="6"/>
    </row>
    <row r="46" spans="1:9" s="5" customFormat="1" ht="12.75">
      <c r="A46" s="12" t="s">
        <v>54</v>
      </c>
      <c r="B46" s="28">
        <f>F46</f>
        <v>146733.3</v>
      </c>
      <c r="C46" s="28"/>
      <c r="D46" s="28"/>
      <c r="E46" s="28"/>
      <c r="F46" s="28">
        <f>G46</f>
        <v>146733.3</v>
      </c>
      <c r="G46" s="28">
        <v>146733.3</v>
      </c>
      <c r="H46" s="28"/>
      <c r="I46" s="6"/>
    </row>
    <row r="47" spans="1:9" s="5" customFormat="1" ht="12.75">
      <c r="A47" s="12" t="s">
        <v>55</v>
      </c>
      <c r="B47" s="28"/>
      <c r="C47" s="28"/>
      <c r="D47" s="28"/>
      <c r="E47" s="28"/>
      <c r="F47" s="28"/>
      <c r="G47" s="28"/>
      <c r="H47" s="28">
        <v>54650.76</v>
      </c>
      <c r="I47" s="6"/>
    </row>
    <row r="48" spans="1:9" s="5" customFormat="1" ht="12.75">
      <c r="A48" s="12" t="s">
        <v>56</v>
      </c>
      <c r="B48" s="28"/>
      <c r="C48" s="28"/>
      <c r="D48" s="28"/>
      <c r="E48" s="28"/>
      <c r="F48" s="28"/>
      <c r="G48" s="28"/>
      <c r="H48" s="28">
        <v>8547.95</v>
      </c>
      <c r="I48" s="6"/>
    </row>
    <row r="49" spans="1:9" s="5" customFormat="1" ht="12.75">
      <c r="A49" s="12" t="s">
        <v>57</v>
      </c>
      <c r="B49" s="28">
        <f>F49</f>
        <v>15161300</v>
      </c>
      <c r="C49" s="28"/>
      <c r="D49" s="28"/>
      <c r="E49" s="28"/>
      <c r="F49" s="28">
        <f>G49</f>
        <v>15161300</v>
      </c>
      <c r="G49" s="28">
        <v>15161300</v>
      </c>
      <c r="H49" s="28"/>
      <c r="I49" s="6"/>
    </row>
    <row r="50" spans="1:9" s="5" customFormat="1" ht="12.75">
      <c r="A50" s="13" t="s">
        <v>53</v>
      </c>
      <c r="B50" s="31">
        <f>B44+B45-B46-B49</f>
        <v>24353218.230000004</v>
      </c>
      <c r="C50" s="31">
        <f>C44+C45-C46</f>
        <v>4618551.73</v>
      </c>
      <c r="D50" s="31">
        <f>D44+D45-D46</f>
        <v>4618551.73</v>
      </c>
      <c r="E50" s="31">
        <f>E44+E45-E46</f>
        <v>0</v>
      </c>
      <c r="F50" s="31">
        <f>G50</f>
        <v>19734666.5</v>
      </c>
      <c r="G50" s="31">
        <f>G44+G45-G46-G49</f>
        <v>19734666.5</v>
      </c>
      <c r="H50" s="31">
        <f>SUM(H44:H48)</f>
        <v>575436.21</v>
      </c>
      <c r="I50" s="6"/>
    </row>
    <row r="51" spans="1:9" s="5" customFormat="1" ht="12.75">
      <c r="A51" s="38" t="s">
        <v>58</v>
      </c>
      <c r="B51" s="31"/>
      <c r="C51" s="31"/>
      <c r="D51" s="31"/>
      <c r="E51" s="31"/>
      <c r="F51" s="31"/>
      <c r="H51" s="39">
        <v>178102.9</v>
      </c>
      <c r="I51" s="6"/>
    </row>
    <row r="52" spans="1:9" s="5" customFormat="1" ht="23.25" customHeight="1">
      <c r="A52" s="42" t="s">
        <v>59</v>
      </c>
      <c r="B52" s="39">
        <f>C52+F52</f>
        <v>3853900</v>
      </c>
      <c r="C52" s="31"/>
      <c r="D52" s="31"/>
      <c r="E52" s="31"/>
      <c r="F52" s="39">
        <f>G52</f>
        <v>3853900</v>
      </c>
      <c r="G52" s="39">
        <v>3853900</v>
      </c>
      <c r="H52" s="39"/>
      <c r="I52" s="6"/>
    </row>
    <row r="53" spans="1:9" s="5" customFormat="1" ht="10.5" customHeight="1">
      <c r="A53" s="38" t="s">
        <v>60</v>
      </c>
      <c r="B53" s="39">
        <f>F53</f>
        <v>1200000</v>
      </c>
      <c r="C53" s="31"/>
      <c r="D53" s="31"/>
      <c r="E53" s="31"/>
      <c r="F53" s="39">
        <f>G53</f>
        <v>1200000</v>
      </c>
      <c r="G53" s="39">
        <v>1200000</v>
      </c>
      <c r="H53" s="39"/>
      <c r="I53" s="6"/>
    </row>
    <row r="54" spans="1:9" s="5" customFormat="1" ht="10.5" customHeight="1">
      <c r="A54" s="38" t="s">
        <v>61</v>
      </c>
      <c r="B54" s="39"/>
      <c r="C54" s="31"/>
      <c r="D54" s="31"/>
      <c r="E54" s="31"/>
      <c r="F54" s="39"/>
      <c r="G54" s="39"/>
      <c r="H54" s="39">
        <v>5892.76</v>
      </c>
      <c r="I54" s="6"/>
    </row>
    <row r="55" spans="1:9" s="5" customFormat="1" ht="13.5" customHeight="1">
      <c r="A55" s="13" t="s">
        <v>64</v>
      </c>
      <c r="B55" s="31">
        <f>C55+F55</f>
        <v>21699318.23</v>
      </c>
      <c r="C55" s="31">
        <f>SUM(C50:C52)</f>
        <v>4618551.73</v>
      </c>
      <c r="D55" s="31">
        <f>SUM(D50:D52)</f>
        <v>4618551.73</v>
      </c>
      <c r="E55" s="31"/>
      <c r="F55" s="31">
        <f>G55</f>
        <v>17080766.5</v>
      </c>
      <c r="G55" s="31">
        <f>G50-G52+G53</f>
        <v>17080766.5</v>
      </c>
      <c r="H55" s="31">
        <f>SUM(H50:H54)</f>
        <v>759431.87</v>
      </c>
      <c r="I55" s="6"/>
    </row>
    <row r="56" spans="1:8" ht="19.5" customHeight="1">
      <c r="A56" s="14" t="s">
        <v>19</v>
      </c>
      <c r="B56" s="33">
        <f>B13+B12+B9</f>
        <v>53801.5</v>
      </c>
      <c r="C56" s="33"/>
      <c r="D56" s="34"/>
      <c r="E56" s="35"/>
      <c r="F56" s="35"/>
      <c r="G56" s="35"/>
      <c r="H56" s="35"/>
    </row>
    <row r="57" spans="1:9" ht="12.75">
      <c r="A57" s="15" t="s">
        <v>20</v>
      </c>
      <c r="B57" s="40">
        <f>G11+F16+F15+G28+G33+G34+G46+G49+G52</f>
        <v>33157089.3</v>
      </c>
      <c r="C57" s="41">
        <f>B56+B57</f>
        <v>33210890.8</v>
      </c>
      <c r="D57" s="35"/>
      <c r="E57" s="35"/>
      <c r="F57" s="35"/>
      <c r="G57" s="35"/>
      <c r="H57" s="35"/>
      <c r="I57" t="s">
        <v>4</v>
      </c>
    </row>
    <row r="58" spans="1:8" ht="12.75">
      <c r="A58" s="15" t="s">
        <v>27</v>
      </c>
      <c r="B58" s="33">
        <f>H19+H18+H6+H23+H24+H27+H32+H36+H39+H40+H43+H47+H48+H51+H54</f>
        <v>759431.87</v>
      </c>
      <c r="C58" s="36"/>
      <c r="D58" s="35"/>
      <c r="E58" s="35"/>
      <c r="F58" s="35"/>
      <c r="G58" s="35"/>
      <c r="H58" s="35"/>
    </row>
    <row r="59" spans="1:8" ht="12.75">
      <c r="A59" s="15" t="s">
        <v>34</v>
      </c>
      <c r="B59" s="33">
        <f>F25+F14++F30+F31+F37+F41+F42+F45+F53</f>
        <v>35362300</v>
      </c>
      <c r="C59" s="36"/>
      <c r="D59" s="35"/>
      <c r="E59" s="35"/>
      <c r="F59" s="35"/>
      <c r="G59" s="35"/>
      <c r="H59" s="35"/>
    </row>
    <row r="60" spans="1:8" ht="12.75">
      <c r="A60" s="79" t="s">
        <v>62</v>
      </c>
      <c r="B60" s="79"/>
      <c r="C60" s="79"/>
      <c r="D60" s="79"/>
      <c r="E60" s="79"/>
      <c r="F60" s="79"/>
      <c r="G60" s="79"/>
      <c r="H60" s="79"/>
    </row>
    <row r="61" spans="1:8" ht="12.75">
      <c r="A61" s="79" t="s">
        <v>63</v>
      </c>
      <c r="B61" s="79"/>
      <c r="C61" s="79"/>
      <c r="D61" s="79"/>
      <c r="E61" s="79"/>
      <c r="F61" s="79"/>
      <c r="G61" s="79"/>
      <c r="H61" s="79"/>
    </row>
  </sheetData>
  <sheetProtection/>
  <mergeCells count="5">
    <mergeCell ref="F2:H2"/>
    <mergeCell ref="A1:H1"/>
    <mergeCell ref="C2:E2"/>
    <mergeCell ref="A61:H61"/>
    <mergeCell ref="A60:H6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9.75390625" style="37" customWidth="1"/>
    <col min="7" max="8" width="12.625" style="37" customWidth="1"/>
    <col min="9" max="9" width="8.875" style="37" customWidth="1"/>
    <col min="10" max="10" width="13.125" style="0" customWidth="1"/>
  </cols>
  <sheetData>
    <row r="1" spans="1:9" s="2" customFormat="1" ht="18.75" customHeight="1">
      <c r="A1" s="81" t="s">
        <v>75</v>
      </c>
      <c r="B1" s="81"/>
      <c r="C1" s="81"/>
      <c r="D1" s="81"/>
      <c r="E1" s="81"/>
      <c r="F1" s="81"/>
      <c r="G1" s="81"/>
      <c r="H1" s="81"/>
      <c r="I1" s="81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9" s="1" customFormat="1" ht="45" customHeight="1">
      <c r="A3" s="3"/>
      <c r="B3" s="82" t="s">
        <v>65</v>
      </c>
      <c r="C3" s="82" t="s">
        <v>66</v>
      </c>
      <c r="D3" s="84" t="s">
        <v>74</v>
      </c>
      <c r="E3" s="85"/>
      <c r="F3" s="86"/>
      <c r="G3" s="84" t="s">
        <v>73</v>
      </c>
      <c r="H3" s="85"/>
      <c r="I3" s="86"/>
    </row>
    <row r="4" spans="1:9" s="1" customFormat="1" ht="22.5" customHeight="1">
      <c r="A4" s="4"/>
      <c r="B4" s="83"/>
      <c r="C4" s="83"/>
      <c r="D4" s="52" t="s">
        <v>5</v>
      </c>
      <c r="E4" s="47" t="s">
        <v>6</v>
      </c>
      <c r="F4" s="53" t="s">
        <v>7</v>
      </c>
      <c r="G4" s="52" t="s">
        <v>5</v>
      </c>
      <c r="H4" s="47" t="s">
        <v>6</v>
      </c>
      <c r="I4" s="53" t="s">
        <v>7</v>
      </c>
    </row>
    <row r="5" spans="1:10" s="1" customFormat="1" ht="12">
      <c r="A5" s="64" t="s">
        <v>76</v>
      </c>
      <c r="B5" s="58">
        <f aca="true" t="shared" si="0" ref="B5:C7">E5+H5</f>
        <v>38285000</v>
      </c>
      <c r="C5" s="58">
        <f t="shared" si="0"/>
        <v>2015</v>
      </c>
      <c r="D5" s="58">
        <f>E5+F5</f>
        <v>36270000</v>
      </c>
      <c r="E5" s="58">
        <v>36270000</v>
      </c>
      <c r="F5" s="58"/>
      <c r="G5" s="58">
        <f>H5+I5</f>
        <v>2017015</v>
      </c>
      <c r="H5" s="58">
        <v>2015000</v>
      </c>
      <c r="I5" s="58">
        <v>2015</v>
      </c>
      <c r="J5" s="56"/>
    </row>
    <row r="6" spans="1:10" s="1" customFormat="1" ht="12">
      <c r="A6" s="46" t="s">
        <v>89</v>
      </c>
      <c r="B6" s="55">
        <f t="shared" si="0"/>
        <v>0</v>
      </c>
      <c r="C6" s="55">
        <f t="shared" si="0"/>
        <v>2015</v>
      </c>
      <c r="D6" s="55"/>
      <c r="E6" s="55"/>
      <c r="F6" s="55"/>
      <c r="G6" s="55">
        <f>I6</f>
        <v>2015</v>
      </c>
      <c r="H6" s="55"/>
      <c r="I6" s="55">
        <v>2015</v>
      </c>
      <c r="J6" s="56"/>
    </row>
    <row r="7" spans="1:10" s="1" customFormat="1" ht="12">
      <c r="A7" s="44"/>
      <c r="B7" s="55">
        <f t="shared" si="0"/>
        <v>0</v>
      </c>
      <c r="C7" s="55">
        <f t="shared" si="0"/>
        <v>0</v>
      </c>
      <c r="D7" s="55"/>
      <c r="E7" s="55"/>
      <c r="F7" s="55"/>
      <c r="G7" s="55"/>
      <c r="H7" s="55"/>
      <c r="I7" s="55"/>
      <c r="J7" s="56"/>
    </row>
    <row r="8" spans="1:10" s="1" customFormat="1" ht="12">
      <c r="A8" s="49" t="s">
        <v>77</v>
      </c>
      <c r="B8" s="57">
        <f aca="true" t="shared" si="1" ref="B8:H8">B5-B6</f>
        <v>38285000</v>
      </c>
      <c r="C8" s="57">
        <f t="shared" si="1"/>
        <v>0</v>
      </c>
      <c r="D8" s="57">
        <f t="shared" si="1"/>
        <v>36270000</v>
      </c>
      <c r="E8" s="57">
        <f t="shared" si="1"/>
        <v>36270000</v>
      </c>
      <c r="F8" s="57">
        <f t="shared" si="1"/>
        <v>0</v>
      </c>
      <c r="G8" s="57">
        <f t="shared" si="1"/>
        <v>2015000</v>
      </c>
      <c r="H8" s="57">
        <f t="shared" si="1"/>
        <v>2015000</v>
      </c>
      <c r="I8" s="57">
        <f>I5-I6</f>
        <v>0</v>
      </c>
      <c r="J8" s="56"/>
    </row>
    <row r="9" spans="1:10" s="1" customFormat="1" ht="12">
      <c r="A9" s="65"/>
      <c r="B9" s="66"/>
      <c r="C9" s="66"/>
      <c r="D9" s="66"/>
      <c r="E9" s="66"/>
      <c r="F9" s="66"/>
      <c r="G9" s="66"/>
      <c r="H9" s="66"/>
      <c r="I9" s="66"/>
      <c r="J9" s="56"/>
    </row>
    <row r="10" spans="1:10" s="1" customFormat="1" ht="12">
      <c r="A10" s="65"/>
      <c r="B10" s="66"/>
      <c r="C10" s="66"/>
      <c r="D10" s="66"/>
      <c r="E10" s="66"/>
      <c r="F10" s="66"/>
      <c r="G10" s="66"/>
      <c r="H10" s="66"/>
      <c r="I10" s="66"/>
      <c r="J10" s="56"/>
    </row>
    <row r="11" spans="1:10" s="1" customFormat="1" ht="12">
      <c r="A11" s="49" t="s">
        <v>78</v>
      </c>
      <c r="B11" s="57">
        <f aca="true" t="shared" si="2" ref="B11:H11">B8-B9</f>
        <v>38285000</v>
      </c>
      <c r="C11" s="57">
        <f t="shared" si="2"/>
        <v>0</v>
      </c>
      <c r="D11" s="57">
        <f t="shared" si="2"/>
        <v>36270000</v>
      </c>
      <c r="E11" s="57">
        <f t="shared" si="2"/>
        <v>36270000</v>
      </c>
      <c r="F11" s="57">
        <f t="shared" si="2"/>
        <v>0</v>
      </c>
      <c r="G11" s="57">
        <f t="shared" si="2"/>
        <v>2015000</v>
      </c>
      <c r="H11" s="57">
        <f t="shared" si="2"/>
        <v>2015000</v>
      </c>
      <c r="I11" s="57">
        <f>I8-I9</f>
        <v>0</v>
      </c>
      <c r="J11" s="56"/>
    </row>
    <row r="12" spans="1:10" s="1" customFormat="1" ht="12">
      <c r="A12" s="65"/>
      <c r="B12" s="66"/>
      <c r="C12" s="66"/>
      <c r="D12" s="66"/>
      <c r="E12" s="66"/>
      <c r="F12" s="66"/>
      <c r="G12" s="66"/>
      <c r="H12" s="66"/>
      <c r="I12" s="66"/>
      <c r="J12" s="56"/>
    </row>
    <row r="13" spans="1:10" s="1" customFormat="1" ht="12">
      <c r="A13" s="65"/>
      <c r="B13" s="66"/>
      <c r="C13" s="66"/>
      <c r="D13" s="66"/>
      <c r="E13" s="66"/>
      <c r="F13" s="66"/>
      <c r="G13" s="66"/>
      <c r="H13" s="66"/>
      <c r="I13" s="66"/>
      <c r="J13" s="56"/>
    </row>
    <row r="14" spans="1:10" s="1" customFormat="1" ht="12">
      <c r="A14" s="49" t="s">
        <v>79</v>
      </c>
      <c r="B14" s="57">
        <f>B11</f>
        <v>38285000</v>
      </c>
      <c r="C14" s="57">
        <f aca="true" t="shared" si="3" ref="C14:I14">C11</f>
        <v>0</v>
      </c>
      <c r="D14" s="57">
        <f t="shared" si="3"/>
        <v>36270000</v>
      </c>
      <c r="E14" s="57">
        <f t="shared" si="3"/>
        <v>36270000</v>
      </c>
      <c r="F14" s="57">
        <f t="shared" si="3"/>
        <v>0</v>
      </c>
      <c r="G14" s="57">
        <f t="shared" si="3"/>
        <v>2015000</v>
      </c>
      <c r="H14" s="57">
        <f t="shared" si="3"/>
        <v>2015000</v>
      </c>
      <c r="I14" s="57">
        <f t="shared" si="3"/>
        <v>0</v>
      </c>
      <c r="J14" s="56"/>
    </row>
    <row r="15" spans="1:10" s="1" customFormat="1" ht="12">
      <c r="A15" s="65" t="s">
        <v>90</v>
      </c>
      <c r="B15" s="66">
        <f>G15</f>
        <v>500000</v>
      </c>
      <c r="C15" s="66"/>
      <c r="D15" s="66"/>
      <c r="E15" s="66"/>
      <c r="F15" s="66"/>
      <c r="G15" s="66">
        <f>H15</f>
        <v>500000</v>
      </c>
      <c r="H15" s="66">
        <v>500000</v>
      </c>
      <c r="I15" s="66"/>
      <c r="J15" s="56"/>
    </row>
    <row r="16" spans="1:10" s="1" customFormat="1" ht="12">
      <c r="A16" s="65"/>
      <c r="B16" s="66"/>
      <c r="C16" s="66"/>
      <c r="D16" s="66"/>
      <c r="E16" s="66"/>
      <c r="F16" s="66"/>
      <c r="G16" s="66"/>
      <c r="H16" s="66"/>
      <c r="I16" s="66"/>
      <c r="J16" s="56"/>
    </row>
    <row r="17" spans="1:10" s="48" customFormat="1" ht="12.75">
      <c r="A17" s="49" t="s">
        <v>80</v>
      </c>
      <c r="B17" s="57">
        <f>B14-B15</f>
        <v>37785000</v>
      </c>
      <c r="C17" s="57">
        <f aca="true" t="shared" si="4" ref="C17:I17">C14</f>
        <v>0</v>
      </c>
      <c r="D17" s="57">
        <f t="shared" si="4"/>
        <v>36270000</v>
      </c>
      <c r="E17" s="57">
        <f t="shared" si="4"/>
        <v>36270000</v>
      </c>
      <c r="F17" s="57">
        <f t="shared" si="4"/>
        <v>0</v>
      </c>
      <c r="G17" s="57">
        <f>G14-G15</f>
        <v>1515000</v>
      </c>
      <c r="H17" s="57">
        <f>H14-H15</f>
        <v>1515000</v>
      </c>
      <c r="I17" s="57">
        <f t="shared" si="4"/>
        <v>0</v>
      </c>
      <c r="J17" s="61"/>
    </row>
    <row r="18" spans="1:10" s="48" customFormat="1" ht="12.75">
      <c r="A18" s="65" t="s">
        <v>91</v>
      </c>
      <c r="B18" s="66">
        <f>G18</f>
        <v>306000</v>
      </c>
      <c r="C18" s="66"/>
      <c r="D18" s="66"/>
      <c r="E18" s="66"/>
      <c r="F18" s="66"/>
      <c r="G18" s="66">
        <f>H18</f>
        <v>306000</v>
      </c>
      <c r="H18" s="66">
        <v>306000</v>
      </c>
      <c r="I18" s="66"/>
      <c r="J18" s="61"/>
    </row>
    <row r="19" spans="1:10" s="48" customFormat="1" ht="12.75">
      <c r="A19" s="65"/>
      <c r="B19" s="66"/>
      <c r="C19" s="66"/>
      <c r="D19" s="66"/>
      <c r="E19" s="66"/>
      <c r="F19" s="66"/>
      <c r="G19" s="66"/>
      <c r="H19" s="66"/>
      <c r="I19" s="66"/>
      <c r="J19" s="61"/>
    </row>
    <row r="20" spans="1:10" s="48" customFormat="1" ht="12.75">
      <c r="A20" s="49" t="s">
        <v>81</v>
      </c>
      <c r="B20" s="57">
        <f aca="true" t="shared" si="5" ref="B20:H20">B17-B18</f>
        <v>37479000</v>
      </c>
      <c r="C20" s="57">
        <f t="shared" si="5"/>
        <v>0</v>
      </c>
      <c r="D20" s="57">
        <f t="shared" si="5"/>
        <v>36270000</v>
      </c>
      <c r="E20" s="57">
        <f t="shared" si="5"/>
        <v>36270000</v>
      </c>
      <c r="F20" s="57">
        <f t="shared" si="5"/>
        <v>0</v>
      </c>
      <c r="G20" s="57">
        <f t="shared" si="5"/>
        <v>1209000</v>
      </c>
      <c r="H20" s="57">
        <f t="shared" si="5"/>
        <v>1209000</v>
      </c>
      <c r="I20" s="57">
        <f>I17</f>
        <v>0</v>
      </c>
      <c r="J20" s="61"/>
    </row>
    <row r="21" spans="1:10" s="48" customFormat="1" ht="12.75">
      <c r="A21" s="65"/>
      <c r="B21" s="66"/>
      <c r="C21" s="66"/>
      <c r="D21" s="66"/>
      <c r="E21" s="66"/>
      <c r="F21" s="66"/>
      <c r="G21" s="66"/>
      <c r="H21" s="66"/>
      <c r="I21" s="66"/>
      <c r="J21" s="61"/>
    </row>
    <row r="22" spans="1:10" s="48" customFormat="1" ht="12.75">
      <c r="A22" s="65"/>
      <c r="B22" s="66"/>
      <c r="C22" s="66"/>
      <c r="D22" s="66"/>
      <c r="E22" s="66"/>
      <c r="F22" s="66"/>
      <c r="G22" s="66"/>
      <c r="H22" s="66"/>
      <c r="I22" s="66"/>
      <c r="J22" s="61"/>
    </row>
    <row r="23" spans="1:10" s="48" customFormat="1" ht="12.75">
      <c r="A23" s="49" t="s">
        <v>82</v>
      </c>
      <c r="B23" s="57">
        <f>B20</f>
        <v>37479000</v>
      </c>
      <c r="C23" s="57">
        <f aca="true" t="shared" si="6" ref="C23:I23">C20</f>
        <v>0</v>
      </c>
      <c r="D23" s="57">
        <f t="shared" si="6"/>
        <v>36270000</v>
      </c>
      <c r="E23" s="57">
        <f t="shared" si="6"/>
        <v>36270000</v>
      </c>
      <c r="F23" s="57">
        <f t="shared" si="6"/>
        <v>0</v>
      </c>
      <c r="G23" s="57">
        <f t="shared" si="6"/>
        <v>1209000</v>
      </c>
      <c r="H23" s="57">
        <f t="shared" si="6"/>
        <v>1209000</v>
      </c>
      <c r="I23" s="57">
        <f t="shared" si="6"/>
        <v>0</v>
      </c>
      <c r="J23" s="61"/>
    </row>
    <row r="24" spans="1:10" s="48" customFormat="1" ht="12.75">
      <c r="A24" s="65" t="s">
        <v>92</v>
      </c>
      <c r="B24" s="66">
        <f>D24</f>
        <v>500000</v>
      </c>
      <c r="C24" s="66"/>
      <c r="D24" s="66">
        <f>E24</f>
        <v>500000</v>
      </c>
      <c r="E24" s="66">
        <v>500000</v>
      </c>
      <c r="F24" s="66"/>
      <c r="G24" s="66"/>
      <c r="H24" s="66"/>
      <c r="I24" s="66"/>
      <c r="J24" s="61"/>
    </row>
    <row r="25" spans="1:10" s="48" customFormat="1" ht="12.75">
      <c r="A25" s="65"/>
      <c r="B25" s="66"/>
      <c r="C25" s="66"/>
      <c r="D25" s="66"/>
      <c r="E25" s="66"/>
      <c r="F25" s="66"/>
      <c r="G25" s="66"/>
      <c r="H25" s="66"/>
      <c r="I25" s="66"/>
      <c r="J25" s="61"/>
    </row>
    <row r="26" spans="1:10" ht="12.75">
      <c r="A26" s="49" t="s">
        <v>83</v>
      </c>
      <c r="B26" s="57">
        <f>B23-B24</f>
        <v>36979000</v>
      </c>
      <c r="C26" s="57">
        <f>C23-C24</f>
        <v>0</v>
      </c>
      <c r="D26" s="57">
        <f>D23-D24</f>
        <v>35770000</v>
      </c>
      <c r="E26" s="57">
        <f>E23-E24</f>
        <v>35770000</v>
      </c>
      <c r="F26" s="57">
        <f>F23</f>
        <v>0</v>
      </c>
      <c r="G26" s="57">
        <f>G23</f>
        <v>1209000</v>
      </c>
      <c r="H26" s="57">
        <f>H23</f>
        <v>1209000</v>
      </c>
      <c r="I26" s="57">
        <f>I23</f>
        <v>0</v>
      </c>
      <c r="J26" s="59"/>
    </row>
    <row r="27" spans="1:10" s="48" customFormat="1" ht="12.75">
      <c r="A27" s="65" t="s">
        <v>93</v>
      </c>
      <c r="B27" s="66">
        <v>1000000</v>
      </c>
      <c r="C27" s="66"/>
      <c r="D27" s="66">
        <v>1000000</v>
      </c>
      <c r="E27" s="66">
        <v>1000000</v>
      </c>
      <c r="F27" s="66"/>
      <c r="G27" s="66"/>
      <c r="H27" s="66"/>
      <c r="I27" s="66"/>
      <c r="J27" s="61"/>
    </row>
    <row r="28" spans="1:10" s="48" customFormat="1" ht="12.75">
      <c r="A28" s="65"/>
      <c r="B28" s="66"/>
      <c r="C28" s="66"/>
      <c r="D28" s="66"/>
      <c r="E28" s="66"/>
      <c r="F28" s="66"/>
      <c r="G28" s="66"/>
      <c r="H28" s="66"/>
      <c r="I28" s="66"/>
      <c r="J28" s="61"/>
    </row>
    <row r="29" spans="1:10" ht="12.75">
      <c r="A29" s="49" t="s">
        <v>84</v>
      </c>
      <c r="B29" s="57">
        <f>B26-B27</f>
        <v>35979000</v>
      </c>
      <c r="C29" s="57">
        <f aca="true" t="shared" si="7" ref="C29:I29">C26</f>
        <v>0</v>
      </c>
      <c r="D29" s="57">
        <f>D26-D27</f>
        <v>34770000</v>
      </c>
      <c r="E29" s="57">
        <f>E26-E27</f>
        <v>34770000</v>
      </c>
      <c r="F29" s="57">
        <f t="shared" si="7"/>
        <v>0</v>
      </c>
      <c r="G29" s="57">
        <f t="shared" si="7"/>
        <v>1209000</v>
      </c>
      <c r="H29" s="57">
        <f t="shared" si="7"/>
        <v>1209000</v>
      </c>
      <c r="I29" s="57">
        <f t="shared" si="7"/>
        <v>0</v>
      </c>
      <c r="J29" s="59"/>
    </row>
    <row r="30" spans="1:10" s="48" customFormat="1" ht="12.75">
      <c r="A30" s="65"/>
      <c r="B30" s="66"/>
      <c r="C30" s="66"/>
      <c r="D30" s="66"/>
      <c r="E30" s="66"/>
      <c r="F30" s="66"/>
      <c r="G30" s="66"/>
      <c r="H30" s="66"/>
      <c r="I30" s="66"/>
      <c r="J30" s="61"/>
    </row>
    <row r="31" spans="1:10" s="48" customFormat="1" ht="12.75">
      <c r="A31" s="65"/>
      <c r="B31" s="66"/>
      <c r="C31" s="66"/>
      <c r="D31" s="66"/>
      <c r="E31" s="66"/>
      <c r="F31" s="66"/>
      <c r="G31" s="66"/>
      <c r="H31" s="66"/>
      <c r="I31" s="66"/>
      <c r="J31" s="61"/>
    </row>
    <row r="32" spans="1:10" ht="12.75">
      <c r="A32" s="49" t="s">
        <v>85</v>
      </c>
      <c r="B32" s="57">
        <f>B29-B30</f>
        <v>35979000</v>
      </c>
      <c r="C32" s="57">
        <f>C29-C30</f>
        <v>0</v>
      </c>
      <c r="D32" s="57">
        <f>D29-D30</f>
        <v>34770000</v>
      </c>
      <c r="E32" s="57">
        <f>E29-E30</f>
        <v>34770000</v>
      </c>
      <c r="F32" s="57">
        <f>F29</f>
        <v>0</v>
      </c>
      <c r="G32" s="57">
        <f>G29</f>
        <v>1209000</v>
      </c>
      <c r="H32" s="57">
        <f>H29</f>
        <v>1209000</v>
      </c>
      <c r="I32" s="57">
        <f>I29</f>
        <v>0</v>
      </c>
      <c r="J32" s="59"/>
    </row>
    <row r="33" spans="1:10" s="48" customFormat="1" ht="12.75">
      <c r="A33" s="65"/>
      <c r="B33" s="66"/>
      <c r="C33" s="66"/>
      <c r="D33" s="66"/>
      <c r="E33" s="66"/>
      <c r="F33" s="66"/>
      <c r="G33" s="66"/>
      <c r="H33" s="66"/>
      <c r="I33" s="66"/>
      <c r="J33" s="61"/>
    </row>
    <row r="34" spans="1:10" s="48" customFormat="1" ht="12.75">
      <c r="A34" s="65"/>
      <c r="B34" s="66"/>
      <c r="C34" s="66"/>
      <c r="D34" s="66"/>
      <c r="E34" s="66"/>
      <c r="F34" s="66"/>
      <c r="G34" s="66"/>
      <c r="H34" s="66"/>
      <c r="I34" s="66"/>
      <c r="J34" s="61"/>
    </row>
    <row r="35" spans="1:10" ht="12.75">
      <c r="A35" s="49" t="s">
        <v>86</v>
      </c>
      <c r="B35" s="57">
        <f>B32-B33-B34</f>
        <v>35979000</v>
      </c>
      <c r="C35" s="57">
        <f>C32-C33-C34</f>
        <v>0</v>
      </c>
      <c r="D35" s="57">
        <f>D32-D33-D34</f>
        <v>34770000</v>
      </c>
      <c r="E35" s="57">
        <f>E32-E33-E34</f>
        <v>34770000</v>
      </c>
      <c r="F35" s="57">
        <f>F32</f>
        <v>0</v>
      </c>
      <c r="G35" s="57">
        <f>G32</f>
        <v>1209000</v>
      </c>
      <c r="H35" s="57">
        <f>H32</f>
        <v>1209000</v>
      </c>
      <c r="I35" s="57">
        <f>I32</f>
        <v>0</v>
      </c>
      <c r="J35" s="59"/>
    </row>
    <row r="36" spans="1:10" s="48" customFormat="1" ht="12.75">
      <c r="A36" s="65" t="s">
        <v>94</v>
      </c>
      <c r="B36" s="66">
        <f>D36</f>
        <v>2530000</v>
      </c>
      <c r="C36" s="66"/>
      <c r="D36" s="66">
        <f>E36</f>
        <v>2530000</v>
      </c>
      <c r="E36" s="66">
        <v>2530000</v>
      </c>
      <c r="F36" s="66"/>
      <c r="G36" s="66"/>
      <c r="H36" s="66"/>
      <c r="I36" s="66"/>
      <c r="J36" s="61"/>
    </row>
    <row r="37" spans="1:10" s="48" customFormat="1" ht="12.75">
      <c r="A37" s="65" t="s">
        <v>95</v>
      </c>
      <c r="B37" s="66"/>
      <c r="C37" s="66">
        <f>F37</f>
        <v>36270</v>
      </c>
      <c r="D37" s="66"/>
      <c r="E37" s="66"/>
      <c r="F37" s="66">
        <v>36270</v>
      </c>
      <c r="G37" s="66"/>
      <c r="H37" s="66"/>
      <c r="I37" s="66"/>
      <c r="J37" s="61"/>
    </row>
    <row r="38" spans="1:10" s="48" customFormat="1" ht="12.75">
      <c r="A38" s="65" t="s">
        <v>96</v>
      </c>
      <c r="B38" s="66"/>
      <c r="C38" s="66">
        <f>F38</f>
        <v>36270</v>
      </c>
      <c r="D38" s="66"/>
      <c r="E38" s="66"/>
      <c r="F38" s="66">
        <v>36270</v>
      </c>
      <c r="G38" s="66"/>
      <c r="H38" s="66"/>
      <c r="I38" s="66"/>
      <c r="J38" s="61"/>
    </row>
    <row r="39" spans="1:10" ht="12.75">
      <c r="A39" s="49" t="s">
        <v>87</v>
      </c>
      <c r="B39" s="57">
        <f>B35-B36-B38</f>
        <v>33449000</v>
      </c>
      <c r="C39" s="57">
        <f>C35+C37-C38</f>
        <v>0</v>
      </c>
      <c r="D39" s="57">
        <f>D35-D36-D38</f>
        <v>32240000</v>
      </c>
      <c r="E39" s="57">
        <f>E35-E36-E38</f>
        <v>32240000</v>
      </c>
      <c r="F39" s="57">
        <f>F35+F37-F38</f>
        <v>0</v>
      </c>
      <c r="G39" s="57">
        <f>G35</f>
        <v>1209000</v>
      </c>
      <c r="H39" s="57">
        <f>H35</f>
        <v>1209000</v>
      </c>
      <c r="I39" s="57">
        <f>I35</f>
        <v>0</v>
      </c>
      <c r="J39" s="59"/>
    </row>
    <row r="40" spans="1:10" ht="12.75">
      <c r="A40" s="65"/>
      <c r="B40" s="66"/>
      <c r="C40" s="66"/>
      <c r="D40" s="66"/>
      <c r="E40" s="66"/>
      <c r="F40" s="66"/>
      <c r="G40" s="66"/>
      <c r="H40" s="66"/>
      <c r="I40" s="66"/>
      <c r="J40" s="59"/>
    </row>
    <row r="41" spans="1:10" ht="12.75">
      <c r="A41" s="65"/>
      <c r="B41" s="66"/>
      <c r="C41" s="66"/>
      <c r="D41" s="66"/>
      <c r="E41" s="66"/>
      <c r="F41" s="66"/>
      <c r="G41" s="66"/>
      <c r="H41" s="66"/>
      <c r="I41" s="66"/>
      <c r="J41" s="59"/>
    </row>
    <row r="42" spans="1:10" ht="12.75">
      <c r="A42" s="49" t="s">
        <v>88</v>
      </c>
      <c r="B42" s="57">
        <f>B39</f>
        <v>33449000</v>
      </c>
      <c r="C42" s="57">
        <f aca="true" t="shared" si="8" ref="C42:I42">C39</f>
        <v>0</v>
      </c>
      <c r="D42" s="57">
        <f t="shared" si="8"/>
        <v>32240000</v>
      </c>
      <c r="E42" s="57">
        <f t="shared" si="8"/>
        <v>32240000</v>
      </c>
      <c r="F42" s="57">
        <f t="shared" si="8"/>
        <v>0</v>
      </c>
      <c r="G42" s="57">
        <f t="shared" si="8"/>
        <v>1209000</v>
      </c>
      <c r="H42" s="57">
        <f t="shared" si="8"/>
        <v>1209000</v>
      </c>
      <c r="I42" s="57">
        <f t="shared" si="8"/>
        <v>0</v>
      </c>
      <c r="J42" s="59"/>
    </row>
    <row r="43" spans="1:10" s="70" customFormat="1" ht="12.75">
      <c r="A43" s="67" t="s">
        <v>69</v>
      </c>
      <c r="B43" s="68">
        <f>G6</f>
        <v>2015</v>
      </c>
      <c r="C43" s="68"/>
      <c r="D43" s="68"/>
      <c r="E43" s="68"/>
      <c r="F43" s="68"/>
      <c r="G43" s="68"/>
      <c r="H43" s="68"/>
      <c r="I43" s="68"/>
      <c r="J43" s="69"/>
    </row>
    <row r="44" spans="1:10" ht="12.75">
      <c r="A44" s="54" t="s">
        <v>72</v>
      </c>
      <c r="B44" s="60">
        <f>B18+B15+B24+B27+B36</f>
        <v>4836000</v>
      </c>
      <c r="C44" s="62"/>
      <c r="D44" s="62"/>
      <c r="E44" s="62"/>
      <c r="F44" s="62"/>
      <c r="G44" s="62"/>
      <c r="H44" s="62"/>
      <c r="I44" s="62"/>
      <c r="J44" s="59"/>
    </row>
    <row r="45" spans="1:10" ht="12.75">
      <c r="A45" s="54" t="s">
        <v>71</v>
      </c>
      <c r="B45" s="63"/>
      <c r="C45" s="59"/>
      <c r="D45" s="59"/>
      <c r="E45" s="59"/>
      <c r="F45" s="59"/>
      <c r="G45" s="59"/>
      <c r="H45" s="59"/>
      <c r="I45" s="59"/>
      <c r="J45" s="59"/>
    </row>
    <row r="46" spans="1:10" ht="12.75">
      <c r="A46" s="54"/>
      <c r="B46" s="63"/>
      <c r="C46" s="59"/>
      <c r="D46" s="59"/>
      <c r="E46" s="59"/>
      <c r="F46" s="59"/>
      <c r="G46" s="59"/>
      <c r="H46" s="59"/>
      <c r="I46" s="59"/>
      <c r="J46" s="59"/>
    </row>
    <row r="47" spans="1:11" ht="15.75">
      <c r="A47" s="80" t="s">
        <v>67</v>
      </c>
      <c r="B47" s="80"/>
      <c r="C47" s="80"/>
      <c r="D47" s="50"/>
      <c r="E47" s="50"/>
      <c r="F47" s="50"/>
      <c r="G47" s="80" t="s">
        <v>97</v>
      </c>
      <c r="H47" s="80"/>
      <c r="I47" s="80"/>
      <c r="J47" s="51"/>
      <c r="K47" s="45"/>
    </row>
    <row r="48" spans="7:9" ht="12.75">
      <c r="G48" s="71"/>
      <c r="H48" s="71"/>
      <c r="I48" s="71"/>
    </row>
    <row r="49" spans="1:9" ht="13.5" customHeight="1">
      <c r="A49" s="80" t="s">
        <v>68</v>
      </c>
      <c r="B49" s="80"/>
      <c r="C49" s="80"/>
      <c r="D49" s="50"/>
      <c r="E49" s="50"/>
      <c r="F49" s="50"/>
      <c r="G49" s="80" t="s">
        <v>70</v>
      </c>
      <c r="H49" s="80"/>
      <c r="I49" s="80"/>
    </row>
  </sheetData>
  <sheetProtection/>
  <mergeCells count="9">
    <mergeCell ref="A47:C47"/>
    <mergeCell ref="A49:C49"/>
    <mergeCell ref="A1:I1"/>
    <mergeCell ref="B3:B4"/>
    <mergeCell ref="C3:C4"/>
    <mergeCell ref="D3:F3"/>
    <mergeCell ref="G3:I3"/>
    <mergeCell ref="G47:I47"/>
    <mergeCell ref="G49:I49"/>
  </mergeCells>
  <printOptions/>
  <pageMargins left="0.7086614173228347" right="0.11811023622047245" top="0" bottom="0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B45" sqref="B45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9.75390625" style="37" customWidth="1"/>
    <col min="7" max="8" width="12.625" style="37" customWidth="1"/>
    <col min="9" max="9" width="8.875" style="37" customWidth="1"/>
    <col min="10" max="10" width="13.125" style="0" customWidth="1"/>
  </cols>
  <sheetData>
    <row r="1" spans="1:9" s="2" customFormat="1" ht="18.75" customHeight="1">
      <c r="A1" s="81" t="s">
        <v>98</v>
      </c>
      <c r="B1" s="81"/>
      <c r="C1" s="81"/>
      <c r="D1" s="81"/>
      <c r="E1" s="81"/>
      <c r="F1" s="81"/>
      <c r="G1" s="81"/>
      <c r="H1" s="81"/>
      <c r="I1" s="81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9" s="1" customFormat="1" ht="45" customHeight="1">
      <c r="A3" s="3"/>
      <c r="B3" s="82" t="s">
        <v>65</v>
      </c>
      <c r="C3" s="82" t="s">
        <v>66</v>
      </c>
      <c r="D3" s="84" t="s">
        <v>74</v>
      </c>
      <c r="E3" s="85"/>
      <c r="F3" s="86"/>
      <c r="G3" s="84" t="s">
        <v>73</v>
      </c>
      <c r="H3" s="85"/>
      <c r="I3" s="86"/>
    </row>
    <row r="4" spans="1:9" s="1" customFormat="1" ht="22.5" customHeight="1">
      <c r="A4" s="4"/>
      <c r="B4" s="83"/>
      <c r="C4" s="83"/>
      <c r="D4" s="52" t="s">
        <v>5</v>
      </c>
      <c r="E4" s="47" t="s">
        <v>6</v>
      </c>
      <c r="F4" s="53" t="s">
        <v>7</v>
      </c>
      <c r="G4" s="52" t="s">
        <v>5</v>
      </c>
      <c r="H4" s="47" t="s">
        <v>6</v>
      </c>
      <c r="I4" s="53" t="s">
        <v>7</v>
      </c>
    </row>
    <row r="5" spans="1:10" s="1" customFormat="1" ht="12">
      <c r="A5" s="64" t="s">
        <v>99</v>
      </c>
      <c r="B5" s="58">
        <f aca="true" t="shared" si="0" ref="B5:C7">E5+H5</f>
        <v>33449000</v>
      </c>
      <c r="C5" s="58">
        <f t="shared" si="0"/>
        <v>1715.82</v>
      </c>
      <c r="D5" s="58">
        <f>E5+F5</f>
        <v>32240000</v>
      </c>
      <c r="E5" s="58">
        <v>32240000</v>
      </c>
      <c r="F5" s="58"/>
      <c r="G5" s="58">
        <f>H5+I5</f>
        <v>1210715.82</v>
      </c>
      <c r="H5" s="58">
        <v>1209000</v>
      </c>
      <c r="I5" s="58">
        <v>1715.82</v>
      </c>
      <c r="J5" s="56"/>
    </row>
    <row r="6" spans="1:10" s="1" customFormat="1" ht="12">
      <c r="A6" s="46"/>
      <c r="B6" s="55">
        <f t="shared" si="0"/>
        <v>0</v>
      </c>
      <c r="C6" s="55">
        <f t="shared" si="0"/>
        <v>0</v>
      </c>
      <c r="D6" s="55"/>
      <c r="E6" s="55"/>
      <c r="F6" s="55"/>
      <c r="G6" s="55"/>
      <c r="H6" s="55"/>
      <c r="I6" s="55"/>
      <c r="J6" s="56"/>
    </row>
    <row r="7" spans="1:10" s="1" customFormat="1" ht="12">
      <c r="A7" s="44"/>
      <c r="B7" s="55">
        <f t="shared" si="0"/>
        <v>0</v>
      </c>
      <c r="C7" s="55">
        <f t="shared" si="0"/>
        <v>0</v>
      </c>
      <c r="D7" s="55"/>
      <c r="E7" s="55"/>
      <c r="F7" s="55"/>
      <c r="G7" s="55"/>
      <c r="H7" s="55"/>
      <c r="I7" s="55"/>
      <c r="J7" s="56"/>
    </row>
    <row r="8" spans="1:10" s="1" customFormat="1" ht="12">
      <c r="A8" s="49" t="s">
        <v>77</v>
      </c>
      <c r="B8" s="57">
        <f aca="true" t="shared" si="1" ref="B8:H8">B5-B6</f>
        <v>33449000</v>
      </c>
      <c r="C8" s="57">
        <f t="shared" si="1"/>
        <v>1715.82</v>
      </c>
      <c r="D8" s="57">
        <f t="shared" si="1"/>
        <v>32240000</v>
      </c>
      <c r="E8" s="57">
        <f t="shared" si="1"/>
        <v>32240000</v>
      </c>
      <c r="F8" s="57">
        <f t="shared" si="1"/>
        <v>0</v>
      </c>
      <c r="G8" s="57">
        <f t="shared" si="1"/>
        <v>1210715.82</v>
      </c>
      <c r="H8" s="57">
        <f t="shared" si="1"/>
        <v>1209000</v>
      </c>
      <c r="I8" s="57">
        <f>I5-I6</f>
        <v>1715.82</v>
      </c>
      <c r="J8" s="56"/>
    </row>
    <row r="9" spans="1:10" s="1" customFormat="1" ht="12">
      <c r="A9" s="65" t="s">
        <v>100</v>
      </c>
      <c r="B9" s="66"/>
      <c r="C9" s="66">
        <f>G9</f>
        <v>1715.82</v>
      </c>
      <c r="D9" s="66"/>
      <c r="E9" s="66"/>
      <c r="F9" s="66"/>
      <c r="G9" s="66">
        <f>I9</f>
        <v>1715.82</v>
      </c>
      <c r="H9" s="66"/>
      <c r="I9" s="66">
        <v>1715.82</v>
      </c>
      <c r="J9" s="56"/>
    </row>
    <row r="10" spans="1:10" s="1" customFormat="1" ht="12">
      <c r="A10" s="65" t="s">
        <v>101</v>
      </c>
      <c r="B10" s="66">
        <f>G10</f>
        <v>500000</v>
      </c>
      <c r="C10" s="66"/>
      <c r="D10" s="66"/>
      <c r="E10" s="66"/>
      <c r="F10" s="66"/>
      <c r="G10" s="66">
        <f>H10</f>
        <v>500000</v>
      </c>
      <c r="H10" s="66">
        <v>500000</v>
      </c>
      <c r="I10" s="66"/>
      <c r="J10" s="56"/>
    </row>
    <row r="11" spans="1:10" s="1" customFormat="1" ht="12">
      <c r="A11" s="49" t="s">
        <v>78</v>
      </c>
      <c r="B11" s="57">
        <f>B8-B9-B10</f>
        <v>32949000</v>
      </c>
      <c r="C11" s="57">
        <f aca="true" t="shared" si="2" ref="B11:H11">C8-C9</f>
        <v>0</v>
      </c>
      <c r="D11" s="57">
        <f t="shared" si="2"/>
        <v>32240000</v>
      </c>
      <c r="E11" s="57">
        <f t="shared" si="2"/>
        <v>32240000</v>
      </c>
      <c r="F11" s="57">
        <f t="shared" si="2"/>
        <v>0</v>
      </c>
      <c r="G11" s="57">
        <f>G8-G9-G10</f>
        <v>709000</v>
      </c>
      <c r="H11" s="57">
        <f>H8-H9-H10</f>
        <v>709000</v>
      </c>
      <c r="I11" s="57">
        <f>I8-I9</f>
        <v>0</v>
      </c>
      <c r="J11" s="56"/>
    </row>
    <row r="12" spans="1:10" s="1" customFormat="1" ht="12">
      <c r="A12" s="65"/>
      <c r="B12" s="66"/>
      <c r="C12" s="66"/>
      <c r="D12" s="66"/>
      <c r="E12" s="66"/>
      <c r="F12" s="66"/>
      <c r="G12" s="66"/>
      <c r="H12" s="66"/>
      <c r="I12" s="66"/>
      <c r="J12" s="56"/>
    </row>
    <row r="13" spans="1:10" s="1" customFormat="1" ht="12">
      <c r="A13" s="65"/>
      <c r="B13" s="66"/>
      <c r="C13" s="66"/>
      <c r="D13" s="66"/>
      <c r="E13" s="66"/>
      <c r="F13" s="66"/>
      <c r="G13" s="66"/>
      <c r="H13" s="66"/>
      <c r="I13" s="66"/>
      <c r="J13" s="56"/>
    </row>
    <row r="14" spans="1:10" s="1" customFormat="1" ht="12">
      <c r="A14" s="49" t="s">
        <v>79</v>
      </c>
      <c r="B14" s="57">
        <f>B11</f>
        <v>32949000</v>
      </c>
      <c r="C14" s="57">
        <f aca="true" t="shared" si="3" ref="C14:I14">C11</f>
        <v>0</v>
      </c>
      <c r="D14" s="57">
        <f t="shared" si="3"/>
        <v>32240000</v>
      </c>
      <c r="E14" s="57">
        <f t="shared" si="3"/>
        <v>32240000</v>
      </c>
      <c r="F14" s="57">
        <f t="shared" si="3"/>
        <v>0</v>
      </c>
      <c r="G14" s="57">
        <f t="shared" si="3"/>
        <v>709000</v>
      </c>
      <c r="H14" s="57">
        <f t="shared" si="3"/>
        <v>709000</v>
      </c>
      <c r="I14" s="57">
        <f t="shared" si="3"/>
        <v>0</v>
      </c>
      <c r="J14" s="56"/>
    </row>
    <row r="15" spans="1:10" s="1" customFormat="1" ht="12">
      <c r="A15" s="65"/>
      <c r="B15" s="66"/>
      <c r="C15" s="66"/>
      <c r="D15" s="66"/>
      <c r="E15" s="66"/>
      <c r="F15" s="66"/>
      <c r="G15" s="66"/>
      <c r="H15" s="66"/>
      <c r="I15" s="66"/>
      <c r="J15" s="56"/>
    </row>
    <row r="16" spans="1:10" s="1" customFormat="1" ht="12">
      <c r="A16" s="65"/>
      <c r="B16" s="66"/>
      <c r="C16" s="66"/>
      <c r="D16" s="66"/>
      <c r="E16" s="66"/>
      <c r="F16" s="66"/>
      <c r="G16" s="66"/>
      <c r="H16" s="66"/>
      <c r="I16" s="66"/>
      <c r="J16" s="56"/>
    </row>
    <row r="17" spans="1:10" s="48" customFormat="1" ht="12.75">
      <c r="A17" s="49" t="s">
        <v>80</v>
      </c>
      <c r="B17" s="57">
        <f>B14-B15</f>
        <v>32949000</v>
      </c>
      <c r="C17" s="57">
        <f aca="true" t="shared" si="4" ref="C17:I17">C14</f>
        <v>0</v>
      </c>
      <c r="D17" s="57">
        <f t="shared" si="4"/>
        <v>32240000</v>
      </c>
      <c r="E17" s="57">
        <f t="shared" si="4"/>
        <v>32240000</v>
      </c>
      <c r="F17" s="57">
        <f t="shared" si="4"/>
        <v>0</v>
      </c>
      <c r="G17" s="57">
        <f>G14-G15</f>
        <v>709000</v>
      </c>
      <c r="H17" s="57">
        <f>H14-H15</f>
        <v>709000</v>
      </c>
      <c r="I17" s="57">
        <f t="shared" si="4"/>
        <v>0</v>
      </c>
      <c r="J17" s="61"/>
    </row>
    <row r="18" spans="1:10" s="48" customFormat="1" ht="12.75">
      <c r="A18" s="65"/>
      <c r="B18" s="66"/>
      <c r="C18" s="66"/>
      <c r="D18" s="66"/>
      <c r="E18" s="66"/>
      <c r="F18" s="66"/>
      <c r="G18" s="66"/>
      <c r="H18" s="66"/>
      <c r="I18" s="66"/>
      <c r="J18" s="61"/>
    </row>
    <row r="19" spans="1:10" s="48" customFormat="1" ht="12.75">
      <c r="A19" s="65"/>
      <c r="B19" s="66"/>
      <c r="C19" s="66"/>
      <c r="D19" s="66"/>
      <c r="E19" s="66"/>
      <c r="F19" s="66"/>
      <c r="G19" s="66"/>
      <c r="H19" s="66"/>
      <c r="I19" s="66"/>
      <c r="J19" s="61"/>
    </row>
    <row r="20" spans="1:10" s="48" customFormat="1" ht="12.75">
      <c r="A20" s="49" t="s">
        <v>81</v>
      </c>
      <c r="B20" s="57">
        <f aca="true" t="shared" si="5" ref="B20:H20">B17-B18</f>
        <v>32949000</v>
      </c>
      <c r="C20" s="57">
        <f t="shared" si="5"/>
        <v>0</v>
      </c>
      <c r="D20" s="57">
        <f t="shared" si="5"/>
        <v>32240000</v>
      </c>
      <c r="E20" s="57">
        <f t="shared" si="5"/>
        <v>32240000</v>
      </c>
      <c r="F20" s="57">
        <f t="shared" si="5"/>
        <v>0</v>
      </c>
      <c r="G20" s="57">
        <f t="shared" si="5"/>
        <v>709000</v>
      </c>
      <c r="H20" s="57">
        <f t="shared" si="5"/>
        <v>709000</v>
      </c>
      <c r="I20" s="57">
        <f>I17</f>
        <v>0</v>
      </c>
      <c r="J20" s="61"/>
    </row>
    <row r="21" spans="1:10" s="48" customFormat="1" ht="12.75">
      <c r="A21" s="65"/>
      <c r="B21" s="66"/>
      <c r="C21" s="66"/>
      <c r="D21" s="66"/>
      <c r="E21" s="66"/>
      <c r="F21" s="66"/>
      <c r="G21" s="66"/>
      <c r="H21" s="66"/>
      <c r="I21" s="66"/>
      <c r="J21" s="61"/>
    </row>
    <row r="22" spans="1:10" s="48" customFormat="1" ht="12.75">
      <c r="A22" s="65"/>
      <c r="B22" s="66"/>
      <c r="C22" s="66"/>
      <c r="D22" s="66"/>
      <c r="E22" s="66"/>
      <c r="F22" s="66"/>
      <c r="G22" s="66"/>
      <c r="H22" s="66"/>
      <c r="I22" s="66"/>
      <c r="J22" s="61"/>
    </row>
    <row r="23" spans="1:10" s="48" customFormat="1" ht="12.75">
      <c r="A23" s="49" t="s">
        <v>82</v>
      </c>
      <c r="B23" s="57">
        <f>B20</f>
        <v>32949000</v>
      </c>
      <c r="C23" s="57">
        <f aca="true" t="shared" si="6" ref="C23:I23">C20</f>
        <v>0</v>
      </c>
      <c r="D23" s="57">
        <f t="shared" si="6"/>
        <v>32240000</v>
      </c>
      <c r="E23" s="57">
        <f t="shared" si="6"/>
        <v>32240000</v>
      </c>
      <c r="F23" s="57">
        <f t="shared" si="6"/>
        <v>0</v>
      </c>
      <c r="G23" s="57">
        <f t="shared" si="6"/>
        <v>709000</v>
      </c>
      <c r="H23" s="57">
        <f t="shared" si="6"/>
        <v>709000</v>
      </c>
      <c r="I23" s="57">
        <f t="shared" si="6"/>
        <v>0</v>
      </c>
      <c r="J23" s="61"/>
    </row>
    <row r="24" spans="1:10" s="48" customFormat="1" ht="12.75">
      <c r="A24" s="65"/>
      <c r="B24" s="66"/>
      <c r="C24" s="66"/>
      <c r="D24" s="66"/>
      <c r="E24" s="66"/>
      <c r="F24" s="66"/>
      <c r="G24" s="66"/>
      <c r="H24" s="66"/>
      <c r="I24" s="66"/>
      <c r="J24" s="61"/>
    </row>
    <row r="25" spans="1:10" s="48" customFormat="1" ht="12.75">
      <c r="A25" s="65"/>
      <c r="B25" s="66"/>
      <c r="C25" s="66"/>
      <c r="D25" s="66"/>
      <c r="E25" s="66"/>
      <c r="F25" s="66"/>
      <c r="G25" s="66"/>
      <c r="H25" s="66"/>
      <c r="I25" s="66"/>
      <c r="J25" s="61"/>
    </row>
    <row r="26" spans="1:10" ht="12.75">
      <c r="A26" s="49" t="s">
        <v>83</v>
      </c>
      <c r="B26" s="57">
        <f>B23-B24</f>
        <v>32949000</v>
      </c>
      <c r="C26" s="57">
        <f>C23-C24</f>
        <v>0</v>
      </c>
      <c r="D26" s="57">
        <f>D23-D24</f>
        <v>32240000</v>
      </c>
      <c r="E26" s="57">
        <f>E23-E24</f>
        <v>32240000</v>
      </c>
      <c r="F26" s="57">
        <f>F23</f>
        <v>0</v>
      </c>
      <c r="G26" s="57">
        <f>G23</f>
        <v>709000</v>
      </c>
      <c r="H26" s="57">
        <f>H23</f>
        <v>709000</v>
      </c>
      <c r="I26" s="57">
        <f>I23</f>
        <v>0</v>
      </c>
      <c r="J26" s="59"/>
    </row>
    <row r="27" spans="1:10" s="48" customFormat="1" ht="12.75">
      <c r="A27" s="65"/>
      <c r="B27" s="66"/>
      <c r="C27" s="66"/>
      <c r="D27" s="66"/>
      <c r="E27" s="66"/>
      <c r="F27" s="66"/>
      <c r="G27" s="66"/>
      <c r="H27" s="66"/>
      <c r="I27" s="66"/>
      <c r="J27" s="61"/>
    </row>
    <row r="28" spans="1:10" s="48" customFormat="1" ht="12.75">
      <c r="A28" s="65"/>
      <c r="B28" s="66"/>
      <c r="C28" s="66"/>
      <c r="D28" s="66"/>
      <c r="E28" s="66"/>
      <c r="F28" s="66"/>
      <c r="G28" s="66"/>
      <c r="H28" s="66"/>
      <c r="I28" s="66"/>
      <c r="J28" s="61"/>
    </row>
    <row r="29" spans="1:10" ht="12.75">
      <c r="A29" s="49" t="s">
        <v>84</v>
      </c>
      <c r="B29" s="57">
        <f>B26-B27</f>
        <v>32949000</v>
      </c>
      <c r="C29" s="57">
        <f aca="true" t="shared" si="7" ref="C29:I29">C26</f>
        <v>0</v>
      </c>
      <c r="D29" s="57">
        <f>D26-D27</f>
        <v>32240000</v>
      </c>
      <c r="E29" s="57">
        <f>E26-E27</f>
        <v>32240000</v>
      </c>
      <c r="F29" s="57">
        <f t="shared" si="7"/>
        <v>0</v>
      </c>
      <c r="G29" s="57">
        <f t="shared" si="7"/>
        <v>709000</v>
      </c>
      <c r="H29" s="57">
        <f t="shared" si="7"/>
        <v>709000</v>
      </c>
      <c r="I29" s="57">
        <f t="shared" si="7"/>
        <v>0</v>
      </c>
      <c r="J29" s="59"/>
    </row>
    <row r="30" spans="1:10" s="48" customFormat="1" ht="12.75">
      <c r="A30" s="65"/>
      <c r="B30" s="66"/>
      <c r="C30" s="66"/>
      <c r="D30" s="66"/>
      <c r="E30" s="66"/>
      <c r="F30" s="66"/>
      <c r="G30" s="66"/>
      <c r="H30" s="66"/>
      <c r="I30" s="66"/>
      <c r="J30" s="61"/>
    </row>
    <row r="31" spans="1:10" s="48" customFormat="1" ht="12.75">
      <c r="A31" s="65"/>
      <c r="B31" s="66"/>
      <c r="C31" s="66"/>
      <c r="D31" s="66"/>
      <c r="E31" s="66"/>
      <c r="F31" s="66"/>
      <c r="G31" s="66"/>
      <c r="H31" s="66"/>
      <c r="I31" s="66"/>
      <c r="J31" s="61"/>
    </row>
    <row r="32" spans="1:10" ht="12.75">
      <c r="A32" s="49" t="s">
        <v>85</v>
      </c>
      <c r="B32" s="57">
        <f>B29-B30</f>
        <v>32949000</v>
      </c>
      <c r="C32" s="57">
        <f>C29-C30</f>
        <v>0</v>
      </c>
      <c r="D32" s="57">
        <f>D29-D30</f>
        <v>32240000</v>
      </c>
      <c r="E32" s="57">
        <f>E29-E30</f>
        <v>32240000</v>
      </c>
      <c r="F32" s="57">
        <f>F29</f>
        <v>0</v>
      </c>
      <c r="G32" s="57">
        <f>G29</f>
        <v>709000</v>
      </c>
      <c r="H32" s="57">
        <f>H29</f>
        <v>709000</v>
      </c>
      <c r="I32" s="57">
        <f>I29</f>
        <v>0</v>
      </c>
      <c r="J32" s="59"/>
    </row>
    <row r="33" spans="1:10" s="48" customFormat="1" ht="12.75">
      <c r="A33" s="65"/>
      <c r="B33" s="66"/>
      <c r="C33" s="66"/>
      <c r="D33" s="66"/>
      <c r="E33" s="66"/>
      <c r="F33" s="66"/>
      <c r="G33" s="66"/>
      <c r="H33" s="66"/>
      <c r="I33" s="66"/>
      <c r="J33" s="61"/>
    </row>
    <row r="34" spans="1:10" s="48" customFormat="1" ht="12.75">
      <c r="A34" s="65"/>
      <c r="B34" s="66"/>
      <c r="C34" s="66"/>
      <c r="D34" s="66"/>
      <c r="E34" s="66"/>
      <c r="F34" s="66"/>
      <c r="G34" s="66"/>
      <c r="H34" s="66"/>
      <c r="I34" s="66"/>
      <c r="J34" s="61"/>
    </row>
    <row r="35" spans="1:10" ht="12.75">
      <c r="A35" s="49" t="s">
        <v>86</v>
      </c>
      <c r="B35" s="57">
        <f>B32-B33-B34</f>
        <v>32949000</v>
      </c>
      <c r="C35" s="57">
        <f>C32-C33-C34</f>
        <v>0</v>
      </c>
      <c r="D35" s="57">
        <f>D32-D33-D34</f>
        <v>32240000</v>
      </c>
      <c r="E35" s="57">
        <f>E32-E33-E34</f>
        <v>32240000</v>
      </c>
      <c r="F35" s="57">
        <f>F32</f>
        <v>0</v>
      </c>
      <c r="G35" s="57">
        <f>G32</f>
        <v>709000</v>
      </c>
      <c r="H35" s="57">
        <f>H32</f>
        <v>709000</v>
      </c>
      <c r="I35" s="57">
        <f>I32</f>
        <v>0</v>
      </c>
      <c r="J35" s="59"/>
    </row>
    <row r="36" spans="1:10" s="48" customFormat="1" ht="12.75">
      <c r="A36" s="65"/>
      <c r="B36" s="66"/>
      <c r="C36" s="66"/>
      <c r="D36" s="66"/>
      <c r="E36" s="66"/>
      <c r="F36" s="66"/>
      <c r="G36" s="66"/>
      <c r="H36" s="66"/>
      <c r="I36" s="66"/>
      <c r="J36" s="61"/>
    </row>
    <row r="37" spans="1:10" s="48" customFormat="1" ht="12.75">
      <c r="A37" s="65"/>
      <c r="B37" s="66"/>
      <c r="C37" s="66"/>
      <c r="D37" s="66"/>
      <c r="E37" s="66"/>
      <c r="F37" s="66"/>
      <c r="G37" s="66"/>
      <c r="H37" s="66"/>
      <c r="I37" s="66"/>
      <c r="J37" s="61"/>
    </row>
    <row r="38" spans="1:10" s="48" customFormat="1" ht="12.75">
      <c r="A38" s="65"/>
      <c r="B38" s="66"/>
      <c r="C38" s="66"/>
      <c r="D38" s="66"/>
      <c r="E38" s="66"/>
      <c r="F38" s="66"/>
      <c r="G38" s="66"/>
      <c r="H38" s="66"/>
      <c r="I38" s="66"/>
      <c r="J38" s="61"/>
    </row>
    <row r="39" spans="1:10" ht="12.75">
      <c r="A39" s="49" t="s">
        <v>87</v>
      </c>
      <c r="B39" s="57">
        <f>B35-B36-B38</f>
        <v>32949000</v>
      </c>
      <c r="C39" s="57">
        <f>C35+C37-C38</f>
        <v>0</v>
      </c>
      <c r="D39" s="57">
        <f>D35-D36-D38</f>
        <v>32240000</v>
      </c>
      <c r="E39" s="57">
        <f>E35-E36-E38</f>
        <v>32240000</v>
      </c>
      <c r="F39" s="57">
        <f>F35+F37-F38</f>
        <v>0</v>
      </c>
      <c r="G39" s="57">
        <f>G35</f>
        <v>709000</v>
      </c>
      <c r="H39" s="57">
        <f>H35</f>
        <v>709000</v>
      </c>
      <c r="I39" s="57">
        <f>I35</f>
        <v>0</v>
      </c>
      <c r="J39" s="59"/>
    </row>
    <row r="40" spans="1:10" ht="12.75">
      <c r="A40" s="65"/>
      <c r="B40" s="66"/>
      <c r="C40" s="66"/>
      <c r="D40" s="66"/>
      <c r="E40" s="66"/>
      <c r="F40" s="66"/>
      <c r="G40" s="66"/>
      <c r="H40" s="66"/>
      <c r="I40" s="66"/>
      <c r="J40" s="59"/>
    </row>
    <row r="41" spans="1:10" ht="12.75">
      <c r="A41" s="65"/>
      <c r="B41" s="66"/>
      <c r="C41" s="66"/>
      <c r="D41" s="66"/>
      <c r="E41" s="66"/>
      <c r="F41" s="66"/>
      <c r="G41" s="66"/>
      <c r="H41" s="66"/>
      <c r="I41" s="66"/>
      <c r="J41" s="59"/>
    </row>
    <row r="42" spans="1:10" ht="12.75">
      <c r="A42" s="49" t="s">
        <v>88</v>
      </c>
      <c r="B42" s="57">
        <f>B39</f>
        <v>32949000</v>
      </c>
      <c r="C42" s="57">
        <f aca="true" t="shared" si="8" ref="C42:I42">C39</f>
        <v>0</v>
      </c>
      <c r="D42" s="57">
        <f t="shared" si="8"/>
        <v>32240000</v>
      </c>
      <c r="E42" s="57">
        <f t="shared" si="8"/>
        <v>32240000</v>
      </c>
      <c r="F42" s="57">
        <f t="shared" si="8"/>
        <v>0</v>
      </c>
      <c r="G42" s="57">
        <f t="shared" si="8"/>
        <v>709000</v>
      </c>
      <c r="H42" s="57">
        <f t="shared" si="8"/>
        <v>709000</v>
      </c>
      <c r="I42" s="57">
        <f t="shared" si="8"/>
        <v>0</v>
      </c>
      <c r="J42" s="59"/>
    </row>
    <row r="43" spans="1:10" s="70" customFormat="1" ht="12.75">
      <c r="A43" s="67" t="s">
        <v>69</v>
      </c>
      <c r="B43" s="68">
        <f>H10</f>
        <v>500000</v>
      </c>
      <c r="C43" s="68"/>
      <c r="D43" s="68"/>
      <c r="E43" s="68"/>
      <c r="F43" s="68"/>
      <c r="G43" s="68"/>
      <c r="H43" s="68"/>
      <c r="I43" s="68"/>
      <c r="J43" s="69"/>
    </row>
    <row r="44" spans="1:10" ht="12.75">
      <c r="A44" s="54" t="s">
        <v>72</v>
      </c>
      <c r="B44" s="60">
        <f>I9</f>
        <v>1715.82</v>
      </c>
      <c r="C44" s="62"/>
      <c r="D44" s="62"/>
      <c r="E44" s="62"/>
      <c r="F44" s="62"/>
      <c r="G44" s="62"/>
      <c r="H44" s="62"/>
      <c r="I44" s="62"/>
      <c r="J44" s="59"/>
    </row>
    <row r="45" spans="1:10" ht="12.75">
      <c r="A45" s="54" t="s">
        <v>71</v>
      </c>
      <c r="B45" s="63"/>
      <c r="C45" s="59"/>
      <c r="D45" s="59"/>
      <c r="E45" s="59"/>
      <c r="F45" s="59"/>
      <c r="G45" s="59"/>
      <c r="H45" s="59"/>
      <c r="I45" s="59"/>
      <c r="J45" s="59"/>
    </row>
    <row r="46" spans="1:10" ht="12.75">
      <c r="A46" s="54"/>
      <c r="B46" s="63"/>
      <c r="C46" s="59"/>
      <c r="D46" s="59"/>
      <c r="E46" s="59"/>
      <c r="F46" s="59"/>
      <c r="G46" s="59"/>
      <c r="H46" s="59"/>
      <c r="I46" s="59"/>
      <c r="J46" s="59"/>
    </row>
    <row r="47" spans="1:11" ht="15.75">
      <c r="A47" s="80" t="s">
        <v>67</v>
      </c>
      <c r="B47" s="80"/>
      <c r="C47" s="80"/>
      <c r="D47" s="50"/>
      <c r="E47" s="50"/>
      <c r="F47" s="50"/>
      <c r="G47" s="80" t="s">
        <v>97</v>
      </c>
      <c r="H47" s="80"/>
      <c r="I47" s="80"/>
      <c r="J47" s="51"/>
      <c r="K47" s="45"/>
    </row>
    <row r="48" spans="7:9" ht="12.75">
      <c r="G48" s="71"/>
      <c r="H48" s="71"/>
      <c r="I48" s="71"/>
    </row>
    <row r="49" spans="1:9" ht="13.5" customHeight="1">
      <c r="A49" s="80" t="s">
        <v>68</v>
      </c>
      <c r="B49" s="80"/>
      <c r="C49" s="80"/>
      <c r="D49" s="50"/>
      <c r="E49" s="50"/>
      <c r="F49" s="50"/>
      <c r="G49" s="80" t="s">
        <v>70</v>
      </c>
      <c r="H49" s="80"/>
      <c r="I49" s="80"/>
    </row>
  </sheetData>
  <sheetProtection/>
  <mergeCells count="9">
    <mergeCell ref="A49:C49"/>
    <mergeCell ref="G49:I49"/>
    <mergeCell ref="A1:I1"/>
    <mergeCell ref="B3:B4"/>
    <mergeCell ref="C3:C4"/>
    <mergeCell ref="D3:F3"/>
    <mergeCell ref="G3:I3"/>
    <mergeCell ref="A47:C47"/>
    <mergeCell ref="G47:I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Малыгина</cp:lastModifiedBy>
  <cp:lastPrinted>2021-03-16T05:31:49Z</cp:lastPrinted>
  <dcterms:created xsi:type="dcterms:W3CDTF">2003-06-07T02:13:08Z</dcterms:created>
  <dcterms:modified xsi:type="dcterms:W3CDTF">2021-03-17T00:24:18Z</dcterms:modified>
  <cp:category/>
  <cp:version/>
  <cp:contentType/>
  <cp:contentStatus/>
</cp:coreProperties>
</file>