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3040" windowHeight="937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P129" i="1"/>
  <c r="R223"/>
  <c r="R213"/>
  <c r="R202"/>
  <c r="R187"/>
  <c r="R181"/>
  <c r="R167"/>
  <c r="R157"/>
  <c r="R154"/>
  <c r="R148"/>
  <c r="R134"/>
  <c r="R112"/>
  <c r="R107"/>
  <c r="R100"/>
  <c r="R94"/>
  <c r="R85"/>
  <c r="R76"/>
  <c r="R71"/>
  <c r="R60"/>
  <c r="R56"/>
  <c r="R52"/>
  <c r="R48"/>
  <c r="R42"/>
  <c r="R35"/>
  <c r="R24"/>
  <c r="R29"/>
  <c r="R227" l="1"/>
  <c r="P202"/>
  <c r="Q202" s="1"/>
  <c r="P181"/>
  <c r="Q181" s="1"/>
  <c r="S225"/>
  <c r="P225"/>
  <c r="P221"/>
  <c r="U221" s="1"/>
  <c r="V221" s="1"/>
  <c r="S221"/>
  <c r="P222"/>
  <c r="S222"/>
  <c r="S220"/>
  <c r="P220"/>
  <c r="Q220" s="1"/>
  <c r="P216"/>
  <c r="U216" s="1"/>
  <c r="V216" s="1"/>
  <c r="S216"/>
  <c r="P217"/>
  <c r="Q217" s="1"/>
  <c r="S217"/>
  <c r="S215"/>
  <c r="P215"/>
  <c r="Q215" s="1"/>
  <c r="P209"/>
  <c r="U209" s="1"/>
  <c r="V209" s="1"/>
  <c r="S209"/>
  <c r="P210"/>
  <c r="Q210" s="1"/>
  <c r="S210"/>
  <c r="P211"/>
  <c r="Q211" s="1"/>
  <c r="S211"/>
  <c r="P212"/>
  <c r="U212" s="1"/>
  <c r="V212" s="1"/>
  <c r="S212"/>
  <c r="S208"/>
  <c r="P208"/>
  <c r="Q208" s="1"/>
  <c r="P205"/>
  <c r="U205" s="1"/>
  <c r="V205" s="1"/>
  <c r="S205"/>
  <c r="S204"/>
  <c r="P204"/>
  <c r="Q204" s="1"/>
  <c r="P190"/>
  <c r="U190" s="1"/>
  <c r="V190" s="1"/>
  <c r="S190"/>
  <c r="P191"/>
  <c r="U191" s="1"/>
  <c r="V191" s="1"/>
  <c r="S191"/>
  <c r="P192"/>
  <c r="Q192" s="1"/>
  <c r="S192"/>
  <c r="P193"/>
  <c r="Q193" s="1"/>
  <c r="S193"/>
  <c r="P194"/>
  <c r="Q194" s="1"/>
  <c r="S194"/>
  <c r="P195"/>
  <c r="U195" s="1"/>
  <c r="V195" s="1"/>
  <c r="S195"/>
  <c r="P196"/>
  <c r="Q196" s="1"/>
  <c r="S196"/>
  <c r="P197"/>
  <c r="Q197" s="1"/>
  <c r="S197"/>
  <c r="P198"/>
  <c r="U198" s="1"/>
  <c r="V198" s="1"/>
  <c r="S198"/>
  <c r="P199"/>
  <c r="U199" s="1"/>
  <c r="V199" s="1"/>
  <c r="S199"/>
  <c r="P200"/>
  <c r="Q200" s="1"/>
  <c r="S200"/>
  <c r="P201"/>
  <c r="Q201" s="1"/>
  <c r="S201"/>
  <c r="S189"/>
  <c r="P189"/>
  <c r="U189" s="1"/>
  <c r="V189" s="1"/>
  <c r="P184"/>
  <c r="U184" s="1"/>
  <c r="V184" s="1"/>
  <c r="S184"/>
  <c r="P185"/>
  <c r="U185" s="1"/>
  <c r="V185" s="1"/>
  <c r="S185"/>
  <c r="P186"/>
  <c r="Q186" s="1"/>
  <c r="S186"/>
  <c r="S183"/>
  <c r="P183"/>
  <c r="Q183" s="1"/>
  <c r="P170"/>
  <c r="Q170" s="1"/>
  <c r="S170"/>
  <c r="P171"/>
  <c r="U171" s="1"/>
  <c r="V171" s="1"/>
  <c r="S171"/>
  <c r="P172"/>
  <c r="Q172" s="1"/>
  <c r="S172"/>
  <c r="P173"/>
  <c r="Q173" s="1"/>
  <c r="S173"/>
  <c r="P174"/>
  <c r="Q174" s="1"/>
  <c r="S174"/>
  <c r="U174"/>
  <c r="V174" s="1"/>
  <c r="P175"/>
  <c r="U175" s="1"/>
  <c r="V175" s="1"/>
  <c r="S175"/>
  <c r="P176"/>
  <c r="Q176" s="1"/>
  <c r="S176"/>
  <c r="P177"/>
  <c r="Q177" s="1"/>
  <c r="S177"/>
  <c r="P178"/>
  <c r="Q178" s="1"/>
  <c r="S178"/>
  <c r="P179"/>
  <c r="U179" s="1"/>
  <c r="V179" s="1"/>
  <c r="S179"/>
  <c r="P180"/>
  <c r="Q180" s="1"/>
  <c r="S180"/>
  <c r="S169"/>
  <c r="P169"/>
  <c r="Q169" s="1"/>
  <c r="P160"/>
  <c r="U160" s="1"/>
  <c r="V160" s="1"/>
  <c r="S160"/>
  <c r="P161"/>
  <c r="Q161" s="1"/>
  <c r="S161"/>
  <c r="P162"/>
  <c r="Q162" s="1"/>
  <c r="S162"/>
  <c r="P163"/>
  <c r="Q163" s="1"/>
  <c r="S163"/>
  <c r="P164"/>
  <c r="Q164" s="1"/>
  <c r="S164"/>
  <c r="P165"/>
  <c r="Q165" s="1"/>
  <c r="S165"/>
  <c r="P166"/>
  <c r="Q166" s="1"/>
  <c r="S166"/>
  <c r="S159"/>
  <c r="P159"/>
  <c r="U159" s="1"/>
  <c r="V159" s="1"/>
  <c r="S156"/>
  <c r="P156"/>
  <c r="U156" s="1"/>
  <c r="V156" s="1"/>
  <c r="P152"/>
  <c r="Q152" s="1"/>
  <c r="S152"/>
  <c r="P153"/>
  <c r="U153" s="1"/>
  <c r="V153" s="1"/>
  <c r="S153"/>
  <c r="S150"/>
  <c r="P150"/>
  <c r="Q150" s="1"/>
  <c r="P141"/>
  <c r="U141" s="1"/>
  <c r="V141" s="1"/>
  <c r="S141"/>
  <c r="P142"/>
  <c r="Q142" s="1"/>
  <c r="S142"/>
  <c r="P143"/>
  <c r="Q143" s="1"/>
  <c r="S143"/>
  <c r="P144"/>
  <c r="U144" s="1"/>
  <c r="V144" s="1"/>
  <c r="S144"/>
  <c r="P145"/>
  <c r="Q145" s="1"/>
  <c r="S145"/>
  <c r="P146"/>
  <c r="Q146" s="1"/>
  <c r="S146"/>
  <c r="Q147"/>
  <c r="S147"/>
  <c r="V147"/>
  <c r="S140"/>
  <c r="P140"/>
  <c r="Q140" s="1"/>
  <c r="P137"/>
  <c r="U137" s="1"/>
  <c r="V137" s="1"/>
  <c r="S137"/>
  <c r="S136"/>
  <c r="P136"/>
  <c r="Q136" s="1"/>
  <c r="P124"/>
  <c r="Q124" s="1"/>
  <c r="S124"/>
  <c r="P125"/>
  <c r="U125" s="1"/>
  <c r="V125" s="1"/>
  <c r="S125"/>
  <c r="P126"/>
  <c r="Q126" s="1"/>
  <c r="S126"/>
  <c r="P127"/>
  <c r="Q127" s="1"/>
  <c r="S127"/>
  <c r="P128"/>
  <c r="Q128" s="1"/>
  <c r="S128"/>
  <c r="V129"/>
  <c r="S129"/>
  <c r="Q130"/>
  <c r="S130"/>
  <c r="P131"/>
  <c r="Q131" s="1"/>
  <c r="S131"/>
  <c r="P132"/>
  <c r="Q132" s="1"/>
  <c r="S132"/>
  <c r="V132"/>
  <c r="P133"/>
  <c r="U133" s="1"/>
  <c r="V133" s="1"/>
  <c r="S133"/>
  <c r="S123"/>
  <c r="P123"/>
  <c r="Q123" s="1"/>
  <c r="P119"/>
  <c r="U119" s="1"/>
  <c r="V119" s="1"/>
  <c r="S119"/>
  <c r="P120"/>
  <c r="U120" s="1"/>
  <c r="V120" s="1"/>
  <c r="S120"/>
  <c r="S118"/>
  <c r="P118"/>
  <c r="Q118" s="1"/>
  <c r="P115"/>
  <c r="U115" s="1"/>
  <c r="V115" s="1"/>
  <c r="S115"/>
  <c r="S114"/>
  <c r="P114"/>
  <c r="U114" s="1"/>
  <c r="V114" s="1"/>
  <c r="P110"/>
  <c r="U110" s="1"/>
  <c r="V110" s="1"/>
  <c r="S110"/>
  <c r="P111"/>
  <c r="Q111" s="1"/>
  <c r="S111"/>
  <c r="S109"/>
  <c r="P109"/>
  <c r="Q109" s="1"/>
  <c r="P103"/>
  <c r="Q103" s="1"/>
  <c r="S103"/>
  <c r="P104"/>
  <c r="U104" s="1"/>
  <c r="V104" s="1"/>
  <c r="S104"/>
  <c r="P105"/>
  <c r="Q105" s="1"/>
  <c r="S105"/>
  <c r="P106"/>
  <c r="Q106" s="1"/>
  <c r="S106"/>
  <c r="S102"/>
  <c r="P102"/>
  <c r="Q102" s="1"/>
  <c r="P97"/>
  <c r="Q97" s="1"/>
  <c r="S97"/>
  <c r="P98"/>
  <c r="U98" s="1"/>
  <c r="V98" s="1"/>
  <c r="S98"/>
  <c r="P99"/>
  <c r="Q99" s="1"/>
  <c r="S99"/>
  <c r="S96"/>
  <c r="P96"/>
  <c r="Q96" s="1"/>
  <c r="P88"/>
  <c r="Q88" s="1"/>
  <c r="S88"/>
  <c r="P89"/>
  <c r="S89"/>
  <c r="P90"/>
  <c r="Q90" s="1"/>
  <c r="S90"/>
  <c r="P91"/>
  <c r="Q91" s="1"/>
  <c r="S91"/>
  <c r="P92"/>
  <c r="Q92" s="1"/>
  <c r="S92"/>
  <c r="P93"/>
  <c r="U93" s="1"/>
  <c r="V93" s="1"/>
  <c r="S93"/>
  <c r="S87"/>
  <c r="P87"/>
  <c r="Q87" s="1"/>
  <c r="P80"/>
  <c r="Q80" s="1"/>
  <c r="S80"/>
  <c r="P81"/>
  <c r="U81" s="1"/>
  <c r="V81" s="1"/>
  <c r="S81"/>
  <c r="P82"/>
  <c r="U82" s="1"/>
  <c r="V82" s="1"/>
  <c r="S82"/>
  <c r="P83"/>
  <c r="Q83" s="1"/>
  <c r="S83"/>
  <c r="P84"/>
  <c r="Q84" s="1"/>
  <c r="S84"/>
  <c r="S78"/>
  <c r="P78"/>
  <c r="Q78" s="1"/>
  <c r="P74"/>
  <c r="Q74" s="1"/>
  <c r="S74"/>
  <c r="P75"/>
  <c r="Q75" s="1"/>
  <c r="S75"/>
  <c r="S73"/>
  <c r="P73"/>
  <c r="Q73" s="1"/>
  <c r="P63"/>
  <c r="Q63" s="1"/>
  <c r="S63"/>
  <c r="P64"/>
  <c r="U64" s="1"/>
  <c r="V64" s="1"/>
  <c r="S64"/>
  <c r="P65"/>
  <c r="Q65" s="1"/>
  <c r="S65"/>
  <c r="P66"/>
  <c r="Q66" s="1"/>
  <c r="S66"/>
  <c r="P67"/>
  <c r="U67" s="1"/>
  <c r="V67" s="1"/>
  <c r="S67"/>
  <c r="P68"/>
  <c r="U68" s="1"/>
  <c r="V68" s="1"/>
  <c r="S68"/>
  <c r="P69"/>
  <c r="Q69" s="1"/>
  <c r="S69"/>
  <c r="P70"/>
  <c r="Q70" s="1"/>
  <c r="S70"/>
  <c r="S62"/>
  <c r="P62"/>
  <c r="Q62" s="1"/>
  <c r="P59"/>
  <c r="Q59" s="1"/>
  <c r="S59"/>
  <c r="S58"/>
  <c r="P58"/>
  <c r="Q58" s="1"/>
  <c r="P55"/>
  <c r="U55" s="1"/>
  <c r="V55" s="1"/>
  <c r="S55"/>
  <c r="S54"/>
  <c r="P54"/>
  <c r="Q54" s="1"/>
  <c r="P51"/>
  <c r="Q51" s="1"/>
  <c r="S51"/>
  <c r="S50"/>
  <c r="P50"/>
  <c r="Q50" s="1"/>
  <c r="P45"/>
  <c r="Q45" s="1"/>
  <c r="S45"/>
  <c r="P46"/>
  <c r="Q46" s="1"/>
  <c r="S46"/>
  <c r="P47"/>
  <c r="U47" s="1"/>
  <c r="V47" s="1"/>
  <c r="S47"/>
  <c r="S44"/>
  <c r="P44"/>
  <c r="U44" s="1"/>
  <c r="V44" s="1"/>
  <c r="P38"/>
  <c r="U38" s="1"/>
  <c r="V38" s="1"/>
  <c r="S38"/>
  <c r="P39"/>
  <c r="U39" s="1"/>
  <c r="V39" s="1"/>
  <c r="S39"/>
  <c r="P40"/>
  <c r="Q40" s="1"/>
  <c r="S40"/>
  <c r="P41"/>
  <c r="Q41" s="1"/>
  <c r="S41"/>
  <c r="S37"/>
  <c r="P37"/>
  <c r="Q37" s="1"/>
  <c r="P32"/>
  <c r="U32" s="1"/>
  <c r="V32" s="1"/>
  <c r="S32"/>
  <c r="P33"/>
  <c r="U33" s="1"/>
  <c r="V33" s="1"/>
  <c r="S33"/>
  <c r="P34"/>
  <c r="Q34" s="1"/>
  <c r="S34"/>
  <c r="S31"/>
  <c r="P31"/>
  <c r="U31" s="1"/>
  <c r="V31" s="1"/>
  <c r="P27"/>
  <c r="Q27" s="1"/>
  <c r="S27"/>
  <c r="P28"/>
  <c r="Q28" s="1"/>
  <c r="S28"/>
  <c r="S26"/>
  <c r="P26"/>
  <c r="U26" s="1"/>
  <c r="V26" s="1"/>
  <c r="P17"/>
  <c r="Q17" s="1"/>
  <c r="S17"/>
  <c r="P18"/>
  <c r="U18" s="1"/>
  <c r="V18" s="1"/>
  <c r="S18"/>
  <c r="P19"/>
  <c r="Q19" s="1"/>
  <c r="S19"/>
  <c r="P20"/>
  <c r="Q20" s="1"/>
  <c r="S20"/>
  <c r="P21"/>
  <c r="Q21" s="1"/>
  <c r="S21"/>
  <c r="P22"/>
  <c r="U22" s="1"/>
  <c r="V22" s="1"/>
  <c r="S22"/>
  <c r="P23"/>
  <c r="Q23" s="1"/>
  <c r="S23"/>
  <c r="S16"/>
  <c r="P16"/>
  <c r="U16" s="1"/>
  <c r="V16" s="1"/>
  <c r="G223"/>
  <c r="J223"/>
  <c r="K223"/>
  <c r="J213"/>
  <c r="K213"/>
  <c r="G213"/>
  <c r="G202"/>
  <c r="J202"/>
  <c r="K202"/>
  <c r="G181"/>
  <c r="G187"/>
  <c r="J187"/>
  <c r="K187"/>
  <c r="G167"/>
  <c r="J167"/>
  <c r="K167"/>
  <c r="J154"/>
  <c r="K154"/>
  <c r="G154"/>
  <c r="G148"/>
  <c r="J148"/>
  <c r="K148"/>
  <c r="J134"/>
  <c r="K134"/>
  <c r="G134"/>
  <c r="J112"/>
  <c r="K112"/>
  <c r="G100"/>
  <c r="J100"/>
  <c r="K100"/>
  <c r="J94"/>
  <c r="K94"/>
  <c r="G94"/>
  <c r="J85"/>
  <c r="K85"/>
  <c r="K157"/>
  <c r="J157"/>
  <c r="L60"/>
  <c r="Q156" l="1"/>
  <c r="U103"/>
  <c r="V103" s="1"/>
  <c r="Q44"/>
  <c r="U106"/>
  <c r="V106" s="1"/>
  <c r="U102"/>
  <c r="V102" s="1"/>
  <c r="U105"/>
  <c r="V105" s="1"/>
  <c r="U127"/>
  <c r="V127" s="1"/>
  <c r="U145"/>
  <c r="V145" s="1"/>
  <c r="U17"/>
  <c r="V17" s="1"/>
  <c r="Q26"/>
  <c r="Q47"/>
  <c r="U51"/>
  <c r="V51" s="1"/>
  <c r="Q115"/>
  <c r="U23"/>
  <c r="V23" s="1"/>
  <c r="U124"/>
  <c r="V124" s="1"/>
  <c r="U143"/>
  <c r="V143" s="1"/>
  <c r="U211"/>
  <c r="V211" s="1"/>
  <c r="Q55"/>
  <c r="Q184"/>
  <c r="U21"/>
  <c r="V21" s="1"/>
  <c r="U92"/>
  <c r="V92" s="1"/>
  <c r="Q137"/>
  <c r="U177"/>
  <c r="V177" s="1"/>
  <c r="U89"/>
  <c r="V89" s="1"/>
  <c r="U126"/>
  <c r="V126" s="1"/>
  <c r="U162"/>
  <c r="V162" s="1"/>
  <c r="U202"/>
  <c r="U181"/>
  <c r="Q31"/>
  <c r="Q38"/>
  <c r="Q67"/>
  <c r="U63"/>
  <c r="V63" s="1"/>
  <c r="U99"/>
  <c r="V99" s="1"/>
  <c r="Q114"/>
  <c r="U128"/>
  <c r="V128" s="1"/>
  <c r="Q141"/>
  <c r="U150"/>
  <c r="V150" s="1"/>
  <c r="U166"/>
  <c r="V166" s="1"/>
  <c r="V163"/>
  <c r="U178"/>
  <c r="V178" s="1"/>
  <c r="U170"/>
  <c r="V170" s="1"/>
  <c r="Q198"/>
  <c r="U194"/>
  <c r="V194" s="1"/>
  <c r="Q190"/>
  <c r="U204"/>
  <c r="V204" s="1"/>
  <c r="U74"/>
  <c r="V74" s="1"/>
  <c r="U140"/>
  <c r="V140" s="1"/>
  <c r="U164"/>
  <c r="V164" s="1"/>
  <c r="U173"/>
  <c r="V173" s="1"/>
  <c r="Q16"/>
  <c r="U20"/>
  <c r="V20" s="1"/>
  <c r="Q33"/>
  <c r="U75"/>
  <c r="V75" s="1"/>
  <c r="U87"/>
  <c r="V87" s="1"/>
  <c r="Q159"/>
  <c r="Q189"/>
  <c r="U45"/>
  <c r="V45" s="1"/>
  <c r="U58"/>
  <c r="V58" s="1"/>
  <c r="U96"/>
  <c r="V96" s="1"/>
  <c r="U152"/>
  <c r="V152" s="1"/>
  <c r="Q209"/>
  <c r="U50"/>
  <c r="V50" s="1"/>
  <c r="U70"/>
  <c r="V70" s="1"/>
  <c r="U84"/>
  <c r="V84" s="1"/>
  <c r="U109"/>
  <c r="V109" s="1"/>
  <c r="U27"/>
  <c r="V27" s="1"/>
  <c r="U40"/>
  <c r="V40" s="1"/>
  <c r="U54"/>
  <c r="V54" s="1"/>
  <c r="U59"/>
  <c r="V59" s="1"/>
  <c r="U69"/>
  <c r="V69" s="1"/>
  <c r="U65"/>
  <c r="V65" s="1"/>
  <c r="U78"/>
  <c r="V78" s="1"/>
  <c r="U83"/>
  <c r="V83" s="1"/>
  <c r="U80"/>
  <c r="V80" s="1"/>
  <c r="U88"/>
  <c r="V88" s="1"/>
  <c r="U97"/>
  <c r="V97" s="1"/>
  <c r="Q120"/>
  <c r="U131"/>
  <c r="V131" s="1"/>
  <c r="Q160"/>
  <c r="U169"/>
  <c r="V169" s="1"/>
  <c r="U186"/>
  <c r="V186" s="1"/>
  <c r="U200"/>
  <c r="V200" s="1"/>
  <c r="U196"/>
  <c r="V196" s="1"/>
  <c r="U192"/>
  <c r="V192" s="1"/>
  <c r="U220"/>
  <c r="V220" s="1"/>
  <c r="Q221"/>
  <c r="U225"/>
  <c r="V225" s="1"/>
  <c r="Q81"/>
  <c r="U19"/>
  <c r="V19" s="1"/>
  <c r="U41"/>
  <c r="V41" s="1"/>
  <c r="U66"/>
  <c r="V66" s="1"/>
  <c r="U91"/>
  <c r="V91" s="1"/>
  <c r="U136"/>
  <c r="V136" s="1"/>
  <c r="U180"/>
  <c r="V180" s="1"/>
  <c r="U176"/>
  <c r="V176" s="1"/>
  <c r="U172"/>
  <c r="V172" s="1"/>
  <c r="U201"/>
  <c r="V201" s="1"/>
  <c r="U197"/>
  <c r="V197" s="1"/>
  <c r="U193"/>
  <c r="V193" s="1"/>
  <c r="Q110"/>
  <c r="Q216"/>
  <c r="U222"/>
  <c r="V222" s="1"/>
  <c r="U217"/>
  <c r="V217" s="1"/>
  <c r="U215"/>
  <c r="V215" s="1"/>
  <c r="Q212"/>
  <c r="U210"/>
  <c r="V210" s="1"/>
  <c r="U208"/>
  <c r="V208" s="1"/>
  <c r="Q205"/>
  <c r="Q199"/>
  <c r="Q195"/>
  <c r="Q191"/>
  <c r="Q185"/>
  <c r="U183"/>
  <c r="V183" s="1"/>
  <c r="Q179"/>
  <c r="Q175"/>
  <c r="Q171"/>
  <c r="U165"/>
  <c r="V165" s="1"/>
  <c r="U161"/>
  <c r="V161" s="1"/>
  <c r="Q153"/>
  <c r="U146"/>
  <c r="V146" s="1"/>
  <c r="Q144"/>
  <c r="U142"/>
  <c r="V142" s="1"/>
  <c r="Q133"/>
  <c r="Q125"/>
  <c r="U123"/>
  <c r="V123" s="1"/>
  <c r="Q119"/>
  <c r="U118"/>
  <c r="V118" s="1"/>
  <c r="U111"/>
  <c r="V111" s="1"/>
  <c r="Q104"/>
  <c r="Q98"/>
  <c r="Q93"/>
  <c r="Q89"/>
  <c r="Q82"/>
  <c r="U73"/>
  <c r="V73" s="1"/>
  <c r="Q68"/>
  <c r="Q64"/>
  <c r="U62"/>
  <c r="V62" s="1"/>
  <c r="V46"/>
  <c r="Q39"/>
  <c r="U37"/>
  <c r="V37" s="1"/>
  <c r="U34"/>
  <c r="V34" s="1"/>
  <c r="Q32"/>
  <c r="U28"/>
  <c r="V28" s="1"/>
  <c r="Q22"/>
  <c r="Q18"/>
</calcChain>
</file>

<file path=xl/sharedStrings.xml><?xml version="1.0" encoding="utf-8"?>
<sst xmlns="http://schemas.openxmlformats.org/spreadsheetml/2006/main" count="395" uniqueCount="323">
  <si>
    <t xml:space="preserve">Проект квот добычи </t>
  </si>
  <si>
    <t>Забайкальского края</t>
  </si>
  <si>
    <t>№ п/п</t>
  </si>
  <si>
    <t>2020 -2021 гг</t>
  </si>
  <si>
    <t>Наименование муниципальных образований (район, округ), охотничьих угодий, иных территорий</t>
  </si>
  <si>
    <t>Плотность охотничьих ресурсов, расчитанная для установления квоты добычи на период с 1 августа текущего года до 1 августа следующего года (особей на 1000 га площади категории среды обитания, на которую определялась численность</t>
  </si>
  <si>
    <t xml:space="preserve">Предыдущий год </t>
  </si>
  <si>
    <t>Утвержденная квота добычи, особей</t>
  </si>
  <si>
    <t>Фактическая добыча, особей</t>
  </si>
  <si>
    <t>Взрослые животные (старше 1 года)</t>
  </si>
  <si>
    <t>Всего</t>
  </si>
  <si>
    <t>в % от численности</t>
  </si>
  <si>
    <t>Без разделения по половому признаку</t>
  </si>
  <si>
    <t>Освоение квоты, %</t>
  </si>
  <si>
    <t>Предстоящий год</t>
  </si>
  <si>
    <t>Максимально возможная квота</t>
  </si>
  <si>
    <t>Устанавливаемая квота добычи, особей</t>
  </si>
  <si>
    <t>в том числе для КМНС, особей</t>
  </si>
  <si>
    <t>Самцы кабарги</t>
  </si>
  <si>
    <t>Площадь категории среды обитания охотничьих ресурсов охотничьего угодья, иной территории на которую определялась численность виды охотничьих ресурсов, тыс. га</t>
  </si>
  <si>
    <t>1.1</t>
  </si>
  <si>
    <t xml:space="preserve"> ООУ</t>
  </si>
  <si>
    <t>1.1.1</t>
  </si>
  <si>
    <t>1.2</t>
  </si>
  <si>
    <t>Охотхозяйство «Онкоекское» ЗабКОООиР</t>
  </si>
  <si>
    <t>1.3</t>
  </si>
  <si>
    <t>ИП Логинов А.В.</t>
  </si>
  <si>
    <t>1.4</t>
  </si>
  <si>
    <t>ИП Глушков В.Л.</t>
  </si>
  <si>
    <t>1.5</t>
  </si>
  <si>
    <t>ИП Щеглов В.А.</t>
  </si>
  <si>
    <t>1.6</t>
  </si>
  <si>
    <t>НИИВ Восточной Сибири - филиал СФНЦА РАН</t>
  </si>
  <si>
    <t>1.7</t>
  </si>
  <si>
    <t>ООО "Барс"</t>
  </si>
  <si>
    <t>Итого:</t>
  </si>
  <si>
    <t>2. Александрово-Заводский район</t>
  </si>
  <si>
    <t>2.1</t>
  </si>
  <si>
    <t>2.2</t>
  </si>
  <si>
    <t>Охотхозяйство «Каменск-Боровское» ЗабКОООиР</t>
  </si>
  <si>
    <t>2.3</t>
  </si>
  <si>
    <t>ИП Ревягин Р.В.</t>
  </si>
  <si>
    <t>3. Балейский район</t>
  </si>
  <si>
    <t>ООУ</t>
  </si>
  <si>
    <t>3.2</t>
  </si>
  <si>
    <t>Охотхозяйство «Балейское» ЗабКОООиР</t>
  </si>
  <si>
    <t>3.3</t>
  </si>
  <si>
    <t>ООО «Сибцветметэнерго»</t>
  </si>
  <si>
    <t>ИП Забелин В.А.</t>
  </si>
  <si>
    <t>4. Борзинский район</t>
  </si>
  <si>
    <t>4.1</t>
  </si>
  <si>
    <t>4.2</t>
  </si>
  <si>
    <t>Охотхозяйство «Ключевское» ЗабКОООиР</t>
  </si>
  <si>
    <t>4.3</t>
  </si>
  <si>
    <t>Хозяйство «Борзинское» ВОО Забайкалья (участок 1)</t>
  </si>
  <si>
    <t>Хозяйство «Борзинское» ВОО Забайкалья (участок 2)</t>
  </si>
  <si>
    <t>4.4</t>
  </si>
  <si>
    <t>ИП Русинов А.И.</t>
  </si>
  <si>
    <t>5. Газимуро-Заводский район</t>
  </si>
  <si>
    <t>5.1</t>
  </si>
  <si>
    <t>5.2</t>
  </si>
  <si>
    <t>ООО "Алдан"</t>
  </si>
  <si>
    <t>ООО "Забохотсервис"</t>
  </si>
  <si>
    <t>5.5</t>
  </si>
  <si>
    <t>Охотхозяйство "Газимуро-Заводское" ЗабКОООиР</t>
  </si>
  <si>
    <t>6. Забайкальский район</t>
  </si>
  <si>
    <t>6.1</t>
  </si>
  <si>
    <t>6.2</t>
  </si>
  <si>
    <t>ООО "Орион"</t>
  </si>
  <si>
    <t>7. Калганский район</t>
  </si>
  <si>
    <t>7.1</t>
  </si>
  <si>
    <t>7.2</t>
  </si>
  <si>
    <t>Охотхозяйство "Калганское" ЗабКОООиР</t>
  </si>
  <si>
    <t>8. Каларский район</t>
  </si>
  <si>
    <t>8.1</t>
  </si>
  <si>
    <t>8.2</t>
  </si>
  <si>
    <t>ООО Эрен-плюс</t>
  </si>
  <si>
    <t>9. Карымский район</t>
  </si>
  <si>
    <t>9.1</t>
  </si>
  <si>
    <t>9.2</t>
  </si>
  <si>
    <t>Охотхозяйство «Карымское» ЗабКОООиР</t>
  </si>
  <si>
    <t>9.3</t>
  </si>
  <si>
    <t>ЗабКООРиО "Динамо" - ОХ "Зинкуй"</t>
  </si>
  <si>
    <t>9.4</t>
  </si>
  <si>
    <t>ООО «Телекомремстройсервис»</t>
  </si>
  <si>
    <t>9.5</t>
  </si>
  <si>
    <t>ООО «Лось»</t>
  </si>
  <si>
    <t>9.6</t>
  </si>
  <si>
    <t xml:space="preserve">ООО «Ургуй» </t>
  </si>
  <si>
    <t>9.7</t>
  </si>
  <si>
    <t>ООО «Талчер»</t>
  </si>
  <si>
    <t>9.8</t>
  </si>
  <si>
    <t>ООО "Транссиб"</t>
  </si>
  <si>
    <t>ООО "Север"</t>
  </si>
  <si>
    <t>10. Краснокаменский район</t>
  </si>
  <si>
    <t>10.1</t>
  </si>
  <si>
    <t xml:space="preserve">ООУ </t>
  </si>
  <si>
    <t>10.2</t>
  </si>
  <si>
    <t>Охотхозяйство «Краснокаменское» ЗабКОООиР</t>
  </si>
  <si>
    <t>10.3</t>
  </si>
  <si>
    <t>ООО "Лайт"</t>
  </si>
  <si>
    <t>11. Красночикойский район</t>
  </si>
  <si>
    <t>11.1</t>
  </si>
  <si>
    <t>11.2</t>
  </si>
  <si>
    <t xml:space="preserve">СПК «Черемхово» </t>
  </si>
  <si>
    <t>11.3</t>
  </si>
  <si>
    <t>ООО «Таежная компания»</t>
  </si>
  <si>
    <t>11.4</t>
  </si>
  <si>
    <t>11.5</t>
  </si>
  <si>
    <t>ИП Агафонов Г.М.</t>
  </si>
  <si>
    <t>11.6</t>
  </si>
  <si>
    <t>ООО «Охотник»</t>
  </si>
  <si>
    <t>12. Кыринский район</t>
  </si>
  <si>
    <t>12.1</t>
  </si>
  <si>
    <t>12.2</t>
  </si>
  <si>
    <t>МУП «Кыринское ОПХ»</t>
  </si>
  <si>
    <t>12.3</t>
  </si>
  <si>
    <t>ООО "Край"</t>
  </si>
  <si>
    <t>12.4</t>
  </si>
  <si>
    <t>ООО "Прометей"</t>
  </si>
  <si>
    <t>12.5</t>
  </si>
  <si>
    <t>ООО "Заказник"</t>
  </si>
  <si>
    <t>12.6</t>
  </si>
  <si>
    <t>ООО «Становик»</t>
  </si>
  <si>
    <t>12.7</t>
  </si>
  <si>
    <t>ИП Колесников С.Б.</t>
  </si>
  <si>
    <t>13. Могочинский район</t>
  </si>
  <si>
    <t>13.1</t>
  </si>
  <si>
    <t>13.2</t>
  </si>
  <si>
    <t>ООО МПЗХ «Охотник»</t>
  </si>
  <si>
    <t>13.3</t>
  </si>
  <si>
    <t>ИП Мельник М.В.</t>
  </si>
  <si>
    <t>13.4</t>
  </si>
  <si>
    <t>ИП Рыжих О.В.</t>
  </si>
  <si>
    <t>14. Нерчинский район</t>
  </si>
  <si>
    <t>14.1</t>
  </si>
  <si>
    <t>14.2</t>
  </si>
  <si>
    <t>Охотхозяйство «Калининское» ЗабКОООиР</t>
  </si>
  <si>
    <t>14.3</t>
  </si>
  <si>
    <t>Охотхозяйство «Карповское» ЗабКОООиР</t>
  </si>
  <si>
    <t>14.4</t>
  </si>
  <si>
    <t>ИП Дрёмов П.М.</t>
  </si>
  <si>
    <t>14.5</t>
  </si>
  <si>
    <t>ИП Кладова З.Н.</t>
  </si>
  <si>
    <t>15. Нерчинско-Заводский район</t>
  </si>
  <si>
    <t>15.1</t>
  </si>
  <si>
    <t>15.2</t>
  </si>
  <si>
    <t>15.3</t>
  </si>
  <si>
    <t>ООО «Талакан»</t>
  </si>
  <si>
    <t>16. Оловяннинский район</t>
  </si>
  <si>
    <t>16.1</t>
  </si>
  <si>
    <t>16.2</t>
  </si>
  <si>
    <t>Охотхозяйство «Оловяннинское» ЗабКОООиР</t>
  </si>
  <si>
    <t>17.  Ононский район</t>
  </si>
  <si>
    <t>17.1</t>
  </si>
  <si>
    <t>ИП Черепицина Е.Ю. (участок 1)</t>
  </si>
  <si>
    <t>ИП Черепицина Е.Ю. (участок 2)</t>
  </si>
  <si>
    <t>18. Петровск-Забайкальский район</t>
  </si>
  <si>
    <t>18.1</t>
  </si>
  <si>
    <t>18.2</t>
  </si>
  <si>
    <t xml:space="preserve">Охотхозяйство «Балягинское»  ЗабКОООиР </t>
  </si>
  <si>
    <t>18.3</t>
  </si>
  <si>
    <t xml:space="preserve">Охотхозяйство «Катангарское»  ЗабКОООиР </t>
  </si>
  <si>
    <t>18.4</t>
  </si>
  <si>
    <t>Охотхозяйство «Новопавловское» ЗабКОООиР</t>
  </si>
  <si>
    <t>ИП Федотов С.А.</t>
  </si>
  <si>
    <t>18.6</t>
  </si>
  <si>
    <t>ООО "Петровский"</t>
  </si>
  <si>
    <t>18.7</t>
  </si>
  <si>
    <t>ООО "Мегастрой+"</t>
  </si>
  <si>
    <t>18.8</t>
  </si>
  <si>
    <t>ИП Беломестнов А.П.</t>
  </si>
  <si>
    <t>18.9</t>
  </si>
  <si>
    <t>ООО «Дальсо-природа»</t>
  </si>
  <si>
    <t>18.10</t>
  </si>
  <si>
    <t>ИП Самсонов В.Ф.</t>
  </si>
  <si>
    <t>18.11</t>
  </si>
  <si>
    <t>19. Приаргунский район</t>
  </si>
  <si>
    <t>19.1</t>
  </si>
  <si>
    <t>19.2</t>
  </si>
  <si>
    <t>Охотхозяйство «Быркинское» ЗабКОООиР</t>
  </si>
  <si>
    <t>20. Сретенский район</t>
  </si>
  <si>
    <t>20.1</t>
  </si>
  <si>
    <t>20.2</t>
  </si>
  <si>
    <t>Охотхозяйство «Сретенское» ЗабКОООиР</t>
  </si>
  <si>
    <t>20.3</t>
  </si>
  <si>
    <t>Охотхозяйство «Кокуйское» ЗабКОООиР</t>
  </si>
  <si>
    <t>20.4</t>
  </si>
  <si>
    <t>Охотхозяйство «Усть-Карское» ЗабКОООиР</t>
  </si>
  <si>
    <t>20.5</t>
  </si>
  <si>
    <t>ИП Ефимов В.А.</t>
  </si>
  <si>
    <t>20.6</t>
  </si>
  <si>
    <t>АО «Рудник-Александровский»</t>
  </si>
  <si>
    <t>20.7</t>
  </si>
  <si>
    <t>ИП Забелин Е.А.</t>
  </si>
  <si>
    <t>ООО "Светлый Альянс"</t>
  </si>
  <si>
    <t>21. Тунгокоченский район</t>
  </si>
  <si>
    <t>21.1</t>
  </si>
  <si>
    <t>21.2</t>
  </si>
  <si>
    <t>Охотхозяйство «Ульдургинское» ЗабКОООиР</t>
  </si>
  <si>
    <t>21.3</t>
  </si>
  <si>
    <t>ООО «Каренга»</t>
  </si>
  <si>
    <t>22. Тунгиро-Олёкминский район</t>
  </si>
  <si>
    <t>22.1</t>
  </si>
  <si>
    <t>23. Улётовский район</t>
  </si>
  <si>
    <t>23.1</t>
  </si>
  <si>
    <t>23.2</t>
  </si>
  <si>
    <t>Охотхозяйство «Улётовское» ЗабКОООиР</t>
  </si>
  <si>
    <t>23.3</t>
  </si>
  <si>
    <t>ИП Шолохов А.Н.</t>
  </si>
  <si>
    <t>23.4</t>
  </si>
  <si>
    <t>ООО "Недра"</t>
  </si>
  <si>
    <t>23.6</t>
  </si>
  <si>
    <t>ООО «Улётовский КЗПХ»</t>
  </si>
  <si>
    <t>23.7</t>
  </si>
  <si>
    <t>ООО "Егерь"</t>
  </si>
  <si>
    <t>23.8</t>
  </si>
  <si>
    <t>ООО "Кедр"</t>
  </si>
  <si>
    <t>23.9</t>
  </si>
  <si>
    <t>ООО "Охотник"</t>
  </si>
  <si>
    <t>24. Хилокский район</t>
  </si>
  <si>
    <t>24.1.1</t>
  </si>
  <si>
    <t>24.3</t>
  </si>
  <si>
    <t>ВОО Забайкалья - Хилокское ОХ</t>
  </si>
  <si>
    <t>24.4</t>
  </si>
  <si>
    <t>ИП Торопшин В.А.</t>
  </si>
  <si>
    <t>24.5</t>
  </si>
  <si>
    <t>ООО "Охотник плюс"</t>
  </si>
  <si>
    <t>24.6</t>
  </si>
  <si>
    <t>ИП Голубцов А.Г.</t>
  </si>
  <si>
    <t>24.7</t>
  </si>
  <si>
    <t>ИП Макаров А.А.</t>
  </si>
  <si>
    <t>24.8</t>
  </si>
  <si>
    <t>ИП Калинина А.К.</t>
  </si>
  <si>
    <t>24.9</t>
  </si>
  <si>
    <t>ИП Галданова Т.Н.</t>
  </si>
  <si>
    <t>24.10</t>
  </si>
  <si>
    <t>ИП Глебушкин П.В.</t>
  </si>
  <si>
    <t>24.11</t>
  </si>
  <si>
    <t>ИП Малютин В.А.</t>
  </si>
  <si>
    <t>24.12</t>
  </si>
  <si>
    <t>ИП Степочкин А.Г.</t>
  </si>
  <si>
    <t>24.13</t>
  </si>
  <si>
    <t>ООО"Дунфан"</t>
  </si>
  <si>
    <t>25. Чернышевский район</t>
  </si>
  <si>
    <t>25.1</t>
  </si>
  <si>
    <t>25.2</t>
  </si>
  <si>
    <t>Охотхозяйство "Чернышевское" ЗабКОООиР</t>
  </si>
  <si>
    <t>25.3</t>
  </si>
  <si>
    <t>Охотхозяйство "Жирекенское" ЗабКОООиР</t>
  </si>
  <si>
    <t>25.4</t>
  </si>
  <si>
    <t>26. Читинский район</t>
  </si>
  <si>
    <t>26.1</t>
  </si>
  <si>
    <t>26.2</t>
  </si>
  <si>
    <t>Охотхозяйство «Кручининское» ЗабКОООиР</t>
  </si>
  <si>
    <t>26.3</t>
  </si>
  <si>
    <t>Охотхозяйство «Маккавеевское» ЗабКОООиР</t>
  </si>
  <si>
    <t>26.4</t>
  </si>
  <si>
    <t>Охотхозяйство «Оленгуйское» ЗабКОООиР</t>
  </si>
  <si>
    <t>26.5</t>
  </si>
  <si>
    <t>Охотхозяйство «Яблоновское» ЗабКОООиР</t>
  </si>
  <si>
    <t>26.6</t>
  </si>
  <si>
    <t>Охотхозяйство «Читинское» ЗабКОООиР</t>
  </si>
  <si>
    <t>26.7</t>
  </si>
  <si>
    <t>ООО «Лесгеоконсалтинг»</t>
  </si>
  <si>
    <t>26.8</t>
  </si>
  <si>
    <t xml:space="preserve">Хозяйство «Новотроицкое» ВОО Забабайкалья </t>
  </si>
  <si>
    <t>26.9</t>
  </si>
  <si>
    <t>ООО «Читинское охотничье хозяйство»</t>
  </si>
  <si>
    <t>26.10</t>
  </si>
  <si>
    <t>ООО «Герум»</t>
  </si>
  <si>
    <t>26.11</t>
  </si>
  <si>
    <t>ИП Иванов Э.Ю.</t>
  </si>
  <si>
    <t>26.12</t>
  </si>
  <si>
    <t>ИП Лиханов Д.И.</t>
  </si>
  <si>
    <t>26.13</t>
  </si>
  <si>
    <t>ООО «Чита-Охота»</t>
  </si>
  <si>
    <t>27. Шелопугинский район</t>
  </si>
  <si>
    <t>27.1</t>
  </si>
  <si>
    <t>27.2</t>
  </si>
  <si>
    <t>Охотхозяйство «Шелопугинское» ЗабКОООиР</t>
  </si>
  <si>
    <t>28. Шилкинский район</t>
  </si>
  <si>
    <t>28.1</t>
  </si>
  <si>
    <t>28.2</t>
  </si>
  <si>
    <t>Охотхозяйство «Первомайское» ЗабКОООиР</t>
  </si>
  <si>
    <t>28.3</t>
  </si>
  <si>
    <t>Охотхозяйство «Шилкинское» ЗабКОООиР</t>
  </si>
  <si>
    <t>28.4</t>
  </si>
  <si>
    <t>ИП Еремин С.А.</t>
  </si>
  <si>
    <t>28.5</t>
  </si>
  <si>
    <t>ИП Леонова Л.В.</t>
  </si>
  <si>
    <t>29. Агинский район</t>
  </si>
  <si>
    <t>29.1</t>
  </si>
  <si>
    <t>29.2</t>
  </si>
  <si>
    <t>Охотхозяйство «Агинское» ЗабКОООиР</t>
  </si>
  <si>
    <t>29.3</t>
  </si>
  <si>
    <t>ИП Федорова И.А.</t>
  </si>
  <si>
    <t>30. Дульдургинский район</t>
  </si>
  <si>
    <t>30.1</t>
  </si>
  <si>
    <t>30.2</t>
  </si>
  <si>
    <t>Охотхозяйство «Дульдургинское» ЗабКОООиР</t>
  </si>
  <si>
    <t>ООО Гуран</t>
  </si>
  <si>
    <t>31. Могойтуйский район</t>
  </si>
  <si>
    <t>31.1</t>
  </si>
  <si>
    <t xml:space="preserve"> В целях научно-исследовательской деятельности НИИВ Восточной Сибири - филиал СФНЦА РАН</t>
  </si>
  <si>
    <t>2. Акшинский район</t>
  </si>
  <si>
    <t>Численность охотничьего ресурса (на 1 апреля), от которой устанавливалась квота добычи, особей</t>
  </si>
  <si>
    <t>30.3</t>
  </si>
  <si>
    <t>20.8</t>
  </si>
  <si>
    <t>18.5</t>
  </si>
  <si>
    <t>17.2</t>
  </si>
  <si>
    <t>17.3</t>
  </si>
  <si>
    <t>9.9</t>
  </si>
  <si>
    <r>
      <rPr>
        <b/>
        <u/>
        <sz val="14"/>
        <color theme="1"/>
        <rFont val="Calibri"/>
        <family val="2"/>
        <charset val="204"/>
        <scheme val="minor"/>
      </rPr>
      <t>Кабарги</t>
    </r>
    <r>
      <rPr>
        <sz val="14"/>
        <color theme="1"/>
        <rFont val="Calibri"/>
        <family val="2"/>
        <charset val="204"/>
        <scheme val="minor"/>
      </rPr>
      <t xml:space="preserve"> на территории охотничьих угодий</t>
    </r>
  </si>
  <si>
    <t>2021-2022 гг</t>
  </si>
  <si>
    <t>на  период:  с  1  августа  2021 г.  до  1  августа  2022 г.</t>
  </si>
  <si>
    <t xml:space="preserve">старше </t>
  </si>
  <si>
    <t>95.58</t>
  </si>
  <si>
    <t>10,04</t>
  </si>
  <si>
    <t>1,99</t>
  </si>
  <si>
    <t>самки</t>
  </si>
  <si>
    <t>Итого по краю:</t>
  </si>
  <si>
    <t>21.1.1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</si>
</sst>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29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indexed="8"/>
      <name val="Arial"/>
      <family val="2"/>
      <charset val="204"/>
    </font>
    <font>
      <i/>
      <sz val="12"/>
      <name val="Times New Roman"/>
      <family val="1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i/>
      <sz val="12"/>
      <name val="Arial"/>
      <family val="2"/>
      <charset val="204"/>
    </font>
    <font>
      <sz val="12"/>
      <color rgb="FF0070C0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2"/>
      <name val="Arial"/>
      <family val="2"/>
      <charset val="204"/>
    </font>
    <font>
      <i/>
      <sz val="12"/>
      <color indexed="8"/>
      <name val="Arial"/>
      <family val="2"/>
      <charset val="204"/>
    </font>
    <font>
      <sz val="12"/>
      <color rgb="FF00B0F0"/>
      <name val="Arial"/>
      <family val="2"/>
      <charset val="204"/>
    </font>
    <font>
      <b/>
      <sz val="12"/>
      <color rgb="FFFF0000"/>
      <name val="Arial"/>
      <family val="2"/>
      <charset val="204"/>
    </font>
    <font>
      <i/>
      <sz val="12"/>
      <color rgb="FF0070C0"/>
      <name val="Arial"/>
      <family val="2"/>
      <charset val="204"/>
    </font>
    <font>
      <sz val="12"/>
      <color rgb="FF002060"/>
      <name val="Arial"/>
      <family val="2"/>
      <charset val="204"/>
    </font>
    <font>
      <i/>
      <sz val="10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2"/>
      <color indexed="8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rgb="FF0070C0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4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textRotation="90"/>
    </xf>
    <xf numFmtId="0" fontId="1" fillId="0" borderId="6" xfId="0" applyFont="1" applyBorder="1" applyAlignment="1">
      <alignment horizontal="center" vertical="center" textRotation="90" wrapText="1"/>
    </xf>
    <xf numFmtId="49" fontId="4" fillId="0" borderId="6" xfId="0" applyNumberFormat="1" applyFont="1" applyFill="1" applyBorder="1" applyAlignment="1">
      <alignment horizontal="right" vertical="center" wrapText="1"/>
    </xf>
    <xf numFmtId="0" fontId="4" fillId="0" borderId="6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1" fillId="0" borderId="6" xfId="0" applyFont="1" applyBorder="1"/>
    <xf numFmtId="0" fontId="6" fillId="0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center" vertical="center" wrapText="1"/>
    </xf>
    <xf numFmtId="1" fontId="6" fillId="2" borderId="6" xfId="0" applyNumberFormat="1" applyFont="1" applyFill="1" applyBorder="1" applyAlignment="1">
      <alignment horizontal="center" vertical="center" wrapText="1"/>
    </xf>
    <xf numFmtId="164" fontId="6" fillId="0" borderId="6" xfId="0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10" fillId="0" borderId="6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/>
    </xf>
    <xf numFmtId="0" fontId="1" fillId="0" borderId="0" xfId="0" applyFont="1"/>
    <xf numFmtId="0" fontId="11" fillId="4" borderId="6" xfId="0" applyFont="1" applyFill="1" applyBorder="1" applyAlignment="1">
      <alignment horizontal="center" vertical="center" wrapText="1"/>
    </xf>
    <xf numFmtId="0" fontId="1" fillId="4" borderId="6" xfId="0" applyFont="1" applyFill="1" applyBorder="1"/>
    <xf numFmtId="1" fontId="6" fillId="0" borderId="6" xfId="0" applyNumberFormat="1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4" fillId="0" borderId="6" xfId="0" applyFont="1" applyBorder="1"/>
    <xf numFmtId="0" fontId="7" fillId="0" borderId="6" xfId="0" applyFont="1" applyFill="1" applyBorder="1" applyAlignment="1">
      <alignment vertical="center" wrapText="1"/>
    </xf>
    <xf numFmtId="1" fontId="4" fillId="2" borderId="6" xfId="0" applyNumberFormat="1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6" fillId="0" borderId="6" xfId="0" applyFont="1" applyFill="1" applyBorder="1" applyAlignment="1">
      <alignment vertical="center" wrapText="1"/>
    </xf>
    <xf numFmtId="49" fontId="4" fillId="0" borderId="15" xfId="0" applyNumberFormat="1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6" xfId="0" applyFont="1" applyFill="1" applyBorder="1" applyAlignment="1">
      <alignment horizontal="center" vertical="center"/>
    </xf>
    <xf numFmtId="164" fontId="6" fillId="0" borderId="15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0" fontId="4" fillId="2" borderId="6" xfId="0" applyFont="1" applyFill="1" applyBorder="1"/>
    <xf numFmtId="49" fontId="4" fillId="2" borderId="6" xfId="0" applyNumberFormat="1" applyFont="1" applyFill="1" applyBorder="1" applyAlignment="1">
      <alignment horizontal="right" vertical="center" wrapText="1"/>
    </xf>
    <xf numFmtId="0" fontId="4" fillId="2" borderId="6" xfId="0" applyFont="1" applyFill="1" applyBorder="1" applyAlignment="1">
      <alignment vertical="center" wrapText="1"/>
    </xf>
    <xf numFmtId="2" fontId="6" fillId="2" borderId="6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/>
    </xf>
    <xf numFmtId="49" fontId="6" fillId="2" borderId="6" xfId="0" applyNumberFormat="1" applyFont="1" applyFill="1" applyBorder="1" applyAlignment="1">
      <alignment horizontal="right" vertical="center" wrapText="1"/>
    </xf>
    <xf numFmtId="0" fontId="6" fillId="2" borderId="6" xfId="0" applyFont="1" applyFill="1" applyBorder="1" applyAlignment="1">
      <alignment vertical="center" wrapText="1"/>
    </xf>
    <xf numFmtId="164" fontId="6" fillId="2" borderId="6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right" vertical="center" wrapText="1"/>
    </xf>
    <xf numFmtId="2" fontId="6" fillId="0" borderId="6" xfId="0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49" fontId="6" fillId="0" borderId="6" xfId="0" applyNumberFormat="1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1" fontId="4" fillId="0" borderId="6" xfId="0" applyNumberFormat="1" applyFont="1" applyFill="1" applyBorder="1" applyAlignment="1">
      <alignment horizontal="right" vertical="center" wrapText="1"/>
    </xf>
    <xf numFmtId="1" fontId="4" fillId="0" borderId="6" xfId="0" applyNumberFormat="1" applyFont="1" applyFill="1" applyBorder="1" applyAlignment="1">
      <alignment vertical="center" wrapText="1"/>
    </xf>
    <xf numFmtId="1" fontId="4" fillId="0" borderId="6" xfId="0" applyNumberFormat="1" applyFont="1" applyBorder="1" applyAlignment="1">
      <alignment horizontal="center"/>
    </xf>
    <xf numFmtId="1" fontId="4" fillId="0" borderId="6" xfId="0" applyNumberFormat="1" applyFont="1" applyBorder="1"/>
    <xf numFmtId="164" fontId="6" fillId="5" borderId="6" xfId="0" applyNumberFormat="1" applyFont="1" applyFill="1" applyBorder="1" applyAlignment="1">
      <alignment horizontal="center" vertical="center" wrapText="1"/>
    </xf>
    <xf numFmtId="0" fontId="6" fillId="0" borderId="6" xfId="0" applyFont="1" applyBorder="1"/>
    <xf numFmtId="0" fontId="4" fillId="0" borderId="6" xfId="0" applyFont="1" applyFill="1" applyBorder="1" applyAlignment="1">
      <alignment horizontal="right" vertical="center" wrapText="1"/>
    </xf>
    <xf numFmtId="49" fontId="4" fillId="0" borderId="6" xfId="0" applyNumberFormat="1" applyFont="1" applyFill="1" applyBorder="1" applyAlignment="1">
      <alignment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vertical="center" wrapText="1"/>
    </xf>
    <xf numFmtId="0" fontId="11" fillId="2" borderId="6" xfId="0" applyFont="1" applyFill="1" applyBorder="1"/>
    <xf numFmtId="0" fontId="11" fillId="0" borderId="6" xfId="0" applyFont="1" applyFill="1" applyBorder="1"/>
    <xf numFmtId="0" fontId="12" fillId="0" borderId="6" xfId="0" applyFont="1" applyFill="1" applyBorder="1" applyAlignment="1">
      <alignment horizontal="center"/>
    </xf>
    <xf numFmtId="0" fontId="11" fillId="0" borderId="10" xfId="0" applyFont="1" applyFill="1" applyBorder="1" applyAlignment="1">
      <alignment vertical="center" wrapText="1"/>
    </xf>
    <xf numFmtId="0" fontId="11" fillId="0" borderId="21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/>
    </xf>
    <xf numFmtId="1" fontId="11" fillId="0" borderId="21" xfId="0" applyNumberFormat="1" applyFont="1" applyFill="1" applyBorder="1" applyAlignment="1">
      <alignment vertical="center" wrapText="1"/>
    </xf>
    <xf numFmtId="1" fontId="11" fillId="0" borderId="10" xfId="0" applyNumberFormat="1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/>
    </xf>
    <xf numFmtId="0" fontId="6" fillId="2" borderId="0" xfId="0" applyFont="1" applyFill="1"/>
    <xf numFmtId="0" fontId="14" fillId="2" borderId="6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vertical="center"/>
    </xf>
    <xf numFmtId="1" fontId="14" fillId="2" borderId="6" xfId="0" applyNumberFormat="1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vertical="center" wrapText="1"/>
    </xf>
    <xf numFmtId="1" fontId="11" fillId="4" borderId="6" xfId="0" applyNumberFormat="1" applyFont="1" applyFill="1" applyBorder="1" applyAlignment="1">
      <alignment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164" fontId="9" fillId="2" borderId="6" xfId="0" applyNumberFormat="1" applyFont="1" applyFill="1" applyBorder="1" applyAlignment="1">
      <alignment horizontal="center" vertical="center" wrapText="1"/>
    </xf>
    <xf numFmtId="0" fontId="1" fillId="6" borderId="6" xfId="0" applyFont="1" applyFill="1" applyBorder="1"/>
    <xf numFmtId="0" fontId="4" fillId="6" borderId="6" xfId="0" applyFont="1" applyFill="1" applyBorder="1"/>
    <xf numFmtId="0" fontId="6" fillId="6" borderId="6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vertic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4" borderId="6" xfId="0" applyFont="1" applyFill="1" applyBorder="1" applyAlignment="1">
      <alignment horizontal="center"/>
    </xf>
    <xf numFmtId="0" fontId="7" fillId="6" borderId="6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11" fillId="2" borderId="6" xfId="0" applyFont="1" applyFill="1" applyBorder="1" applyAlignment="1">
      <alignment horizontal="center" vertical="center" wrapText="1"/>
    </xf>
    <xf numFmtId="0" fontId="1" fillId="6" borderId="0" xfId="0" applyFont="1" applyFill="1" applyAlignment="1">
      <alignment horizontal="center"/>
    </xf>
    <xf numFmtId="0" fontId="11" fillId="6" borderId="6" xfId="0" applyFont="1" applyFill="1" applyBorder="1" applyAlignment="1">
      <alignment horizontal="center" vertical="center" wrapText="1"/>
    </xf>
    <xf numFmtId="1" fontId="11" fillId="4" borderId="6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18" fillId="2" borderId="0" xfId="0" applyFont="1" applyFill="1" applyAlignment="1">
      <alignment horizontal="center"/>
    </xf>
    <xf numFmtId="0" fontId="17" fillId="2" borderId="6" xfId="0" applyFont="1" applyFill="1" applyBorder="1" applyAlignment="1">
      <alignment horizontal="center" vertical="center"/>
    </xf>
    <xf numFmtId="164" fontId="1" fillId="2" borderId="11" xfId="0" applyNumberFormat="1" applyFont="1" applyFill="1" applyBorder="1"/>
    <xf numFmtId="0" fontId="1" fillId="2" borderId="11" xfId="0" applyFont="1" applyFill="1" applyBorder="1"/>
    <xf numFmtId="0" fontId="1" fillId="2" borderId="0" xfId="0" applyFont="1" applyFill="1"/>
    <xf numFmtId="0" fontId="11" fillId="2" borderId="6" xfId="0" applyFont="1" applyFill="1" applyBorder="1" applyAlignment="1">
      <alignment vertical="center" wrapText="1"/>
    </xf>
    <xf numFmtId="0" fontId="1" fillId="2" borderId="6" xfId="0" applyFont="1" applyFill="1" applyBorder="1"/>
    <xf numFmtId="0" fontId="0" fillId="2" borderId="0" xfId="0" applyFill="1"/>
    <xf numFmtId="49" fontId="1" fillId="2" borderId="6" xfId="0" applyNumberFormat="1" applyFont="1" applyFill="1" applyBorder="1"/>
    <xf numFmtId="1" fontId="11" fillId="2" borderId="6" xfId="0" applyNumberFormat="1" applyFont="1" applyFill="1" applyBorder="1" applyAlignment="1">
      <alignment vertical="center" wrapText="1"/>
    </xf>
    <xf numFmtId="0" fontId="4" fillId="7" borderId="6" xfId="0" applyFont="1" applyFill="1" applyBorder="1"/>
    <xf numFmtId="0" fontId="4" fillId="7" borderId="6" xfId="0" applyFont="1" applyFill="1" applyBorder="1" applyAlignment="1">
      <alignment horizontal="center"/>
    </xf>
    <xf numFmtId="0" fontId="1" fillId="7" borderId="6" xfId="0" applyFont="1" applyFill="1" applyBorder="1"/>
    <xf numFmtId="0" fontId="1" fillId="7" borderId="6" xfId="0" applyFont="1" applyFill="1" applyBorder="1" applyAlignment="1">
      <alignment horizontal="center" vertical="center"/>
    </xf>
    <xf numFmtId="164" fontId="6" fillId="7" borderId="6" xfId="0" applyNumberFormat="1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0" fontId="1" fillId="7" borderId="6" xfId="0" applyFont="1" applyFill="1" applyBorder="1" applyAlignment="1">
      <alignment horizontal="center"/>
    </xf>
    <xf numFmtId="0" fontId="6" fillId="7" borderId="6" xfId="0" applyFont="1" applyFill="1" applyBorder="1" applyAlignment="1">
      <alignment horizontal="center"/>
    </xf>
    <xf numFmtId="0" fontId="9" fillId="7" borderId="6" xfId="0" applyFont="1" applyFill="1" applyBorder="1" applyAlignment="1">
      <alignment horizontal="center" vertical="center" wrapText="1"/>
    </xf>
    <xf numFmtId="0" fontId="1" fillId="7" borderId="11" xfId="0" applyFont="1" applyFill="1" applyBorder="1"/>
    <xf numFmtId="0" fontId="0" fillId="7" borderId="6" xfId="0" applyFill="1" applyBorder="1" applyAlignment="1">
      <alignment horizontal="center" vertical="center"/>
    </xf>
    <xf numFmtId="164" fontId="0" fillId="2" borderId="0" xfId="0" applyNumberFormat="1" applyFill="1"/>
    <xf numFmtId="164" fontId="17" fillId="2" borderId="6" xfId="0" applyNumberFormat="1" applyFont="1" applyFill="1" applyBorder="1" applyAlignment="1">
      <alignment horizontal="center" vertical="center"/>
    </xf>
    <xf numFmtId="164" fontId="1" fillId="2" borderId="6" xfId="0" applyNumberFormat="1" applyFont="1" applyFill="1" applyBorder="1"/>
    <xf numFmtId="164" fontId="1" fillId="7" borderId="6" xfId="0" applyNumberFormat="1" applyFont="1" applyFill="1" applyBorder="1"/>
    <xf numFmtId="0" fontId="3" fillId="7" borderId="6" xfId="0" applyFont="1" applyFill="1" applyBorder="1" applyAlignment="1">
      <alignment horizontal="center"/>
    </xf>
    <xf numFmtId="164" fontId="0" fillId="0" borderId="0" xfId="0" applyNumberFormat="1"/>
    <xf numFmtId="164" fontId="1" fillId="0" borderId="6" xfId="0" applyNumberFormat="1" applyFont="1" applyBorder="1" applyAlignment="1">
      <alignment horizontal="center" vertical="center" textRotation="90"/>
    </xf>
    <xf numFmtId="164" fontId="1" fillId="2" borderId="6" xfId="0" applyNumberFormat="1" applyFont="1" applyFill="1" applyBorder="1" applyAlignment="1">
      <alignment horizontal="center" vertical="center" textRotation="90" wrapText="1"/>
    </xf>
    <xf numFmtId="164" fontId="17" fillId="0" borderId="6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164" fontId="1" fillId="7" borderId="6" xfId="0" applyNumberFormat="1" applyFont="1" applyFill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/>
    </xf>
    <xf numFmtId="164" fontId="1" fillId="4" borderId="6" xfId="0" applyNumberFormat="1" applyFont="1" applyFill="1" applyBorder="1" applyAlignment="1">
      <alignment horizontal="center"/>
    </xf>
    <xf numFmtId="164" fontId="1" fillId="4" borderId="6" xfId="0" applyNumberFormat="1" applyFont="1" applyFill="1" applyBorder="1"/>
    <xf numFmtId="164" fontId="1" fillId="0" borderId="6" xfId="0" applyNumberFormat="1" applyFont="1" applyBorder="1"/>
    <xf numFmtId="0" fontId="0" fillId="0" borderId="0" xfId="0" applyFill="1"/>
    <xf numFmtId="0" fontId="2" fillId="0" borderId="5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/>
    </xf>
    <xf numFmtId="164" fontId="8" fillId="0" borderId="6" xfId="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164" fontId="1" fillId="2" borderId="6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165" fontId="5" fillId="0" borderId="6" xfId="0" applyNumberFormat="1" applyFont="1" applyFill="1" applyBorder="1" applyAlignment="1">
      <alignment horizontal="center" vertical="center" wrapText="1"/>
    </xf>
    <xf numFmtId="164" fontId="12" fillId="0" borderId="6" xfId="0" applyNumberFormat="1" applyFont="1" applyFill="1" applyBorder="1" applyAlignment="1">
      <alignment horizontal="center"/>
    </xf>
    <xf numFmtId="0" fontId="0" fillId="7" borderId="0" xfId="0" applyFill="1"/>
    <xf numFmtId="0" fontId="8" fillId="7" borderId="6" xfId="0" applyFont="1" applyFill="1" applyBorder="1" applyAlignment="1">
      <alignment horizontal="center" vertical="center" wrapText="1"/>
    </xf>
    <xf numFmtId="49" fontId="4" fillId="7" borderId="6" xfId="0" applyNumberFormat="1" applyFont="1" applyFill="1" applyBorder="1" applyAlignment="1">
      <alignment horizontal="right" vertical="center" wrapText="1"/>
    </xf>
    <xf numFmtId="0" fontId="4" fillId="7" borderId="6" xfId="0" applyFont="1" applyFill="1" applyBorder="1" applyAlignment="1">
      <alignment vertical="center" wrapText="1"/>
    </xf>
    <xf numFmtId="0" fontId="22" fillId="7" borderId="0" xfId="0" applyFont="1" applyFill="1" applyAlignment="1">
      <alignment horizontal="center"/>
    </xf>
    <xf numFmtId="0" fontId="23" fillId="7" borderId="6" xfId="0" applyFont="1" applyFill="1" applyBorder="1" applyAlignment="1">
      <alignment horizontal="center" vertical="center"/>
    </xf>
    <xf numFmtId="0" fontId="24" fillId="7" borderId="6" xfId="0" applyFont="1" applyFill="1" applyBorder="1" applyAlignment="1">
      <alignment horizontal="center"/>
    </xf>
    <xf numFmtId="0" fontId="5" fillId="7" borderId="6" xfId="0" applyFont="1" applyFill="1" applyBorder="1" applyAlignment="1">
      <alignment horizontal="center" vertical="center" wrapText="1"/>
    </xf>
    <xf numFmtId="0" fontId="1" fillId="7" borderId="0" xfId="0" applyFont="1" applyFill="1"/>
    <xf numFmtId="1" fontId="6" fillId="7" borderId="6" xfId="0" applyNumberFormat="1" applyFont="1" applyFill="1" applyBorder="1" applyAlignment="1">
      <alignment horizontal="center" vertical="center" wrapText="1"/>
    </xf>
    <xf numFmtId="0" fontId="6" fillId="7" borderId="6" xfId="0" applyFont="1" applyFill="1" applyBorder="1"/>
    <xf numFmtId="49" fontId="4" fillId="8" borderId="6" xfId="0" applyNumberFormat="1" applyFont="1" applyFill="1" applyBorder="1" applyAlignment="1">
      <alignment horizontal="right" vertical="center" wrapText="1"/>
    </xf>
    <xf numFmtId="0" fontId="4" fillId="8" borderId="6" xfId="0" applyFont="1" applyFill="1" applyBorder="1" applyAlignment="1">
      <alignment vertical="center" wrapText="1"/>
    </xf>
    <xf numFmtId="0" fontId="8" fillId="8" borderId="6" xfId="0" applyFont="1" applyFill="1" applyBorder="1" applyAlignment="1">
      <alignment horizontal="center" vertical="center" wrapText="1"/>
    </xf>
    <xf numFmtId="0" fontId="6" fillId="8" borderId="6" xfId="0" applyFont="1" applyFill="1" applyBorder="1" applyAlignment="1">
      <alignment horizontal="center"/>
    </xf>
    <xf numFmtId="49" fontId="1" fillId="8" borderId="6" xfId="0" applyNumberFormat="1" applyFont="1" applyFill="1" applyBorder="1"/>
    <xf numFmtId="0" fontId="1" fillId="8" borderId="6" xfId="0" applyFont="1" applyFill="1" applyBorder="1" applyAlignment="1">
      <alignment horizontal="center"/>
    </xf>
    <xf numFmtId="164" fontId="6" fillId="8" borderId="6" xfId="0" applyNumberFormat="1" applyFont="1" applyFill="1" applyBorder="1" applyAlignment="1">
      <alignment horizontal="center" vertical="center" wrapText="1"/>
    </xf>
    <xf numFmtId="0" fontId="4" fillId="8" borderId="6" xfId="0" applyFont="1" applyFill="1" applyBorder="1" applyAlignment="1">
      <alignment horizontal="center"/>
    </xf>
    <xf numFmtId="0" fontId="6" fillId="8" borderId="6" xfId="0" applyFont="1" applyFill="1" applyBorder="1" applyAlignment="1">
      <alignment horizontal="center" vertical="center" wrapText="1"/>
    </xf>
    <xf numFmtId="0" fontId="9" fillId="8" borderId="6" xfId="0" applyFont="1" applyFill="1" applyBorder="1" applyAlignment="1">
      <alignment horizontal="center" vertical="center" wrapText="1"/>
    </xf>
    <xf numFmtId="0" fontId="1" fillId="8" borderId="6" xfId="0" applyFont="1" applyFill="1" applyBorder="1"/>
    <xf numFmtId="0" fontId="3" fillId="8" borderId="6" xfId="0" applyFont="1" applyFill="1" applyBorder="1" applyAlignment="1">
      <alignment horizontal="center"/>
    </xf>
    <xf numFmtId="164" fontId="1" fillId="8" borderId="6" xfId="0" applyNumberFormat="1" applyFont="1" applyFill="1" applyBorder="1"/>
    <xf numFmtId="164" fontId="1" fillId="8" borderId="6" xfId="0" applyNumberFormat="1" applyFont="1" applyFill="1" applyBorder="1" applyAlignment="1">
      <alignment horizontal="center" vertical="center"/>
    </xf>
    <xf numFmtId="0" fontId="0" fillId="8" borderId="0" xfId="0" applyFill="1"/>
    <xf numFmtId="0" fontId="7" fillId="8" borderId="6" xfId="0" applyFont="1" applyFill="1" applyBorder="1" applyAlignment="1">
      <alignment horizontal="left" vertical="center" wrapText="1"/>
    </xf>
    <xf numFmtId="165" fontId="5" fillId="8" borderId="6" xfId="0" applyNumberFormat="1" applyFont="1" applyFill="1" applyBorder="1" applyAlignment="1">
      <alignment horizontal="center" vertical="center" wrapText="1"/>
    </xf>
    <xf numFmtId="1" fontId="6" fillId="8" borderId="6" xfId="0" applyNumberFormat="1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/>
    </xf>
    <xf numFmtId="0" fontId="4" fillId="8" borderId="0" xfId="0" applyFont="1" applyFill="1"/>
    <xf numFmtId="0" fontId="4" fillId="8" borderId="6" xfId="0" applyFont="1" applyFill="1" applyBorder="1"/>
    <xf numFmtId="0" fontId="0" fillId="0" borderId="0" xfId="0" applyFill="1" applyAlignment="1">
      <alignment horizontal="center"/>
    </xf>
    <xf numFmtId="0" fontId="0" fillId="0" borderId="6" xfId="0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21" fillId="0" borderId="6" xfId="0" applyFont="1" applyFill="1" applyBorder="1" applyAlignment="1">
      <alignment horizontal="center" vertical="center" wrapText="1"/>
    </xf>
    <xf numFmtId="0" fontId="0" fillId="8" borderId="6" xfId="0" applyFill="1" applyBorder="1" applyAlignment="1">
      <alignment horizontal="center"/>
    </xf>
    <xf numFmtId="0" fontId="25" fillId="0" borderId="6" xfId="0" applyFont="1" applyFill="1" applyBorder="1" applyAlignment="1">
      <alignment horizontal="center"/>
    </xf>
    <xf numFmtId="0" fontId="25" fillId="7" borderId="6" xfId="0" applyFont="1" applyFill="1" applyBorder="1" applyAlignment="1">
      <alignment horizontal="center"/>
    </xf>
    <xf numFmtId="1" fontId="11" fillId="0" borderId="6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0" fontId="25" fillId="2" borderId="6" xfId="0" applyFont="1" applyFill="1" applyBorder="1" applyAlignment="1">
      <alignment horizontal="center"/>
    </xf>
    <xf numFmtId="49" fontId="6" fillId="8" borderId="6" xfId="0" applyNumberFormat="1" applyFont="1" applyFill="1" applyBorder="1" applyAlignment="1">
      <alignment horizontal="right" vertical="center" wrapText="1"/>
    </xf>
    <xf numFmtId="0" fontId="6" fillId="8" borderId="6" xfId="0" applyFont="1" applyFill="1" applyBorder="1" applyAlignment="1">
      <alignment horizontal="left" vertical="center" wrapText="1"/>
    </xf>
    <xf numFmtId="1" fontId="4" fillId="8" borderId="6" xfId="0" applyNumberFormat="1" applyFont="1" applyFill="1" applyBorder="1" applyAlignment="1">
      <alignment horizontal="right" vertical="center" wrapText="1"/>
    </xf>
    <xf numFmtId="1" fontId="4" fillId="8" borderId="6" xfId="0" applyNumberFormat="1" applyFont="1" applyFill="1" applyBorder="1" applyAlignment="1">
      <alignment vertical="center" wrapText="1"/>
    </xf>
    <xf numFmtId="164" fontId="8" fillId="8" borderId="6" xfId="0" applyNumberFormat="1" applyFont="1" applyFill="1" applyBorder="1" applyAlignment="1">
      <alignment horizontal="center" vertical="center" wrapText="1"/>
    </xf>
    <xf numFmtId="1" fontId="4" fillId="8" borderId="6" xfId="0" applyNumberFormat="1" applyFont="1" applyFill="1" applyBorder="1" applyAlignment="1">
      <alignment horizontal="center"/>
    </xf>
    <xf numFmtId="0" fontId="4" fillId="8" borderId="6" xfId="0" applyFont="1" applyFill="1" applyBorder="1" applyAlignment="1">
      <alignment horizontal="center" vertical="center"/>
    </xf>
    <xf numFmtId="0" fontId="12" fillId="8" borderId="6" xfId="0" applyFont="1" applyFill="1" applyBorder="1" applyAlignment="1">
      <alignment horizontal="center"/>
    </xf>
    <xf numFmtId="165" fontId="5" fillId="8" borderId="15" xfId="0" applyNumberFormat="1" applyFont="1" applyFill="1" applyBorder="1" applyAlignment="1">
      <alignment horizontal="center" vertical="center" wrapText="1"/>
    </xf>
    <xf numFmtId="1" fontId="6" fillId="8" borderId="15" xfId="0" applyNumberFormat="1" applyFont="1" applyFill="1" applyBorder="1" applyAlignment="1">
      <alignment horizontal="center" vertical="center" wrapText="1"/>
    </xf>
    <xf numFmtId="164" fontId="6" fillId="8" borderId="15" xfId="0" applyNumberFormat="1" applyFont="1" applyFill="1" applyBorder="1" applyAlignment="1">
      <alignment horizontal="center" vertical="center" wrapText="1"/>
    </xf>
    <xf numFmtId="0" fontId="4" fillId="8" borderId="0" xfId="0" applyFont="1" applyFill="1" applyAlignment="1">
      <alignment horizontal="center" vertical="center"/>
    </xf>
    <xf numFmtId="0" fontId="6" fillId="8" borderId="15" xfId="0" applyFont="1" applyFill="1" applyBorder="1" applyAlignment="1">
      <alignment horizontal="center" vertical="center" wrapText="1"/>
    </xf>
    <xf numFmtId="0" fontId="8" fillId="8" borderId="15" xfId="0" applyFont="1" applyFill="1" applyBorder="1" applyAlignment="1">
      <alignment horizontal="center" vertical="center" wrapText="1"/>
    </xf>
    <xf numFmtId="0" fontId="15" fillId="8" borderId="6" xfId="0" applyFont="1" applyFill="1" applyBorder="1" applyAlignment="1">
      <alignment horizontal="center" vertical="center" wrapText="1"/>
    </xf>
    <xf numFmtId="1" fontId="7" fillId="8" borderId="6" xfId="0" applyNumberFormat="1" applyFont="1" applyFill="1" applyBorder="1" applyAlignment="1">
      <alignment horizontal="left" vertical="center" wrapText="1"/>
    </xf>
    <xf numFmtId="164" fontId="5" fillId="8" borderId="6" xfId="0" applyNumberFormat="1" applyFont="1" applyFill="1" applyBorder="1" applyAlignment="1">
      <alignment horizontal="center" vertical="center" wrapText="1"/>
    </xf>
    <xf numFmtId="0" fontId="25" fillId="8" borderId="6" xfId="0" applyFont="1" applyFill="1" applyBorder="1" applyAlignment="1">
      <alignment horizontal="center"/>
    </xf>
    <xf numFmtId="0" fontId="6" fillId="8" borderId="0" xfId="0" applyFont="1" applyFill="1" applyAlignment="1">
      <alignment horizontal="center"/>
    </xf>
    <xf numFmtId="0" fontId="1" fillId="8" borderId="0" xfId="0" applyFont="1" applyFill="1"/>
    <xf numFmtId="0" fontId="1" fillId="8" borderId="6" xfId="0" applyFont="1" applyFill="1" applyBorder="1" applyAlignment="1">
      <alignment horizontal="center" vertical="center"/>
    </xf>
    <xf numFmtId="0" fontId="6" fillId="8" borderId="6" xfId="0" applyFont="1" applyFill="1" applyBorder="1" applyAlignment="1">
      <alignment horizontal="center" vertical="center"/>
    </xf>
    <xf numFmtId="0" fontId="7" fillId="8" borderId="21" xfId="0" applyFont="1" applyFill="1" applyBorder="1" applyAlignment="1">
      <alignment horizontal="left" vertical="center" wrapText="1"/>
    </xf>
    <xf numFmtId="2" fontId="6" fillId="8" borderId="6" xfId="0" applyNumberFormat="1" applyFont="1" applyFill="1" applyBorder="1" applyAlignment="1">
      <alignment horizontal="center" vertical="center" wrapText="1"/>
    </xf>
    <xf numFmtId="4" fontId="5" fillId="8" borderId="6" xfId="0" applyNumberFormat="1" applyFont="1" applyFill="1" applyBorder="1" applyAlignment="1">
      <alignment horizontal="center" vertical="center" wrapText="1"/>
    </xf>
    <xf numFmtId="49" fontId="4" fillId="9" borderId="6" xfId="0" applyNumberFormat="1" applyFont="1" applyFill="1" applyBorder="1" applyAlignment="1">
      <alignment horizontal="right" vertical="center" wrapText="1"/>
    </xf>
    <xf numFmtId="0" fontId="4" fillId="9" borderId="6" xfId="0" applyFont="1" applyFill="1" applyBorder="1" applyAlignment="1">
      <alignment vertical="center" wrapText="1"/>
    </xf>
    <xf numFmtId="0" fontId="8" fillId="9" borderId="6" xfId="0" applyFont="1" applyFill="1" applyBorder="1" applyAlignment="1">
      <alignment horizontal="center" vertical="center" wrapText="1"/>
    </xf>
    <xf numFmtId="1" fontId="6" fillId="9" borderId="6" xfId="0" applyNumberFormat="1" applyFont="1" applyFill="1" applyBorder="1" applyAlignment="1">
      <alignment horizontal="center" vertical="center" wrapText="1"/>
    </xf>
    <xf numFmtId="0" fontId="0" fillId="9" borderId="6" xfId="0" applyFill="1" applyBorder="1" applyAlignment="1">
      <alignment horizontal="center"/>
    </xf>
    <xf numFmtId="0" fontId="1" fillId="9" borderId="6" xfId="0" applyFont="1" applyFill="1" applyBorder="1"/>
    <xf numFmtId="0" fontId="1" fillId="9" borderId="6" xfId="0" applyFont="1" applyFill="1" applyBorder="1" applyAlignment="1">
      <alignment horizontal="center"/>
    </xf>
    <xf numFmtId="164" fontId="6" fillId="9" borderId="6" xfId="0" applyNumberFormat="1" applyFont="1" applyFill="1" applyBorder="1" applyAlignment="1">
      <alignment horizontal="center" vertical="center" wrapText="1"/>
    </xf>
    <xf numFmtId="0" fontId="4" fillId="9" borderId="6" xfId="0" applyFont="1" applyFill="1" applyBorder="1" applyAlignment="1">
      <alignment horizontal="center"/>
    </xf>
    <xf numFmtId="0" fontId="9" fillId="9" borderId="6" xfId="0" applyFont="1" applyFill="1" applyBorder="1" applyAlignment="1">
      <alignment horizontal="center" vertical="center" wrapText="1"/>
    </xf>
    <xf numFmtId="0" fontId="3" fillId="9" borderId="6" xfId="0" applyFont="1" applyFill="1" applyBorder="1" applyAlignment="1">
      <alignment horizontal="center"/>
    </xf>
    <xf numFmtId="164" fontId="1" fillId="9" borderId="6" xfId="0" applyNumberFormat="1" applyFont="1" applyFill="1" applyBorder="1"/>
    <xf numFmtId="164" fontId="1" fillId="9" borderId="6" xfId="0" applyNumberFormat="1" applyFont="1" applyFill="1" applyBorder="1" applyAlignment="1">
      <alignment horizontal="center" vertical="center"/>
    </xf>
    <xf numFmtId="0" fontId="0" fillId="9" borderId="0" xfId="0" applyFill="1"/>
    <xf numFmtId="1" fontId="4" fillId="7" borderId="6" xfId="0" applyNumberFormat="1" applyFont="1" applyFill="1" applyBorder="1" applyAlignment="1">
      <alignment horizontal="right" vertical="center" wrapText="1"/>
    </xf>
    <xf numFmtId="1" fontId="7" fillId="7" borderId="6" xfId="0" applyNumberFormat="1" applyFont="1" applyFill="1" applyBorder="1" applyAlignment="1">
      <alignment horizontal="left" vertical="center" wrapText="1"/>
    </xf>
    <xf numFmtId="164" fontId="5" fillId="7" borderId="6" xfId="0" applyNumberFormat="1" applyFont="1" applyFill="1" applyBorder="1" applyAlignment="1">
      <alignment horizontal="center" vertical="center" wrapText="1"/>
    </xf>
    <xf numFmtId="1" fontId="4" fillId="7" borderId="6" xfId="0" applyNumberFormat="1" applyFont="1" applyFill="1" applyBorder="1" applyAlignment="1">
      <alignment horizontal="center"/>
    </xf>
    <xf numFmtId="0" fontId="7" fillId="7" borderId="6" xfId="0" applyFont="1" applyFill="1" applyBorder="1" applyAlignment="1">
      <alignment vertical="center" wrapText="1"/>
    </xf>
    <xf numFmtId="0" fontId="15" fillId="7" borderId="6" xfId="0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/>
    </xf>
    <xf numFmtId="49" fontId="26" fillId="2" borderId="6" xfId="0" applyNumberFormat="1" applyFont="1" applyFill="1" applyBorder="1" applyAlignment="1">
      <alignment horizontal="right" vertical="center" wrapText="1"/>
    </xf>
    <xf numFmtId="0" fontId="26" fillId="2" borderId="6" xfId="0" applyFont="1" applyFill="1" applyBorder="1" applyAlignment="1">
      <alignment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/>
    </xf>
    <xf numFmtId="0" fontId="22" fillId="0" borderId="6" xfId="0" applyFont="1" applyFill="1" applyBorder="1" applyAlignment="1">
      <alignment horizontal="center"/>
    </xf>
    <xf numFmtId="0" fontId="3" fillId="2" borderId="6" xfId="0" applyFont="1" applyFill="1" applyBorder="1"/>
    <xf numFmtId="0" fontId="3" fillId="6" borderId="6" xfId="0" applyFont="1" applyFill="1" applyBorder="1" applyAlignment="1">
      <alignment horizontal="center"/>
    </xf>
    <xf numFmtId="164" fontId="11" fillId="2" borderId="6" xfId="0" applyNumberFormat="1" applyFont="1" applyFill="1" applyBorder="1" applyAlignment="1">
      <alignment horizontal="center" vertical="center" wrapText="1"/>
    </xf>
    <xf numFmtId="0" fontId="26" fillId="2" borderId="6" xfId="0" applyFont="1" applyFill="1" applyBorder="1" applyAlignment="1">
      <alignment horizontal="center" vertical="center"/>
    </xf>
    <xf numFmtId="0" fontId="28" fillId="2" borderId="6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3" fillId="0" borderId="6" xfId="0" applyFont="1" applyBorder="1"/>
    <xf numFmtId="0" fontId="3" fillId="2" borderId="6" xfId="0" applyFont="1" applyFill="1" applyBorder="1" applyAlignment="1">
      <alignment horizontal="center"/>
    </xf>
    <xf numFmtId="164" fontId="3" fillId="2" borderId="6" xfId="0" applyNumberFormat="1" applyFont="1" applyFill="1" applyBorder="1"/>
    <xf numFmtId="164" fontId="3" fillId="0" borderId="6" xfId="0" applyNumberFormat="1" applyFont="1" applyBorder="1" applyAlignment="1">
      <alignment horizontal="center" vertical="center"/>
    </xf>
    <xf numFmtId="0" fontId="22" fillId="0" borderId="0" xfId="0" applyFont="1"/>
    <xf numFmtId="0" fontId="4" fillId="7" borderId="10" xfId="0" applyFont="1" applyFill="1" applyBorder="1" applyAlignment="1">
      <alignment horizontal="center" vertical="center"/>
    </xf>
    <xf numFmtId="0" fontId="17" fillId="7" borderId="6" xfId="0" applyFont="1" applyFill="1" applyBorder="1" applyAlignment="1">
      <alignment horizontal="center" vertical="center"/>
    </xf>
    <xf numFmtId="0" fontId="11" fillId="7" borderId="6" xfId="0" applyFont="1" applyFill="1" applyBorder="1" applyAlignment="1">
      <alignment horizontal="center" vertical="center" wrapText="1"/>
    </xf>
    <xf numFmtId="164" fontId="9" fillId="7" borderId="6" xfId="0" applyNumberFormat="1" applyFont="1" applyFill="1" applyBorder="1" applyAlignment="1">
      <alignment horizontal="center" vertical="center" wrapText="1"/>
    </xf>
    <xf numFmtId="0" fontId="6" fillId="7" borderId="15" xfId="0" applyFont="1" applyFill="1" applyBorder="1" applyAlignment="1">
      <alignment horizontal="center" vertical="center" wrapText="1"/>
    </xf>
    <xf numFmtId="0" fontId="13" fillId="7" borderId="6" xfId="0" applyFont="1" applyFill="1" applyBorder="1" applyAlignment="1">
      <alignment horizontal="center" vertical="center" wrapText="1"/>
    </xf>
    <xf numFmtId="0" fontId="11" fillId="7" borderId="6" xfId="0" applyFont="1" applyFill="1" applyBorder="1" applyAlignment="1">
      <alignment horizontal="center" vertical="center"/>
    </xf>
    <xf numFmtId="0" fontId="28" fillId="7" borderId="6" xfId="0" applyFont="1" applyFill="1" applyBorder="1" applyAlignment="1">
      <alignment horizontal="center" vertical="center" wrapText="1"/>
    </xf>
    <xf numFmtId="0" fontId="16" fillId="7" borderId="6" xfId="0" applyFont="1" applyFill="1" applyBorder="1" applyAlignment="1">
      <alignment horizontal="center" vertical="center" wrapText="1"/>
    </xf>
    <xf numFmtId="0" fontId="8" fillId="7" borderId="15" xfId="0" applyFont="1" applyFill="1" applyBorder="1" applyAlignment="1">
      <alignment horizontal="center" vertical="center" wrapText="1"/>
    </xf>
    <xf numFmtId="0" fontId="11" fillId="7" borderId="6" xfId="0" applyFont="1" applyFill="1" applyBorder="1"/>
    <xf numFmtId="0" fontId="11" fillId="0" borderId="10" xfId="0" applyFont="1" applyFill="1" applyBorder="1" applyAlignment="1">
      <alignment horizontal="center" vertical="center" wrapText="1"/>
    </xf>
    <xf numFmtId="0" fontId="0" fillId="0" borderId="21" xfId="0" applyBorder="1" applyAlignment="1"/>
    <xf numFmtId="0" fontId="3" fillId="0" borderId="1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/>
    <xf numFmtId="0" fontId="1" fillId="0" borderId="13" xfId="0" applyFont="1" applyBorder="1" applyAlignment="1"/>
    <xf numFmtId="0" fontId="1" fillId="0" borderId="22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164" fontId="1" fillId="0" borderId="21" xfId="0" applyNumberFormat="1" applyFont="1" applyBorder="1" applyAlignment="1">
      <alignment horizontal="center" vertical="center" wrapText="1"/>
    </xf>
    <xf numFmtId="164" fontId="20" fillId="0" borderId="21" xfId="0" applyNumberFormat="1" applyFont="1" applyBorder="1" applyAlignment="1">
      <alignment horizontal="center" vertical="center" wrapText="1"/>
    </xf>
    <xf numFmtId="164" fontId="20" fillId="0" borderId="11" xfId="0" applyNumberFormat="1" applyFont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7" borderId="15" xfId="0" applyFont="1" applyFill="1" applyBorder="1" applyAlignment="1">
      <alignment horizontal="center" vertical="center"/>
    </xf>
    <xf numFmtId="0" fontId="3" fillId="7" borderId="12" xfId="0" applyFont="1" applyFill="1" applyBorder="1" applyAlignment="1">
      <alignment horizontal="center"/>
    </xf>
    <xf numFmtId="0" fontId="3" fillId="7" borderId="13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 vertical="center" wrapText="1"/>
    </xf>
    <xf numFmtId="0" fontId="0" fillId="0" borderId="8" xfId="0" applyBorder="1" applyAlignment="1"/>
    <xf numFmtId="0" fontId="11" fillId="0" borderId="21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textRotation="9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7" borderId="15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textRotation="90"/>
    </xf>
    <xf numFmtId="0" fontId="1" fillId="0" borderId="13" xfId="0" applyFont="1" applyBorder="1" applyAlignment="1">
      <alignment horizontal="center" vertical="center" textRotation="90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2" borderId="17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0" fillId="0" borderId="21" xfId="0" applyBorder="1" applyAlignment="1">
      <alignment horizontal="center" vertical="center"/>
    </xf>
    <xf numFmtId="164" fontId="1" fillId="2" borderId="15" xfId="0" applyNumberFormat="1" applyFont="1" applyFill="1" applyBorder="1" applyAlignment="1">
      <alignment horizontal="center" vertical="center" textRotation="90"/>
    </xf>
    <xf numFmtId="164" fontId="1" fillId="2" borderId="12" xfId="0" applyNumberFormat="1" applyFont="1" applyFill="1" applyBorder="1" applyAlignment="1"/>
    <xf numFmtId="164" fontId="1" fillId="2" borderId="13" xfId="0" applyNumberFormat="1" applyFont="1" applyFill="1" applyBorder="1" applyAlignment="1"/>
    <xf numFmtId="0" fontId="11" fillId="0" borderId="8" xfId="0" applyFont="1" applyFill="1" applyBorder="1" applyAlignment="1">
      <alignment horizontal="center" vertical="center"/>
    </xf>
    <xf numFmtId="0" fontId="1" fillId="0" borderId="10" xfId="0" applyFont="1" applyBorder="1" applyAlignment="1">
      <alignment wrapText="1"/>
    </xf>
    <xf numFmtId="0" fontId="0" fillId="0" borderId="11" xfId="0" applyBorder="1" applyAlignment="1"/>
    <xf numFmtId="0" fontId="18" fillId="0" borderId="0" xfId="0" applyFont="1" applyAlignment="1">
      <alignment horizontal="center"/>
    </xf>
    <xf numFmtId="0" fontId="0" fillId="0" borderId="0" xfId="0" applyAlignment="1"/>
    <xf numFmtId="0" fontId="11" fillId="2" borderId="8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227"/>
  <sheetViews>
    <sheetView tabSelected="1" zoomScale="90" zoomScaleNormal="90" workbookViewId="0">
      <pane xSplit="11" ySplit="13" topLeftCell="L164" activePane="bottomRight" state="frozen"/>
      <selection pane="topRight" activeCell="N1" sqref="N1"/>
      <selection pane="bottomLeft" activeCell="A15" sqref="A15"/>
      <selection pane="bottomRight" activeCell="G152" sqref="G152"/>
    </sheetView>
  </sheetViews>
  <sheetFormatPr defaultRowHeight="15"/>
  <cols>
    <col min="1" max="1" width="7.5703125" customWidth="1"/>
    <col min="2" max="2" width="48" customWidth="1"/>
    <col min="3" max="3" width="15.5703125" style="145" customWidth="1"/>
    <col min="4" max="4" width="10.5703125" customWidth="1"/>
    <col min="5" max="5" width="10.85546875" style="191" customWidth="1"/>
    <col min="6" max="6" width="19.7109375" style="116" customWidth="1"/>
    <col min="12" max="12" width="8.85546875" style="159"/>
    <col min="16" max="16" width="8.85546875" style="108"/>
    <col min="17" max="17" width="9.140625" style="102"/>
    <col min="18" max="18" width="9.140625" style="163"/>
    <col min="19" max="19" width="9.140625" style="130" bestFit="1"/>
    <col min="21" max="21" width="9.140625" style="135"/>
    <col min="22" max="22" width="8.85546875" style="130"/>
  </cols>
  <sheetData>
    <row r="2" spans="1:22" ht="15.75" customHeight="1">
      <c r="E2" s="336" t="s">
        <v>0</v>
      </c>
      <c r="F2" s="337"/>
      <c r="G2" s="337"/>
      <c r="H2" s="337"/>
      <c r="I2" s="102"/>
    </row>
    <row r="3" spans="1:22" ht="9" customHeight="1">
      <c r="F3" s="108"/>
      <c r="G3" s="102"/>
      <c r="H3" s="102"/>
      <c r="I3" s="102"/>
    </row>
    <row r="4" spans="1:22" ht="16.5" customHeight="1">
      <c r="F4" s="109" t="s">
        <v>313</v>
      </c>
      <c r="G4" s="103"/>
      <c r="H4" s="103"/>
      <c r="I4" s="103"/>
    </row>
    <row r="5" spans="1:22" ht="5.25" customHeight="1">
      <c r="F5" s="109"/>
      <c r="G5" s="103"/>
      <c r="H5" s="103"/>
      <c r="I5" s="103"/>
    </row>
    <row r="6" spans="1:22" ht="12.75" customHeight="1">
      <c r="F6" s="109" t="s">
        <v>1</v>
      </c>
      <c r="G6" s="103"/>
      <c r="H6" s="103"/>
      <c r="I6" s="103"/>
    </row>
    <row r="7" spans="1:22" ht="10.5" customHeight="1">
      <c r="F7" s="109"/>
      <c r="G7" s="103"/>
      <c r="H7" s="103"/>
      <c r="I7" s="103"/>
    </row>
    <row r="8" spans="1:22" ht="19.5" thickBot="1">
      <c r="F8" s="109" t="s">
        <v>315</v>
      </c>
      <c r="G8" s="103"/>
      <c r="H8" s="103"/>
      <c r="I8" s="103"/>
    </row>
    <row r="9" spans="1:22" ht="15" customHeight="1">
      <c r="A9" s="319" t="s">
        <v>2</v>
      </c>
      <c r="B9" s="328" t="s">
        <v>4</v>
      </c>
      <c r="C9" s="283" t="s">
        <v>19</v>
      </c>
      <c r="D9" s="322" t="s">
        <v>306</v>
      </c>
      <c r="E9" s="323"/>
      <c r="F9" s="316" t="s">
        <v>5</v>
      </c>
      <c r="G9" s="277" t="s">
        <v>6</v>
      </c>
      <c r="H9" s="278"/>
      <c r="I9" s="278"/>
      <c r="J9" s="278"/>
      <c r="K9" s="278"/>
      <c r="L9" s="278"/>
      <c r="M9" s="278"/>
      <c r="N9" s="278"/>
      <c r="O9" s="279"/>
      <c r="P9" s="286" t="s">
        <v>14</v>
      </c>
      <c r="Q9" s="287"/>
      <c r="R9" s="287"/>
      <c r="S9" s="287"/>
      <c r="T9" s="287"/>
      <c r="U9" s="287"/>
      <c r="V9" s="287"/>
    </row>
    <row r="10" spans="1:22" ht="15.75">
      <c r="A10" s="320"/>
      <c r="B10" s="320"/>
      <c r="C10" s="284"/>
      <c r="D10" s="324"/>
      <c r="E10" s="325"/>
      <c r="F10" s="317"/>
      <c r="G10" s="288" t="s">
        <v>7</v>
      </c>
      <c r="H10" s="290"/>
      <c r="I10" s="290"/>
      <c r="J10" s="290"/>
      <c r="K10" s="290"/>
      <c r="L10" s="288" t="s">
        <v>8</v>
      </c>
      <c r="M10" s="290"/>
      <c r="N10" s="290"/>
      <c r="O10" s="289"/>
      <c r="P10" s="288" t="s">
        <v>15</v>
      </c>
      <c r="Q10" s="289"/>
      <c r="R10" s="288" t="s">
        <v>16</v>
      </c>
      <c r="S10" s="290"/>
      <c r="T10" s="290"/>
      <c r="U10" s="290"/>
      <c r="V10" s="290"/>
    </row>
    <row r="11" spans="1:22" ht="15.75">
      <c r="A11" s="320"/>
      <c r="B11" s="320"/>
      <c r="C11" s="284"/>
      <c r="D11" s="324"/>
      <c r="E11" s="325"/>
      <c r="F11" s="317"/>
      <c r="G11" s="339" t="s">
        <v>10</v>
      </c>
      <c r="H11" s="303" t="s">
        <v>11</v>
      </c>
      <c r="I11" s="303" t="s">
        <v>316</v>
      </c>
      <c r="J11" s="290"/>
      <c r="K11" s="290"/>
      <c r="L11" s="306" t="s">
        <v>10</v>
      </c>
      <c r="M11" s="290"/>
      <c r="N11" s="290"/>
      <c r="O11" s="313" t="s">
        <v>13</v>
      </c>
      <c r="P11" s="294" t="s">
        <v>10</v>
      </c>
      <c r="Q11" s="303" t="s">
        <v>11</v>
      </c>
      <c r="R11" s="297" t="s">
        <v>10</v>
      </c>
      <c r="S11" s="330" t="s">
        <v>11</v>
      </c>
      <c r="T11" s="280" t="s">
        <v>17</v>
      </c>
      <c r="U11" s="291"/>
      <c r="V11" s="291"/>
    </row>
    <row r="12" spans="1:22" ht="63.75" customHeight="1" thickBot="1">
      <c r="A12" s="320"/>
      <c r="B12" s="320"/>
      <c r="C12" s="284"/>
      <c r="D12" s="326"/>
      <c r="E12" s="327"/>
      <c r="F12" s="317"/>
      <c r="G12" s="340"/>
      <c r="H12" s="311"/>
      <c r="I12" s="311"/>
      <c r="J12" s="309" t="s">
        <v>9</v>
      </c>
      <c r="K12" s="310"/>
      <c r="L12" s="307"/>
      <c r="M12" s="290" t="s">
        <v>9</v>
      </c>
      <c r="N12" s="289"/>
      <c r="O12" s="314"/>
      <c r="P12" s="295"/>
      <c r="Q12" s="304"/>
      <c r="R12" s="298"/>
      <c r="S12" s="331"/>
      <c r="T12" s="281"/>
      <c r="U12" s="292" t="s">
        <v>9</v>
      </c>
      <c r="V12" s="293"/>
    </row>
    <row r="13" spans="1:22" ht="155.25" customHeight="1" thickBot="1">
      <c r="A13" s="321"/>
      <c r="B13" s="321"/>
      <c r="C13" s="285"/>
      <c r="D13" s="1" t="s">
        <v>3</v>
      </c>
      <c r="E13" s="146" t="s">
        <v>314</v>
      </c>
      <c r="F13" s="318"/>
      <c r="G13" s="341"/>
      <c r="H13" s="312"/>
      <c r="I13" s="312"/>
      <c r="J13" s="2" t="s">
        <v>18</v>
      </c>
      <c r="K13" s="3" t="s">
        <v>12</v>
      </c>
      <c r="L13" s="308"/>
      <c r="M13" s="2" t="s">
        <v>18</v>
      </c>
      <c r="N13" s="3" t="s">
        <v>12</v>
      </c>
      <c r="O13" s="315"/>
      <c r="P13" s="296"/>
      <c r="Q13" s="305"/>
      <c r="R13" s="299"/>
      <c r="S13" s="332"/>
      <c r="T13" s="282"/>
      <c r="U13" s="136" t="s">
        <v>18</v>
      </c>
      <c r="V13" s="137" t="s">
        <v>320</v>
      </c>
    </row>
    <row r="14" spans="1:22">
      <c r="A14" s="73">
        <v>1</v>
      </c>
      <c r="B14" s="73">
        <v>2</v>
      </c>
      <c r="C14" s="147">
        <v>3</v>
      </c>
      <c r="D14" s="73">
        <v>4</v>
      </c>
      <c r="E14" s="147">
        <v>5</v>
      </c>
      <c r="F14" s="110">
        <v>6</v>
      </c>
      <c r="G14" s="73">
        <v>7</v>
      </c>
      <c r="H14" s="73">
        <v>8</v>
      </c>
      <c r="I14" s="73">
        <v>9</v>
      </c>
      <c r="J14" s="73">
        <v>12</v>
      </c>
      <c r="K14" s="73">
        <v>13</v>
      </c>
      <c r="L14" s="265">
        <v>15</v>
      </c>
      <c r="M14" s="73">
        <v>18</v>
      </c>
      <c r="N14" s="73">
        <v>19</v>
      </c>
      <c r="O14" s="73">
        <v>21</v>
      </c>
      <c r="P14" s="110">
        <v>22</v>
      </c>
      <c r="Q14" s="73">
        <v>23</v>
      </c>
      <c r="R14" s="164">
        <v>24</v>
      </c>
      <c r="S14" s="131">
        <v>25</v>
      </c>
      <c r="T14" s="73">
        <v>26</v>
      </c>
      <c r="U14" s="138">
        <v>29</v>
      </c>
      <c r="V14" s="131">
        <v>30</v>
      </c>
    </row>
    <row r="15" spans="1:22" ht="15.75">
      <c r="A15" s="277" t="s">
        <v>305</v>
      </c>
      <c r="B15" s="329"/>
      <c r="C15" s="329"/>
      <c r="D15" s="329"/>
      <c r="E15" s="329"/>
      <c r="F15" s="329"/>
      <c r="G15" s="329"/>
      <c r="H15" s="329"/>
      <c r="I15" s="329"/>
      <c r="J15" s="329"/>
      <c r="K15" s="329"/>
      <c r="L15" s="329"/>
      <c r="M15" s="329"/>
      <c r="N15" s="329"/>
      <c r="O15" s="329"/>
      <c r="P15" s="329"/>
      <c r="Q15" s="329"/>
      <c r="R15" s="329"/>
      <c r="S15" s="329"/>
      <c r="T15" s="329"/>
      <c r="U15" s="329"/>
      <c r="V15" s="329"/>
    </row>
    <row r="16" spans="1:22" ht="15.75">
      <c r="A16" s="4" t="s">
        <v>20</v>
      </c>
      <c r="B16" s="5" t="s">
        <v>21</v>
      </c>
      <c r="C16" s="6">
        <v>413.98</v>
      </c>
      <c r="D16" s="100">
        <v>154</v>
      </c>
      <c r="E16" s="192">
        <v>228</v>
      </c>
      <c r="F16" s="111">
        <v>0.49</v>
      </c>
      <c r="G16" s="98">
        <v>3</v>
      </c>
      <c r="H16" s="7">
        <v>5</v>
      </c>
      <c r="I16" s="15"/>
      <c r="J16" s="95">
        <v>2</v>
      </c>
      <c r="K16" s="31">
        <v>1</v>
      </c>
      <c r="L16" s="124">
        <v>2</v>
      </c>
      <c r="M16" s="94">
        <v>2</v>
      </c>
      <c r="N16" s="8"/>
      <c r="O16" s="8">
        <v>67</v>
      </c>
      <c r="P16" s="151">
        <f>E16*5%</f>
        <v>11.4</v>
      </c>
      <c r="Q16" s="93">
        <f>P16/E16%</f>
        <v>5.0000000000000009</v>
      </c>
      <c r="R16" s="134">
        <v>6</v>
      </c>
      <c r="S16" s="132">
        <f>R16/E16%</f>
        <v>2.6315789473684212</v>
      </c>
      <c r="T16" s="8"/>
      <c r="U16" s="139">
        <f>P16*75%</f>
        <v>8.5500000000000007</v>
      </c>
      <c r="V16" s="132">
        <f>R16-U16</f>
        <v>-2.5500000000000007</v>
      </c>
    </row>
    <row r="17" spans="1:22" ht="26.25" customHeight="1">
      <c r="A17" s="4" t="s">
        <v>22</v>
      </c>
      <c r="B17" s="334" t="s">
        <v>304</v>
      </c>
      <c r="C17" s="276"/>
      <c r="D17" s="276"/>
      <c r="E17" s="276"/>
      <c r="F17" s="335"/>
      <c r="G17" s="97">
        <v>5</v>
      </c>
      <c r="H17" s="10"/>
      <c r="I17" s="10"/>
      <c r="J17" s="95">
        <v>3</v>
      </c>
      <c r="K17" s="31">
        <v>2</v>
      </c>
      <c r="L17" s="124"/>
      <c r="M17" s="94">
        <v>0</v>
      </c>
      <c r="N17" s="8"/>
      <c r="O17" s="8"/>
      <c r="P17" s="151">
        <f t="shared" ref="P17:P23" si="0">E17*5%</f>
        <v>0</v>
      </c>
      <c r="Q17" s="93" t="e">
        <f t="shared" ref="Q17:Q23" si="1">P17/E17%</f>
        <v>#DIV/0!</v>
      </c>
      <c r="R17" s="134">
        <v>5</v>
      </c>
      <c r="S17" s="132" t="e">
        <f t="shared" ref="S17:S23" si="2">R17/E17%</f>
        <v>#DIV/0!</v>
      </c>
      <c r="T17" s="8"/>
      <c r="U17" s="139">
        <f t="shared" ref="U17:U23" si="3">P17*75%</f>
        <v>0</v>
      </c>
      <c r="V17" s="132">
        <f t="shared" ref="V17:V23" si="4">R17-U17</f>
        <v>5</v>
      </c>
    </row>
    <row r="18" spans="1:22" ht="15.75">
      <c r="A18" s="4" t="s">
        <v>23</v>
      </c>
      <c r="B18" s="5" t="s">
        <v>24</v>
      </c>
      <c r="C18" s="11">
        <v>77.67</v>
      </c>
      <c r="D18" s="99">
        <v>0</v>
      </c>
      <c r="E18" s="192">
        <v>0</v>
      </c>
      <c r="F18" s="112"/>
      <c r="G18" s="98">
        <v>0</v>
      </c>
      <c r="H18" s="13">
        <v>0</v>
      </c>
      <c r="I18" s="14"/>
      <c r="J18" s="95">
        <v>0</v>
      </c>
      <c r="K18" s="31">
        <v>0</v>
      </c>
      <c r="L18" s="127"/>
      <c r="M18" s="94">
        <v>0</v>
      </c>
      <c r="N18" s="8"/>
      <c r="O18" s="8"/>
      <c r="P18" s="151">
        <f t="shared" si="0"/>
        <v>0</v>
      </c>
      <c r="Q18" s="93" t="e">
        <f t="shared" si="1"/>
        <v>#DIV/0!</v>
      </c>
      <c r="R18" s="134">
        <v>0</v>
      </c>
      <c r="S18" s="132" t="e">
        <f t="shared" si="2"/>
        <v>#DIV/0!</v>
      </c>
      <c r="T18" s="8"/>
      <c r="U18" s="139">
        <f t="shared" si="3"/>
        <v>0</v>
      </c>
      <c r="V18" s="132">
        <f t="shared" si="4"/>
        <v>0</v>
      </c>
    </row>
    <row r="19" spans="1:22" s="116" customFormat="1" ht="15.75">
      <c r="A19" s="38" t="s">
        <v>25</v>
      </c>
      <c r="B19" s="149" t="s">
        <v>26</v>
      </c>
      <c r="C19" s="6">
        <v>24.202999999999999</v>
      </c>
      <c r="D19" s="150">
        <v>0</v>
      </c>
      <c r="E19" s="201">
        <v>14</v>
      </c>
      <c r="F19" s="112">
        <v>0.56999999999999995</v>
      </c>
      <c r="G19" s="151">
        <v>0</v>
      </c>
      <c r="H19" s="152">
        <v>0</v>
      </c>
      <c r="I19" s="76"/>
      <c r="J19" s="153">
        <v>0</v>
      </c>
      <c r="K19" s="31">
        <v>0</v>
      </c>
      <c r="L19" s="127"/>
      <c r="M19" s="154">
        <v>0</v>
      </c>
      <c r="N19" s="115"/>
      <c r="O19" s="115"/>
      <c r="P19" s="151">
        <f t="shared" si="0"/>
        <v>0.70000000000000007</v>
      </c>
      <c r="Q19" s="151">
        <f t="shared" si="1"/>
        <v>5</v>
      </c>
      <c r="R19" s="134">
        <v>0</v>
      </c>
      <c r="S19" s="132">
        <f t="shared" si="2"/>
        <v>0</v>
      </c>
      <c r="T19" s="115"/>
      <c r="U19" s="155">
        <f t="shared" si="3"/>
        <v>0.52500000000000002</v>
      </c>
      <c r="V19" s="132">
        <f t="shared" si="4"/>
        <v>-0.52500000000000002</v>
      </c>
    </row>
    <row r="20" spans="1:22" ht="15.75">
      <c r="A20" s="4" t="s">
        <v>27</v>
      </c>
      <c r="B20" s="5" t="s">
        <v>28</v>
      </c>
      <c r="C20" s="11">
        <v>20.6</v>
      </c>
      <c r="D20" s="100">
        <v>0</v>
      </c>
      <c r="E20" s="196">
        <v>0</v>
      </c>
      <c r="F20" s="112"/>
      <c r="G20" s="98">
        <v>0</v>
      </c>
      <c r="H20" s="13">
        <v>5</v>
      </c>
      <c r="I20" s="15"/>
      <c r="J20" s="95">
        <v>0</v>
      </c>
      <c r="K20" s="31">
        <v>0</v>
      </c>
      <c r="L20" s="127"/>
      <c r="M20" s="94">
        <v>0</v>
      </c>
      <c r="N20" s="8"/>
      <c r="O20" s="8"/>
      <c r="P20" s="151">
        <f t="shared" si="0"/>
        <v>0</v>
      </c>
      <c r="Q20" s="93" t="e">
        <f t="shared" si="1"/>
        <v>#DIV/0!</v>
      </c>
      <c r="R20" s="134">
        <v>0</v>
      </c>
      <c r="S20" s="132" t="e">
        <f t="shared" si="2"/>
        <v>#DIV/0!</v>
      </c>
      <c r="T20" s="8"/>
      <c r="U20" s="139">
        <f t="shared" si="3"/>
        <v>0</v>
      </c>
      <c r="V20" s="132">
        <f t="shared" si="4"/>
        <v>0</v>
      </c>
    </row>
    <row r="21" spans="1:22" ht="15.75">
      <c r="A21" s="4" t="s">
        <v>29</v>
      </c>
      <c r="B21" s="5" t="s">
        <v>30</v>
      </c>
      <c r="C21" s="11">
        <v>21.3</v>
      </c>
      <c r="D21" s="100">
        <v>13</v>
      </c>
      <c r="E21" s="196">
        <v>18</v>
      </c>
      <c r="F21" s="128">
        <v>0.84</v>
      </c>
      <c r="G21" s="125">
        <v>0</v>
      </c>
      <c r="H21" s="123">
        <v>0</v>
      </c>
      <c r="I21" s="126"/>
      <c r="J21" s="129">
        <v>0</v>
      </c>
      <c r="K21" s="124">
        <v>0</v>
      </c>
      <c r="L21" s="127"/>
      <c r="M21" s="122">
        <v>0</v>
      </c>
      <c r="N21" s="121"/>
      <c r="O21" s="121"/>
      <c r="P21" s="125">
        <f t="shared" si="0"/>
        <v>0.9</v>
      </c>
      <c r="Q21" s="125">
        <f t="shared" si="1"/>
        <v>5</v>
      </c>
      <c r="R21" s="134">
        <v>0</v>
      </c>
      <c r="S21" s="133">
        <f t="shared" si="2"/>
        <v>0</v>
      </c>
      <c r="T21" s="121"/>
      <c r="U21" s="140">
        <f t="shared" si="3"/>
        <v>0.67500000000000004</v>
      </c>
      <c r="V21" s="133">
        <f t="shared" si="4"/>
        <v>-0.67500000000000004</v>
      </c>
    </row>
    <row r="22" spans="1:22" ht="31.5">
      <c r="A22" s="4" t="s">
        <v>31</v>
      </c>
      <c r="B22" s="16" t="s">
        <v>32</v>
      </c>
      <c r="C22" s="11">
        <v>50</v>
      </c>
      <c r="D22" s="101">
        <v>102</v>
      </c>
      <c r="E22" s="192">
        <v>167</v>
      </c>
      <c r="F22" s="112">
        <v>3.92</v>
      </c>
      <c r="G22" s="98">
        <v>5</v>
      </c>
      <c r="H22" s="13">
        <v>5</v>
      </c>
      <c r="I22" s="17"/>
      <c r="J22" s="95">
        <v>3</v>
      </c>
      <c r="K22" s="31">
        <v>2</v>
      </c>
      <c r="L22" s="127"/>
      <c r="M22" s="94">
        <v>0</v>
      </c>
      <c r="N22" s="8"/>
      <c r="O22" s="8"/>
      <c r="P22" s="151">
        <f t="shared" si="0"/>
        <v>8.35</v>
      </c>
      <c r="Q22" s="93">
        <f t="shared" si="1"/>
        <v>5</v>
      </c>
      <c r="R22" s="134">
        <v>8</v>
      </c>
      <c r="S22" s="132">
        <f t="shared" si="2"/>
        <v>4.7904191616766472</v>
      </c>
      <c r="T22" s="8"/>
      <c r="U22" s="139">
        <f t="shared" si="3"/>
        <v>6.2624999999999993</v>
      </c>
      <c r="V22" s="132">
        <f t="shared" si="4"/>
        <v>1.7375000000000007</v>
      </c>
    </row>
    <row r="23" spans="1:22" s="184" customFormat="1" ht="15.75">
      <c r="A23" s="170" t="s">
        <v>33</v>
      </c>
      <c r="B23" s="171" t="s">
        <v>34</v>
      </c>
      <c r="C23" s="172">
        <v>36.799999999999997</v>
      </c>
      <c r="D23" s="220">
        <v>84</v>
      </c>
      <c r="E23" s="195">
        <v>116</v>
      </c>
      <c r="F23" s="221">
        <v>3.15</v>
      </c>
      <c r="G23" s="175">
        <v>4</v>
      </c>
      <c r="H23" s="176">
        <v>5</v>
      </c>
      <c r="I23" s="173"/>
      <c r="J23" s="178">
        <v>3</v>
      </c>
      <c r="K23" s="178">
        <v>1</v>
      </c>
      <c r="L23" s="127">
        <v>3</v>
      </c>
      <c r="M23" s="222">
        <v>3</v>
      </c>
      <c r="N23" s="180"/>
      <c r="O23" s="180"/>
      <c r="P23" s="175">
        <f t="shared" si="0"/>
        <v>5.8000000000000007</v>
      </c>
      <c r="Q23" s="175">
        <f t="shared" si="1"/>
        <v>5.0000000000000009</v>
      </c>
      <c r="R23" s="181">
        <v>5</v>
      </c>
      <c r="S23" s="182">
        <f t="shared" si="2"/>
        <v>4.3103448275862073</v>
      </c>
      <c r="T23" s="180"/>
      <c r="U23" s="183">
        <f t="shared" si="3"/>
        <v>4.3500000000000005</v>
      </c>
      <c r="V23" s="182">
        <f t="shared" si="4"/>
        <v>0.64999999999999947</v>
      </c>
    </row>
    <row r="24" spans="1:22" ht="15.75">
      <c r="A24" s="8"/>
      <c r="B24" s="71" t="s">
        <v>35</v>
      </c>
      <c r="C24" s="70"/>
      <c r="D24" s="83"/>
      <c r="E24" s="64">
        <v>543</v>
      </c>
      <c r="F24" s="114"/>
      <c r="G24" s="83">
        <v>17</v>
      </c>
      <c r="H24" s="83"/>
      <c r="I24" s="83"/>
      <c r="J24" s="31">
        <v>11</v>
      </c>
      <c r="K24" s="19">
        <v>6</v>
      </c>
      <c r="L24" s="266"/>
      <c r="M24" s="94">
        <v>0</v>
      </c>
      <c r="N24" s="20"/>
      <c r="O24" s="20"/>
      <c r="P24" s="151"/>
      <c r="Q24" s="96"/>
      <c r="R24" s="165">
        <f>SUM(R16:R23)</f>
        <v>24</v>
      </c>
      <c r="S24" s="132"/>
      <c r="T24" s="20"/>
      <c r="U24" s="139"/>
      <c r="V24" s="132"/>
    </row>
    <row r="25" spans="1:22">
      <c r="A25" s="275" t="s">
        <v>36</v>
      </c>
      <c r="B25" s="276"/>
      <c r="C25" s="276"/>
      <c r="D25" s="276"/>
      <c r="E25" s="276"/>
      <c r="F25" s="276"/>
      <c r="G25" s="276"/>
      <c r="H25" s="276"/>
      <c r="I25" s="276"/>
      <c r="J25" s="276"/>
      <c r="K25" s="276"/>
      <c r="L25" s="276"/>
      <c r="M25" s="276"/>
      <c r="N25" s="276"/>
      <c r="O25" s="276"/>
      <c r="P25" s="276"/>
      <c r="Q25" s="276"/>
      <c r="R25" s="276"/>
      <c r="S25" s="276"/>
      <c r="T25" s="276"/>
      <c r="U25" s="276"/>
      <c r="V25" s="276"/>
    </row>
    <row r="26" spans="1:22" ht="15.75">
      <c r="A26" s="4" t="s">
        <v>37</v>
      </c>
      <c r="B26" s="5" t="s">
        <v>21</v>
      </c>
      <c r="C26" s="11">
        <v>506.1</v>
      </c>
      <c r="D26" s="41">
        <v>18</v>
      </c>
      <c r="E26" s="192">
        <v>38</v>
      </c>
      <c r="F26" s="115">
        <v>7.0000000000000007E-2</v>
      </c>
      <c r="G26" s="89">
        <v>0</v>
      </c>
      <c r="H26" s="13">
        <v>5</v>
      </c>
      <c r="I26" s="17"/>
      <c r="J26" s="12">
        <v>0</v>
      </c>
      <c r="K26" s="12">
        <v>0</v>
      </c>
      <c r="L26" s="168"/>
      <c r="M26" s="93">
        <v>0</v>
      </c>
      <c r="N26" s="8"/>
      <c r="O26" s="8"/>
      <c r="P26" s="151">
        <f>E26*5%</f>
        <v>1.9000000000000001</v>
      </c>
      <c r="Q26" s="93">
        <f>P26/E26%</f>
        <v>5</v>
      </c>
      <c r="R26" s="134">
        <v>1</v>
      </c>
      <c r="S26" s="132">
        <f>R26/E26%</f>
        <v>2.6315789473684212</v>
      </c>
      <c r="T26" s="8"/>
      <c r="U26" s="139">
        <f>P26*75%</f>
        <v>1.425</v>
      </c>
      <c r="V26" s="132">
        <f>R26-U26</f>
        <v>-0.42500000000000004</v>
      </c>
    </row>
    <row r="27" spans="1:22" ht="30">
      <c r="A27" s="4" t="s">
        <v>38</v>
      </c>
      <c r="B27" s="5" t="s">
        <v>39</v>
      </c>
      <c r="C27" s="11">
        <v>61.18</v>
      </c>
      <c r="D27" s="77">
        <v>0</v>
      </c>
      <c r="E27" s="192">
        <v>2</v>
      </c>
      <c r="F27" s="115">
        <v>0.06</v>
      </c>
      <c r="G27" s="89">
        <v>0</v>
      </c>
      <c r="H27" s="13">
        <v>0</v>
      </c>
      <c r="I27" s="14"/>
      <c r="J27" s="12">
        <v>0</v>
      </c>
      <c r="K27" s="88">
        <v>0</v>
      </c>
      <c r="L27" s="267"/>
      <c r="M27" s="93">
        <v>0</v>
      </c>
      <c r="N27" s="8"/>
      <c r="O27" s="8"/>
      <c r="P27" s="151">
        <f t="shared" ref="P27:P28" si="5">E27*5%</f>
        <v>0.1</v>
      </c>
      <c r="Q27" s="93">
        <f t="shared" ref="Q27:Q28" si="6">P27/E27%</f>
        <v>5</v>
      </c>
      <c r="R27" s="134">
        <v>0</v>
      </c>
      <c r="S27" s="132">
        <f t="shared" ref="S27:S28" si="7">R27/E27%</f>
        <v>0</v>
      </c>
      <c r="T27" s="8"/>
      <c r="U27" s="139">
        <f t="shared" ref="U27:U28" si="8">P27*75%</f>
        <v>7.5000000000000011E-2</v>
      </c>
      <c r="V27" s="132">
        <f t="shared" ref="V27:V28" si="9">R27-U27</f>
        <v>-7.5000000000000011E-2</v>
      </c>
    </row>
    <row r="28" spans="1:22" ht="15.75">
      <c r="A28" s="4" t="s">
        <v>40</v>
      </c>
      <c r="B28" s="5" t="s">
        <v>41</v>
      </c>
      <c r="C28" s="11">
        <v>79.2</v>
      </c>
      <c r="D28" s="77">
        <v>79</v>
      </c>
      <c r="E28" s="192">
        <v>12</v>
      </c>
      <c r="F28" s="115">
        <v>1.06</v>
      </c>
      <c r="G28" s="89">
        <v>3</v>
      </c>
      <c r="H28" s="13">
        <v>3</v>
      </c>
      <c r="I28" s="15"/>
      <c r="J28" s="12">
        <v>2</v>
      </c>
      <c r="K28" s="47">
        <v>1</v>
      </c>
      <c r="L28" s="123"/>
      <c r="M28" s="93">
        <v>0</v>
      </c>
      <c r="N28" s="8"/>
      <c r="O28" s="8"/>
      <c r="P28" s="151">
        <f t="shared" si="5"/>
        <v>0.60000000000000009</v>
      </c>
      <c r="Q28" s="93">
        <f t="shared" si="6"/>
        <v>5.0000000000000009</v>
      </c>
      <c r="R28" s="134">
        <v>0</v>
      </c>
      <c r="S28" s="132">
        <f t="shared" si="7"/>
        <v>0</v>
      </c>
      <c r="T28" s="8"/>
      <c r="U28" s="139">
        <f t="shared" si="8"/>
        <v>0.45000000000000007</v>
      </c>
      <c r="V28" s="132">
        <f t="shared" si="9"/>
        <v>-0.45000000000000007</v>
      </c>
    </row>
    <row r="29" spans="1:22" ht="15.75">
      <c r="A29" s="8"/>
      <c r="B29" s="69" t="s">
        <v>35</v>
      </c>
      <c r="C29" s="70"/>
      <c r="D29" s="83"/>
      <c r="E29" s="64">
        <v>124</v>
      </c>
      <c r="F29" s="114"/>
      <c r="G29" s="83"/>
      <c r="H29" s="83"/>
      <c r="I29" s="83"/>
      <c r="J29" s="12">
        <v>2</v>
      </c>
      <c r="K29" s="19">
        <v>1</v>
      </c>
      <c r="L29" s="266"/>
      <c r="M29" s="93">
        <v>0</v>
      </c>
      <c r="N29" s="20"/>
      <c r="O29" s="20"/>
      <c r="P29" s="151"/>
      <c r="Q29" s="96"/>
      <c r="R29" s="165">
        <f>SUM(R26:R28)</f>
        <v>1</v>
      </c>
      <c r="S29" s="132"/>
      <c r="T29" s="20"/>
      <c r="U29" s="141"/>
      <c r="V29" s="132"/>
    </row>
    <row r="30" spans="1:22">
      <c r="A30" s="275" t="s">
        <v>42</v>
      </c>
      <c r="B30" s="276"/>
      <c r="C30" s="276"/>
      <c r="D30" s="276"/>
      <c r="E30" s="276"/>
      <c r="F30" s="276"/>
      <c r="G30" s="276"/>
      <c r="H30" s="276"/>
      <c r="I30" s="276"/>
      <c r="J30" s="276"/>
      <c r="K30" s="276"/>
      <c r="L30" s="276"/>
      <c r="M30" s="276"/>
      <c r="N30" s="276"/>
      <c r="O30" s="276"/>
      <c r="P30" s="276"/>
      <c r="Q30" s="276"/>
      <c r="R30" s="276"/>
      <c r="S30" s="276"/>
      <c r="T30" s="276"/>
      <c r="U30" s="276"/>
      <c r="V30" s="276"/>
    </row>
    <row r="31" spans="1:22" ht="15.75">
      <c r="A31" s="4"/>
      <c r="B31" s="5" t="s">
        <v>43</v>
      </c>
      <c r="C31" s="11">
        <v>261.63</v>
      </c>
      <c r="D31" s="77">
        <v>22</v>
      </c>
      <c r="E31" s="196">
        <v>19</v>
      </c>
      <c r="F31" s="115">
        <v>0.08</v>
      </c>
      <c r="G31" s="89">
        <v>0</v>
      </c>
      <c r="H31" s="13"/>
      <c r="I31" s="15"/>
      <c r="J31" s="31">
        <v>0</v>
      </c>
      <c r="K31" s="31">
        <v>0</v>
      </c>
      <c r="L31" s="124"/>
      <c r="M31" s="93">
        <v>0</v>
      </c>
      <c r="N31" s="8"/>
      <c r="O31" s="8"/>
      <c r="P31" s="151">
        <f>E31*5%</f>
        <v>0.95000000000000007</v>
      </c>
      <c r="Q31" s="93">
        <f>P31/E31%</f>
        <v>5</v>
      </c>
      <c r="R31" s="134">
        <v>0</v>
      </c>
      <c r="S31" s="132">
        <f>R31/E31%</f>
        <v>0</v>
      </c>
      <c r="T31" s="8"/>
      <c r="U31" s="139">
        <f>P31*75%</f>
        <v>0.71250000000000002</v>
      </c>
      <c r="V31" s="132">
        <f>R31-U31</f>
        <v>-0.71250000000000002</v>
      </c>
    </row>
    <row r="32" spans="1:22" ht="15.75">
      <c r="A32" s="4" t="s">
        <v>44</v>
      </c>
      <c r="B32" s="5" t="s">
        <v>45</v>
      </c>
      <c r="C32" s="11">
        <v>143.47</v>
      </c>
      <c r="D32" s="77">
        <v>0</v>
      </c>
      <c r="E32" s="192">
        <v>9</v>
      </c>
      <c r="F32" s="115">
        <v>0.05</v>
      </c>
      <c r="G32" s="89">
        <v>0</v>
      </c>
      <c r="H32" s="13"/>
      <c r="I32" s="15"/>
      <c r="J32" s="31">
        <v>0</v>
      </c>
      <c r="K32" s="43">
        <v>0</v>
      </c>
      <c r="L32" s="127"/>
      <c r="M32" s="93">
        <v>0</v>
      </c>
      <c r="N32" s="8"/>
      <c r="O32" s="8"/>
      <c r="P32" s="151">
        <f t="shared" ref="P32:P34" si="10">E32*5%</f>
        <v>0.45</v>
      </c>
      <c r="Q32" s="93">
        <f t="shared" ref="Q32:Q34" si="11">P32/E32%</f>
        <v>5</v>
      </c>
      <c r="R32" s="134">
        <v>0</v>
      </c>
      <c r="S32" s="132">
        <f t="shared" ref="S32:S34" si="12">R32/E32%</f>
        <v>0</v>
      </c>
      <c r="T32" s="8"/>
      <c r="U32" s="139">
        <f t="shared" ref="U32:U34" si="13">P32*75%</f>
        <v>0.33750000000000002</v>
      </c>
      <c r="V32" s="132">
        <f t="shared" ref="V32:V34" si="14">R32-U32</f>
        <v>-0.33750000000000002</v>
      </c>
    </row>
    <row r="33" spans="1:22" ht="15.75">
      <c r="A33" s="4" t="s">
        <v>46</v>
      </c>
      <c r="B33" s="5" t="s">
        <v>47</v>
      </c>
      <c r="C33" s="11">
        <v>12.04</v>
      </c>
      <c r="D33" s="77">
        <v>0</v>
      </c>
      <c r="E33" s="192">
        <v>1</v>
      </c>
      <c r="F33" s="115">
        <v>0.08</v>
      </c>
      <c r="G33" s="89">
        <v>0</v>
      </c>
      <c r="H33" s="13"/>
      <c r="I33" s="15"/>
      <c r="J33" s="31">
        <v>0</v>
      </c>
      <c r="K33" s="43">
        <v>0</v>
      </c>
      <c r="L33" s="127"/>
      <c r="M33" s="93">
        <v>0</v>
      </c>
      <c r="N33" s="8"/>
      <c r="O33" s="8"/>
      <c r="P33" s="151">
        <f t="shared" si="10"/>
        <v>0.05</v>
      </c>
      <c r="Q33" s="93">
        <f t="shared" si="11"/>
        <v>5</v>
      </c>
      <c r="R33" s="134">
        <v>0</v>
      </c>
      <c r="S33" s="132">
        <f t="shared" si="12"/>
        <v>0</v>
      </c>
      <c r="T33" s="8"/>
      <c r="U33" s="139">
        <f t="shared" si="13"/>
        <v>3.7500000000000006E-2</v>
      </c>
      <c r="V33" s="132">
        <f t="shared" si="14"/>
        <v>-3.7500000000000006E-2</v>
      </c>
    </row>
    <row r="34" spans="1:22" ht="15.75">
      <c r="A34" s="23"/>
      <c r="B34" s="23" t="s">
        <v>48</v>
      </c>
      <c r="C34" s="68">
        <v>51.43</v>
      </c>
      <c r="D34" s="41">
        <v>0</v>
      </c>
      <c r="E34" s="192">
        <v>0</v>
      </c>
      <c r="F34" s="37"/>
      <c r="G34" s="90">
        <v>0</v>
      </c>
      <c r="H34" s="23"/>
      <c r="I34" s="23"/>
      <c r="J34" s="31">
        <v>0</v>
      </c>
      <c r="K34" s="23">
        <v>0</v>
      </c>
      <c r="L34" s="119"/>
      <c r="M34" s="93">
        <v>0</v>
      </c>
      <c r="N34" s="8"/>
      <c r="O34" s="8"/>
      <c r="P34" s="151">
        <f t="shared" si="10"/>
        <v>0</v>
      </c>
      <c r="Q34" s="93" t="e">
        <f t="shared" si="11"/>
        <v>#DIV/0!</v>
      </c>
      <c r="R34" s="134">
        <v>0</v>
      </c>
      <c r="S34" s="132" t="e">
        <f t="shared" si="12"/>
        <v>#DIV/0!</v>
      </c>
      <c r="T34" s="8"/>
      <c r="U34" s="139">
        <f t="shared" si="13"/>
        <v>0</v>
      </c>
      <c r="V34" s="132">
        <f t="shared" si="14"/>
        <v>0</v>
      </c>
    </row>
    <row r="35" spans="1:22" ht="15.75">
      <c r="A35" s="8"/>
      <c r="B35" s="71" t="s">
        <v>35</v>
      </c>
      <c r="C35" s="70"/>
      <c r="D35" s="83"/>
      <c r="E35" s="64">
        <v>29</v>
      </c>
      <c r="F35" s="114"/>
      <c r="G35" s="83"/>
      <c r="H35" s="83"/>
      <c r="I35" s="83"/>
      <c r="J35" s="31">
        <v>0</v>
      </c>
      <c r="K35" s="19">
        <v>0</v>
      </c>
      <c r="L35" s="266"/>
      <c r="M35" s="93">
        <v>0</v>
      </c>
      <c r="N35" s="20"/>
      <c r="O35" s="20"/>
      <c r="P35" s="151"/>
      <c r="Q35" s="96"/>
      <c r="R35" s="165">
        <f>SUM(R31:R34)</f>
        <v>0</v>
      </c>
      <c r="S35" s="132"/>
      <c r="T35" s="20"/>
      <c r="U35" s="141"/>
      <c r="V35" s="132"/>
    </row>
    <row r="36" spans="1:22">
      <c r="A36" s="275" t="s">
        <v>49</v>
      </c>
      <c r="B36" s="276"/>
      <c r="C36" s="276"/>
      <c r="D36" s="276"/>
      <c r="E36" s="276"/>
      <c r="F36" s="276"/>
      <c r="G36" s="276"/>
      <c r="H36" s="276"/>
      <c r="I36" s="276"/>
      <c r="J36" s="276"/>
      <c r="K36" s="276"/>
      <c r="L36" s="276"/>
      <c r="M36" s="276"/>
      <c r="N36" s="276"/>
      <c r="O36" s="276"/>
      <c r="P36" s="276"/>
      <c r="Q36" s="276"/>
      <c r="R36" s="276"/>
      <c r="S36" s="276"/>
      <c r="T36" s="276"/>
      <c r="U36" s="276"/>
      <c r="V36" s="276"/>
    </row>
    <row r="37" spans="1:22" ht="15.75">
      <c r="A37" s="4" t="s">
        <v>50</v>
      </c>
      <c r="B37" s="5" t="s">
        <v>43</v>
      </c>
      <c r="C37" s="11">
        <v>163.19999999999999</v>
      </c>
      <c r="D37" s="77">
        <v>0</v>
      </c>
      <c r="E37" s="192">
        <v>0</v>
      </c>
      <c r="F37" s="115"/>
      <c r="G37" s="89">
        <v>0</v>
      </c>
      <c r="H37" s="13"/>
      <c r="I37" s="15"/>
      <c r="J37" s="31">
        <v>0</v>
      </c>
      <c r="K37" s="31"/>
      <c r="L37" s="124"/>
      <c r="M37" s="93">
        <v>0</v>
      </c>
      <c r="N37" s="8"/>
      <c r="O37" s="8"/>
      <c r="P37" s="151">
        <f t="shared" ref="P37" si="15">E37*5%</f>
        <v>0</v>
      </c>
      <c r="Q37" s="93" t="e">
        <f t="shared" ref="Q37" si="16">P37/E37%</f>
        <v>#DIV/0!</v>
      </c>
      <c r="R37" s="134">
        <v>0</v>
      </c>
      <c r="S37" s="132" t="e">
        <f t="shared" ref="S37" si="17">R37/E37%</f>
        <v>#DIV/0!</v>
      </c>
      <c r="T37" s="8"/>
      <c r="U37" s="139">
        <f t="shared" ref="U37" si="18">P37*75%</f>
        <v>0</v>
      </c>
      <c r="V37" s="132">
        <f t="shared" ref="V37" si="19">R37-U37</f>
        <v>0</v>
      </c>
    </row>
    <row r="38" spans="1:22" ht="15.75">
      <c r="A38" s="4" t="s">
        <v>51</v>
      </c>
      <c r="B38" s="5" t="s">
        <v>52</v>
      </c>
      <c r="C38" s="11">
        <v>279.41000000000003</v>
      </c>
      <c r="D38" s="77">
        <v>0</v>
      </c>
      <c r="E38" s="192">
        <v>0</v>
      </c>
      <c r="F38" s="115"/>
      <c r="G38" s="89">
        <v>0</v>
      </c>
      <c r="H38" s="13"/>
      <c r="I38" s="14"/>
      <c r="J38" s="31">
        <v>0</v>
      </c>
      <c r="K38" s="43"/>
      <c r="L38" s="127"/>
      <c r="M38" s="93">
        <v>0</v>
      </c>
      <c r="N38" s="8"/>
      <c r="O38" s="8"/>
      <c r="P38" s="151">
        <f t="shared" ref="P38:P41" si="20">E38*5%</f>
        <v>0</v>
      </c>
      <c r="Q38" s="93" t="e">
        <f t="shared" ref="Q38:Q41" si="21">P38/E38%</f>
        <v>#DIV/0!</v>
      </c>
      <c r="R38" s="134">
        <v>0</v>
      </c>
      <c r="S38" s="132" t="e">
        <f t="shared" ref="S38:S41" si="22">R38/E38%</f>
        <v>#DIV/0!</v>
      </c>
      <c r="T38" s="8"/>
      <c r="U38" s="139">
        <f t="shared" ref="U38:U41" si="23">P38*75%</f>
        <v>0</v>
      </c>
      <c r="V38" s="132">
        <f t="shared" ref="V38:V41" si="24">R38-U38</f>
        <v>0</v>
      </c>
    </row>
    <row r="39" spans="1:22" s="184" customFormat="1" ht="30">
      <c r="A39" s="170" t="s">
        <v>53</v>
      </c>
      <c r="B39" s="171" t="s">
        <v>54</v>
      </c>
      <c r="C39" s="172">
        <v>65.47</v>
      </c>
      <c r="D39" s="173">
        <v>0</v>
      </c>
      <c r="E39" s="195">
        <v>0</v>
      </c>
      <c r="F39" s="180"/>
      <c r="G39" s="180">
        <v>0</v>
      </c>
      <c r="H39" s="176"/>
      <c r="I39" s="223"/>
      <c r="J39" s="178">
        <v>0</v>
      </c>
      <c r="K39" s="179"/>
      <c r="L39" s="127"/>
      <c r="M39" s="175">
        <v>0</v>
      </c>
      <c r="N39" s="180"/>
      <c r="O39" s="180"/>
      <c r="P39" s="175">
        <f t="shared" si="20"/>
        <v>0</v>
      </c>
      <c r="Q39" s="175" t="e">
        <f t="shared" si="21"/>
        <v>#DIV/0!</v>
      </c>
      <c r="R39" s="181">
        <v>0</v>
      </c>
      <c r="S39" s="182" t="e">
        <f t="shared" si="22"/>
        <v>#DIV/0!</v>
      </c>
      <c r="T39" s="180"/>
      <c r="U39" s="183">
        <f t="shared" si="23"/>
        <v>0</v>
      </c>
      <c r="V39" s="182">
        <f t="shared" si="24"/>
        <v>0</v>
      </c>
    </row>
    <row r="40" spans="1:22" ht="30">
      <c r="A40" s="4"/>
      <c r="B40" s="5" t="s">
        <v>55</v>
      </c>
      <c r="C40" s="11">
        <v>33.369999999999997</v>
      </c>
      <c r="D40" s="77">
        <v>0</v>
      </c>
      <c r="E40" s="192">
        <v>0</v>
      </c>
      <c r="F40" s="115"/>
      <c r="G40" s="89">
        <v>0</v>
      </c>
      <c r="H40" s="13"/>
      <c r="I40" s="14"/>
      <c r="J40" s="31">
        <v>0</v>
      </c>
      <c r="K40" s="43"/>
      <c r="L40" s="127"/>
      <c r="M40" s="93">
        <v>0</v>
      </c>
      <c r="N40" s="8"/>
      <c r="O40" s="8"/>
      <c r="P40" s="151">
        <f t="shared" si="20"/>
        <v>0</v>
      </c>
      <c r="Q40" s="93" t="e">
        <f t="shared" si="21"/>
        <v>#DIV/0!</v>
      </c>
      <c r="R40" s="134">
        <v>0</v>
      </c>
      <c r="S40" s="132" t="e">
        <f t="shared" si="22"/>
        <v>#DIV/0!</v>
      </c>
      <c r="T40" s="8"/>
      <c r="U40" s="139">
        <f t="shared" si="23"/>
        <v>0</v>
      </c>
      <c r="V40" s="132">
        <f t="shared" si="24"/>
        <v>0</v>
      </c>
    </row>
    <row r="41" spans="1:22" s="159" customFormat="1" ht="15.75">
      <c r="A41" s="161" t="s">
        <v>56</v>
      </c>
      <c r="B41" s="162" t="s">
        <v>57</v>
      </c>
      <c r="C41" s="160">
        <v>64.2</v>
      </c>
      <c r="D41" s="126">
        <v>11</v>
      </c>
      <c r="E41" s="193">
        <v>12</v>
      </c>
      <c r="F41" s="121">
        <v>3.44</v>
      </c>
      <c r="G41" s="121">
        <v>0</v>
      </c>
      <c r="H41" s="123"/>
      <c r="I41" s="126"/>
      <c r="J41" s="124">
        <v>0</v>
      </c>
      <c r="K41" s="127"/>
      <c r="L41" s="127"/>
      <c r="M41" s="125">
        <v>0</v>
      </c>
      <c r="N41" s="121"/>
      <c r="O41" s="121"/>
      <c r="P41" s="125">
        <f t="shared" si="20"/>
        <v>0.60000000000000009</v>
      </c>
      <c r="Q41" s="125">
        <f t="shared" si="21"/>
        <v>5.0000000000000009</v>
      </c>
      <c r="R41" s="134">
        <v>0</v>
      </c>
      <c r="S41" s="133">
        <f t="shared" si="22"/>
        <v>0</v>
      </c>
      <c r="T41" s="121"/>
      <c r="U41" s="140">
        <f t="shared" si="23"/>
        <v>0.45000000000000007</v>
      </c>
      <c r="V41" s="133">
        <f t="shared" si="24"/>
        <v>-0.45000000000000007</v>
      </c>
    </row>
    <row r="42" spans="1:22" ht="15.75">
      <c r="A42" s="8"/>
      <c r="B42" s="71" t="s">
        <v>35</v>
      </c>
      <c r="C42" s="70"/>
      <c r="D42" s="83"/>
      <c r="E42" s="64">
        <v>111</v>
      </c>
      <c r="F42" s="114"/>
      <c r="G42" s="83"/>
      <c r="H42" s="83"/>
      <c r="I42" s="83"/>
      <c r="J42" s="19"/>
      <c r="K42" s="19"/>
      <c r="L42" s="266"/>
      <c r="M42" s="93">
        <v>0</v>
      </c>
      <c r="N42" s="20"/>
      <c r="O42" s="20"/>
      <c r="P42" s="151"/>
      <c r="Q42" s="96"/>
      <c r="R42" s="165">
        <f>SUM(R37:R41)</f>
        <v>0</v>
      </c>
      <c r="S42" s="132"/>
      <c r="T42" s="20"/>
      <c r="U42" s="141"/>
      <c r="V42" s="132"/>
    </row>
    <row r="43" spans="1:22" ht="18.75" customHeight="1">
      <c r="A43" s="302" t="s">
        <v>58</v>
      </c>
      <c r="B43" s="276"/>
      <c r="C43" s="276"/>
      <c r="D43" s="276"/>
      <c r="E43" s="276"/>
      <c r="F43" s="276"/>
      <c r="G43" s="276"/>
      <c r="H43" s="276"/>
      <c r="I43" s="276"/>
      <c r="J43" s="276"/>
      <c r="K43" s="276"/>
      <c r="L43" s="276"/>
      <c r="M43" s="276"/>
      <c r="N43" s="276"/>
      <c r="O43" s="276"/>
      <c r="P43" s="276"/>
      <c r="Q43" s="276"/>
      <c r="R43" s="276"/>
      <c r="S43" s="276"/>
      <c r="T43" s="276"/>
      <c r="U43" s="276"/>
      <c r="V43" s="276"/>
    </row>
    <row r="44" spans="1:22" ht="15.75">
      <c r="A44" s="4" t="s">
        <v>59</v>
      </c>
      <c r="B44" s="24" t="s">
        <v>21</v>
      </c>
      <c r="C44" s="6">
        <v>817.6</v>
      </c>
      <c r="D44" s="77">
        <v>1275</v>
      </c>
      <c r="E44" s="192">
        <v>1162</v>
      </c>
      <c r="F44" s="115">
        <v>1.1499999999999999</v>
      </c>
      <c r="G44" s="89">
        <v>60</v>
      </c>
      <c r="H44" s="13">
        <v>5</v>
      </c>
      <c r="I44" s="15"/>
      <c r="J44" s="31">
        <v>45</v>
      </c>
      <c r="K44" s="31">
        <v>15</v>
      </c>
      <c r="L44" s="124"/>
      <c r="M44" s="93">
        <v>0</v>
      </c>
      <c r="N44" s="8"/>
      <c r="O44" s="8"/>
      <c r="P44" s="151">
        <f t="shared" ref="P44" si="25">E44*5%</f>
        <v>58.1</v>
      </c>
      <c r="Q44" s="93">
        <f t="shared" ref="Q44" si="26">P44/E44%</f>
        <v>5.0000000000000009</v>
      </c>
      <c r="R44" s="134">
        <v>58</v>
      </c>
      <c r="S44" s="132">
        <f t="shared" ref="S44" si="27">R44/E44%</f>
        <v>4.9913941480206541</v>
      </c>
      <c r="T44" s="8"/>
      <c r="U44" s="139">
        <f t="shared" ref="U44" si="28">P44*75%</f>
        <v>43.575000000000003</v>
      </c>
      <c r="V44" s="132">
        <f t="shared" ref="V44" si="29">R44-U44</f>
        <v>14.424999999999997</v>
      </c>
    </row>
    <row r="45" spans="1:22" ht="15.75">
      <c r="A45" s="4" t="s">
        <v>60</v>
      </c>
      <c r="B45" s="24" t="s">
        <v>61</v>
      </c>
      <c r="C45" s="6">
        <v>120.7</v>
      </c>
      <c r="D45" s="77">
        <v>780</v>
      </c>
      <c r="E45" s="192">
        <v>619</v>
      </c>
      <c r="F45" s="115">
        <v>5.12</v>
      </c>
      <c r="G45" s="89">
        <v>38</v>
      </c>
      <c r="H45" s="13">
        <v>5</v>
      </c>
      <c r="I45" s="15"/>
      <c r="J45" s="31">
        <v>28</v>
      </c>
      <c r="K45" s="43">
        <v>10</v>
      </c>
      <c r="L45" s="127">
        <v>38</v>
      </c>
      <c r="M45" s="93">
        <v>0</v>
      </c>
      <c r="N45" s="8">
        <v>38</v>
      </c>
      <c r="O45" s="8">
        <v>100</v>
      </c>
      <c r="P45" s="151">
        <f t="shared" ref="P45:P47" si="30">E45*5%</f>
        <v>30.950000000000003</v>
      </c>
      <c r="Q45" s="93">
        <f t="shared" ref="Q45:Q47" si="31">P45/E45%</f>
        <v>5</v>
      </c>
      <c r="R45" s="134">
        <v>30</v>
      </c>
      <c r="S45" s="132">
        <f t="shared" ref="S45:S47" si="32">R45/E45%</f>
        <v>4.8465266558966071</v>
      </c>
      <c r="T45" s="8"/>
      <c r="U45" s="139">
        <f t="shared" ref="U45:U47" si="33">P45*75%</f>
        <v>23.212500000000002</v>
      </c>
      <c r="V45" s="132">
        <f t="shared" ref="V45:V47" si="34">R45-U45</f>
        <v>6.7874999999999979</v>
      </c>
    </row>
    <row r="46" spans="1:22" s="184" customFormat="1" ht="15.75">
      <c r="A46" s="190">
        <v>5.4</v>
      </c>
      <c r="B46" s="190" t="s">
        <v>62</v>
      </c>
      <c r="C46" s="209">
        <v>152.30000000000001</v>
      </c>
      <c r="D46" s="173">
        <v>593</v>
      </c>
      <c r="E46" s="195">
        <v>597</v>
      </c>
      <c r="F46" s="180">
        <v>11.87</v>
      </c>
      <c r="G46" s="180">
        <v>29</v>
      </c>
      <c r="H46" s="177">
        <v>5</v>
      </c>
      <c r="I46" s="173"/>
      <c r="J46" s="178">
        <v>21</v>
      </c>
      <c r="K46" s="179">
        <v>8</v>
      </c>
      <c r="L46" s="127">
        <v>21</v>
      </c>
      <c r="M46" s="175">
        <v>21</v>
      </c>
      <c r="N46" s="180"/>
      <c r="O46" s="180">
        <v>72</v>
      </c>
      <c r="P46" s="175">
        <f t="shared" si="30"/>
        <v>29.85</v>
      </c>
      <c r="Q46" s="175">
        <f t="shared" si="31"/>
        <v>5.0000000000000009</v>
      </c>
      <c r="R46" s="181">
        <v>29</v>
      </c>
      <c r="S46" s="182">
        <f t="shared" si="32"/>
        <v>4.8576214405360139</v>
      </c>
      <c r="T46" s="180"/>
      <c r="U46" s="183">
        <v>22</v>
      </c>
      <c r="V46" s="182">
        <f t="shared" si="34"/>
        <v>7</v>
      </c>
    </row>
    <row r="47" spans="1:22" ht="30">
      <c r="A47" s="4" t="s">
        <v>63</v>
      </c>
      <c r="B47" s="27" t="s">
        <v>64</v>
      </c>
      <c r="C47" s="68">
        <v>269.19</v>
      </c>
      <c r="D47" s="18">
        <v>0</v>
      </c>
      <c r="E47" s="17">
        <v>74</v>
      </c>
      <c r="F47" s="37">
        <v>0.27</v>
      </c>
      <c r="G47" s="90">
        <v>0</v>
      </c>
      <c r="H47" s="23">
        <v>0</v>
      </c>
      <c r="I47" s="23"/>
      <c r="J47" s="31">
        <v>0</v>
      </c>
      <c r="K47" s="23">
        <v>0</v>
      </c>
      <c r="L47" s="119"/>
      <c r="M47" s="93">
        <v>0</v>
      </c>
      <c r="N47" s="8"/>
      <c r="O47" s="8"/>
      <c r="P47" s="151">
        <f t="shared" si="30"/>
        <v>3.7</v>
      </c>
      <c r="Q47" s="93">
        <f t="shared" si="31"/>
        <v>5</v>
      </c>
      <c r="R47" s="134">
        <v>3</v>
      </c>
      <c r="S47" s="132">
        <f t="shared" si="32"/>
        <v>4.0540540540540544</v>
      </c>
      <c r="T47" s="8"/>
      <c r="U47" s="139">
        <f t="shared" si="33"/>
        <v>2.7750000000000004</v>
      </c>
      <c r="V47" s="132">
        <f t="shared" si="34"/>
        <v>0.22499999999999964</v>
      </c>
    </row>
    <row r="48" spans="1:22" ht="15.75">
      <c r="A48" s="8"/>
      <c r="B48" s="71" t="s">
        <v>35</v>
      </c>
      <c r="C48" s="70"/>
      <c r="D48" s="83"/>
      <c r="E48" s="64">
        <v>2452</v>
      </c>
      <c r="F48" s="114"/>
      <c r="G48" s="83">
        <v>127</v>
      </c>
      <c r="H48" s="83">
        <v>5</v>
      </c>
      <c r="I48" s="83"/>
      <c r="J48" s="31">
        <v>94</v>
      </c>
      <c r="K48" s="19">
        <v>33</v>
      </c>
      <c r="L48" s="266"/>
      <c r="M48" s="93">
        <v>0</v>
      </c>
      <c r="N48" s="20"/>
      <c r="O48" s="20"/>
      <c r="P48" s="151"/>
      <c r="Q48" s="96"/>
      <c r="R48" s="165">
        <f>SUM(R44:R47)</f>
        <v>120</v>
      </c>
      <c r="S48" s="132"/>
      <c r="T48" s="20"/>
      <c r="U48" s="141"/>
      <c r="V48" s="132"/>
    </row>
    <row r="49" spans="1:22">
      <c r="A49" s="300" t="s">
        <v>65</v>
      </c>
      <c r="B49" s="301"/>
      <c r="C49" s="301"/>
      <c r="D49" s="301"/>
      <c r="E49" s="301"/>
      <c r="F49" s="301"/>
      <c r="G49" s="301"/>
      <c r="H49" s="301"/>
      <c r="I49" s="301"/>
      <c r="J49" s="301"/>
      <c r="K49" s="301"/>
      <c r="L49" s="301"/>
      <c r="M49" s="301"/>
      <c r="N49" s="301"/>
      <c r="O49" s="301"/>
      <c r="P49" s="301"/>
      <c r="Q49" s="301"/>
      <c r="R49" s="301"/>
      <c r="S49" s="301"/>
      <c r="T49" s="301"/>
      <c r="U49" s="301"/>
      <c r="V49" s="301"/>
    </row>
    <row r="50" spans="1:22" ht="15.75">
      <c r="A50" s="28" t="s">
        <v>66</v>
      </c>
      <c r="B50" s="29" t="s">
        <v>21</v>
      </c>
      <c r="C50" s="30">
        <v>189.9</v>
      </c>
      <c r="D50" s="17">
        <v>0</v>
      </c>
      <c r="E50" s="32">
        <v>0</v>
      </c>
      <c r="G50" s="89">
        <v>0</v>
      </c>
      <c r="H50" s="32"/>
      <c r="I50" s="33"/>
      <c r="J50" s="53">
        <v>0</v>
      </c>
      <c r="K50" s="32"/>
      <c r="L50" s="268"/>
      <c r="M50" s="93">
        <v>0</v>
      </c>
      <c r="N50" s="8"/>
      <c r="O50" s="8"/>
      <c r="P50" s="151">
        <f t="shared" ref="P50" si="35">E50*5%</f>
        <v>0</v>
      </c>
      <c r="Q50" s="93" t="e">
        <f t="shared" ref="Q50" si="36">P50/E50%</f>
        <v>#DIV/0!</v>
      </c>
      <c r="R50" s="134">
        <v>0</v>
      </c>
      <c r="S50" s="132" t="e">
        <f t="shared" ref="S50" si="37">R50/E50%</f>
        <v>#DIV/0!</v>
      </c>
      <c r="T50" s="8"/>
      <c r="U50" s="139">
        <f t="shared" ref="U50" si="38">P50*75%</f>
        <v>0</v>
      </c>
      <c r="V50" s="132">
        <f t="shared" ref="V50" si="39">R50-U50</f>
        <v>0</v>
      </c>
    </row>
    <row r="51" spans="1:22" s="159" customFormat="1" ht="15.75">
      <c r="A51" s="161" t="s">
        <v>67</v>
      </c>
      <c r="B51" s="162" t="s">
        <v>68</v>
      </c>
      <c r="C51" s="160">
        <v>203.81</v>
      </c>
      <c r="D51" s="121">
        <v>0</v>
      </c>
      <c r="E51" s="124">
        <v>0</v>
      </c>
      <c r="F51" s="124"/>
      <c r="G51" s="120">
        <v>0</v>
      </c>
      <c r="H51" s="124"/>
      <c r="I51" s="120"/>
      <c r="J51" s="124">
        <v>0</v>
      </c>
      <c r="K51" s="124"/>
      <c r="L51" s="124"/>
      <c r="M51" s="125">
        <v>0</v>
      </c>
      <c r="N51" s="121"/>
      <c r="O51" s="121"/>
      <c r="P51" s="125">
        <f t="shared" ref="P51" si="40">E51*5%</f>
        <v>0</v>
      </c>
      <c r="Q51" s="125" t="e">
        <f t="shared" ref="Q51" si="41">P51/E51%</f>
        <v>#DIV/0!</v>
      </c>
      <c r="R51" s="134">
        <v>0</v>
      </c>
      <c r="S51" s="133" t="e">
        <f t="shared" ref="S51" si="42">R51/E51%</f>
        <v>#DIV/0!</v>
      </c>
      <c r="T51" s="121"/>
      <c r="U51" s="140">
        <f t="shared" ref="U51" si="43">P51*75%</f>
        <v>0</v>
      </c>
      <c r="V51" s="133">
        <f t="shared" ref="V51" si="44">R51-U51</f>
        <v>0</v>
      </c>
    </row>
    <row r="52" spans="1:22" ht="15.75">
      <c r="A52" s="8"/>
      <c r="B52" s="71" t="s">
        <v>35</v>
      </c>
      <c r="C52" s="70"/>
      <c r="D52" s="83">
        <v>0</v>
      </c>
      <c r="E52" s="64">
        <v>0</v>
      </c>
      <c r="F52" s="114"/>
      <c r="G52" s="83">
        <v>0</v>
      </c>
      <c r="H52" s="83"/>
      <c r="I52" s="83"/>
      <c r="J52" s="19">
        <v>0</v>
      </c>
      <c r="K52" s="19"/>
      <c r="L52" s="266"/>
      <c r="M52" s="96">
        <v>0</v>
      </c>
      <c r="N52" s="20"/>
      <c r="O52" s="20"/>
      <c r="P52" s="151"/>
      <c r="Q52" s="96"/>
      <c r="R52" s="165">
        <f>SUM(R50:R51)</f>
        <v>0</v>
      </c>
      <c r="S52" s="132"/>
      <c r="T52" s="20"/>
      <c r="U52" s="142"/>
      <c r="V52" s="132"/>
    </row>
    <row r="53" spans="1:22">
      <c r="A53" s="300" t="s">
        <v>69</v>
      </c>
      <c r="B53" s="301"/>
      <c r="C53" s="301"/>
      <c r="D53" s="301"/>
      <c r="E53" s="301"/>
      <c r="F53" s="301"/>
      <c r="G53" s="301"/>
      <c r="H53" s="301"/>
      <c r="I53" s="301"/>
      <c r="J53" s="301"/>
      <c r="K53" s="301"/>
      <c r="L53" s="301"/>
      <c r="M53" s="301"/>
      <c r="N53" s="301"/>
      <c r="O53" s="301"/>
      <c r="P53" s="301"/>
      <c r="Q53" s="301"/>
      <c r="R53" s="301"/>
      <c r="S53" s="301"/>
      <c r="T53" s="301"/>
      <c r="U53" s="301"/>
      <c r="V53" s="301"/>
    </row>
    <row r="54" spans="1:22" ht="15.75">
      <c r="A54" s="4" t="s">
        <v>70</v>
      </c>
      <c r="B54" s="5" t="s">
        <v>21</v>
      </c>
      <c r="C54" s="11">
        <v>233.84</v>
      </c>
      <c r="D54" s="77">
        <v>0</v>
      </c>
      <c r="E54" s="192">
        <v>0</v>
      </c>
      <c r="F54" s="115"/>
      <c r="G54" s="89">
        <v>0</v>
      </c>
      <c r="H54" s="13"/>
      <c r="I54" s="15"/>
      <c r="J54" s="31">
        <v>0</v>
      </c>
      <c r="K54" s="31"/>
      <c r="L54" s="124"/>
      <c r="M54" s="93">
        <v>0</v>
      </c>
      <c r="N54" s="8"/>
      <c r="O54" s="8"/>
      <c r="P54" s="151">
        <f t="shared" ref="P54" si="45">E54*5%</f>
        <v>0</v>
      </c>
      <c r="Q54" s="93" t="e">
        <f t="shared" ref="Q54" si="46">P54/E54%</f>
        <v>#DIV/0!</v>
      </c>
      <c r="R54" s="134">
        <v>0</v>
      </c>
      <c r="S54" s="132" t="e">
        <f t="shared" ref="S54" si="47">R54/E54%</f>
        <v>#DIV/0!</v>
      </c>
      <c r="T54" s="8"/>
      <c r="U54" s="139">
        <f t="shared" ref="U54" si="48">P54*75%</f>
        <v>0</v>
      </c>
      <c r="V54" s="132">
        <f t="shared" ref="V54" si="49">R54-U54</f>
        <v>0</v>
      </c>
    </row>
    <row r="55" spans="1:22" ht="15.75">
      <c r="A55" s="4" t="s">
        <v>71</v>
      </c>
      <c r="B55" s="27" t="s">
        <v>72</v>
      </c>
      <c r="C55" s="11">
        <v>74.459999999999994</v>
      </c>
      <c r="D55" s="76">
        <v>0</v>
      </c>
      <c r="E55" s="192">
        <v>0</v>
      </c>
      <c r="F55" s="115"/>
      <c r="G55" s="89">
        <v>0</v>
      </c>
      <c r="H55" s="13"/>
      <c r="I55" s="14"/>
      <c r="J55" s="43">
        <v>0</v>
      </c>
      <c r="K55" s="43"/>
      <c r="L55" s="127"/>
      <c r="M55" s="93">
        <v>0</v>
      </c>
      <c r="N55" s="8"/>
      <c r="O55" s="8"/>
      <c r="P55" s="151">
        <f t="shared" ref="P55" si="50">E55*5%</f>
        <v>0</v>
      </c>
      <c r="Q55" s="93" t="e">
        <f t="shared" ref="Q55" si="51">P55/E55%</f>
        <v>#DIV/0!</v>
      </c>
      <c r="R55" s="134">
        <v>0</v>
      </c>
      <c r="S55" s="132" t="e">
        <f t="shared" ref="S55" si="52">R55/E55%</f>
        <v>#DIV/0!</v>
      </c>
      <c r="T55" s="8"/>
      <c r="U55" s="139">
        <f t="shared" ref="U55" si="53">P55*75%</f>
        <v>0</v>
      </c>
      <c r="V55" s="132">
        <f t="shared" ref="V55" si="54">R55-U55</f>
        <v>0</v>
      </c>
    </row>
    <row r="56" spans="1:22" ht="15.75">
      <c r="A56" s="8"/>
      <c r="B56" s="71" t="s">
        <v>35</v>
      </c>
      <c r="C56" s="70"/>
      <c r="D56" s="83">
        <v>0</v>
      </c>
      <c r="E56" s="64"/>
      <c r="F56" s="114"/>
      <c r="G56" s="83">
        <v>0</v>
      </c>
      <c r="H56" s="83"/>
      <c r="I56" s="83"/>
      <c r="J56" s="19">
        <v>0</v>
      </c>
      <c r="K56" s="19"/>
      <c r="L56" s="266"/>
      <c r="M56" s="96">
        <v>0</v>
      </c>
      <c r="N56" s="20"/>
      <c r="O56" s="20"/>
      <c r="P56" s="151"/>
      <c r="Q56" s="96"/>
      <c r="R56" s="165">
        <f>SUM(R54:R55)</f>
        <v>0</v>
      </c>
      <c r="S56" s="132"/>
      <c r="T56" s="20"/>
      <c r="U56" s="142"/>
      <c r="V56" s="132"/>
    </row>
    <row r="57" spans="1:22">
      <c r="A57" s="300" t="s">
        <v>73</v>
      </c>
      <c r="B57" s="301"/>
      <c r="C57" s="301"/>
      <c r="D57" s="301"/>
      <c r="E57" s="301"/>
      <c r="F57" s="301"/>
      <c r="G57" s="301"/>
      <c r="H57" s="301"/>
      <c r="I57" s="301"/>
      <c r="J57" s="301"/>
      <c r="K57" s="301"/>
      <c r="L57" s="301"/>
      <c r="M57" s="301"/>
      <c r="N57" s="301"/>
      <c r="O57" s="301"/>
      <c r="P57" s="301"/>
      <c r="Q57" s="301"/>
      <c r="R57" s="301"/>
      <c r="S57" s="301"/>
      <c r="T57" s="301"/>
      <c r="U57" s="301"/>
      <c r="V57" s="301"/>
    </row>
    <row r="58" spans="1:22" ht="15.75">
      <c r="A58" s="4" t="s">
        <v>74</v>
      </c>
      <c r="B58" s="5" t="s">
        <v>43</v>
      </c>
      <c r="C58" s="11">
        <v>4100.01</v>
      </c>
      <c r="D58" s="93">
        <v>5223</v>
      </c>
      <c r="E58" s="9">
        <v>5799</v>
      </c>
      <c r="F58" s="31">
        <v>1.41</v>
      </c>
      <c r="G58" s="91">
        <v>260</v>
      </c>
      <c r="H58" s="9"/>
      <c r="I58" s="21">
        <v>0.1</v>
      </c>
      <c r="J58" s="31">
        <v>195</v>
      </c>
      <c r="K58" s="9">
        <v>65</v>
      </c>
      <c r="L58" s="124">
        <v>0</v>
      </c>
      <c r="M58" s="8"/>
      <c r="N58" s="8"/>
      <c r="O58" s="8"/>
      <c r="P58" s="151">
        <f t="shared" ref="P58" si="55">E58*5%</f>
        <v>289.95</v>
      </c>
      <c r="Q58" s="93">
        <f t="shared" ref="Q58" si="56">P58/E58%</f>
        <v>5</v>
      </c>
      <c r="R58" s="134">
        <v>289</v>
      </c>
      <c r="S58" s="132">
        <f t="shared" ref="S58" si="57">R58/E58%</f>
        <v>4.9836178651491636</v>
      </c>
      <c r="T58" s="8">
        <v>3</v>
      </c>
      <c r="U58" s="139">
        <f t="shared" ref="U58" si="58">P58*75%</f>
        <v>217.46249999999998</v>
      </c>
      <c r="V58" s="132">
        <f t="shared" ref="V58" si="59">R58-U58</f>
        <v>71.537500000000023</v>
      </c>
    </row>
    <row r="59" spans="1:22" ht="15.75">
      <c r="A59" s="4" t="s">
        <v>75</v>
      </c>
      <c r="B59" s="5" t="s">
        <v>76</v>
      </c>
      <c r="C59" s="11">
        <v>1069.01</v>
      </c>
      <c r="D59" s="93">
        <v>4091</v>
      </c>
      <c r="E59" s="9">
        <v>4702</v>
      </c>
      <c r="F59" s="31">
        <v>4.3899999999999997</v>
      </c>
      <c r="G59" s="91">
        <v>204</v>
      </c>
      <c r="H59" s="13"/>
      <c r="I59" s="21">
        <v>0</v>
      </c>
      <c r="J59" s="43">
        <v>153</v>
      </c>
      <c r="K59" s="43">
        <v>51</v>
      </c>
      <c r="L59" s="127">
        <v>204</v>
      </c>
      <c r="M59" s="8"/>
      <c r="N59" s="8">
        <v>204</v>
      </c>
      <c r="O59" s="8">
        <v>100</v>
      </c>
      <c r="P59" s="151">
        <f t="shared" ref="P59" si="60">E59*5%</f>
        <v>235.10000000000002</v>
      </c>
      <c r="Q59" s="93">
        <f t="shared" ref="Q59" si="61">P59/E59%</f>
        <v>5</v>
      </c>
      <c r="R59" s="134">
        <v>235</v>
      </c>
      <c r="S59" s="132">
        <f t="shared" ref="S59" si="62">R59/E59%</f>
        <v>4.9978732454274777</v>
      </c>
      <c r="T59" s="8"/>
      <c r="U59" s="139">
        <f t="shared" ref="U59" si="63">P59*75%</f>
        <v>176.32500000000002</v>
      </c>
      <c r="V59" s="132">
        <f t="shared" ref="V59" si="64">R59-U59</f>
        <v>58.674999999999983</v>
      </c>
    </row>
    <row r="60" spans="1:22" ht="15.75">
      <c r="A60" s="8"/>
      <c r="B60" s="71" t="s">
        <v>35</v>
      </c>
      <c r="C60" s="70"/>
      <c r="D60" s="83"/>
      <c r="E60" s="194">
        <v>10501</v>
      </c>
      <c r="F60" s="114"/>
      <c r="G60" s="83">
        <v>464</v>
      </c>
      <c r="H60" s="83"/>
      <c r="I60" s="83"/>
      <c r="J60" s="19">
        <v>348</v>
      </c>
      <c r="K60" s="19">
        <v>116</v>
      </c>
      <c r="L60" s="266">
        <f>SUM(L58:L59)</f>
        <v>204</v>
      </c>
      <c r="M60" s="20"/>
      <c r="N60" s="20"/>
      <c r="O60" s="20"/>
      <c r="P60" s="151"/>
      <c r="Q60" s="96"/>
      <c r="R60" s="165">
        <f>SUM(R58:R59)</f>
        <v>524</v>
      </c>
      <c r="S60" s="132"/>
      <c r="T60" s="20"/>
      <c r="U60" s="143"/>
      <c r="V60" s="132"/>
    </row>
    <row r="61" spans="1:22">
      <c r="A61" s="300" t="s">
        <v>77</v>
      </c>
      <c r="B61" s="301"/>
      <c r="C61" s="301"/>
      <c r="D61" s="301"/>
      <c r="E61" s="301"/>
      <c r="F61" s="301"/>
      <c r="G61" s="301"/>
      <c r="H61" s="301"/>
      <c r="I61" s="301"/>
      <c r="J61" s="301"/>
      <c r="K61" s="301"/>
      <c r="L61" s="301"/>
      <c r="M61" s="301"/>
      <c r="N61" s="301"/>
      <c r="O61" s="301"/>
      <c r="P61" s="301"/>
      <c r="Q61" s="301"/>
      <c r="R61" s="301"/>
      <c r="S61" s="301"/>
      <c r="T61" s="301"/>
      <c r="U61" s="301"/>
      <c r="V61" s="301"/>
    </row>
    <row r="62" spans="1:22" ht="15.75">
      <c r="A62" s="4" t="s">
        <v>78</v>
      </c>
      <c r="B62" s="5" t="s">
        <v>43</v>
      </c>
      <c r="C62" s="6">
        <v>315.8</v>
      </c>
      <c r="D62" s="78">
        <v>218</v>
      </c>
      <c r="E62" s="192">
        <v>206</v>
      </c>
      <c r="F62" s="115">
        <v>0.66</v>
      </c>
      <c r="G62" s="89">
        <v>10</v>
      </c>
      <c r="H62" s="9">
        <v>5</v>
      </c>
      <c r="I62" s="15"/>
      <c r="J62" s="31">
        <v>7</v>
      </c>
      <c r="K62" s="31">
        <v>3</v>
      </c>
      <c r="L62" s="124"/>
      <c r="M62" s="93">
        <v>0</v>
      </c>
      <c r="N62" s="8"/>
      <c r="O62" s="8"/>
      <c r="P62" s="151">
        <f t="shared" ref="P62" si="65">E62*5%</f>
        <v>10.3</v>
      </c>
      <c r="Q62" s="93">
        <f t="shared" ref="Q62" si="66">P62/E62%</f>
        <v>5</v>
      </c>
      <c r="R62" s="134">
        <v>10</v>
      </c>
      <c r="S62" s="132">
        <f t="shared" ref="S62" si="67">R62/E62%</f>
        <v>4.8543689320388346</v>
      </c>
      <c r="T62" s="8"/>
      <c r="U62" s="139">
        <f t="shared" ref="U62" si="68">P62*75%</f>
        <v>7.7250000000000005</v>
      </c>
      <c r="V62" s="132">
        <f t="shared" ref="V62" si="69">R62-U62</f>
        <v>2.2749999999999995</v>
      </c>
    </row>
    <row r="63" spans="1:22" ht="15.75">
      <c r="A63" s="4" t="s">
        <v>79</v>
      </c>
      <c r="B63" s="5" t="s">
        <v>80</v>
      </c>
      <c r="C63" s="11">
        <v>242.17</v>
      </c>
      <c r="D63" s="100">
        <v>11</v>
      </c>
      <c r="E63" s="196">
        <v>26</v>
      </c>
      <c r="F63" s="115">
        <v>0.1</v>
      </c>
      <c r="G63" s="89">
        <v>0</v>
      </c>
      <c r="H63" s="13">
        <v>0</v>
      </c>
      <c r="I63" s="14"/>
      <c r="J63" s="31">
        <v>0</v>
      </c>
      <c r="K63" s="43">
        <v>0</v>
      </c>
      <c r="L63" s="127"/>
      <c r="M63" s="93">
        <v>0</v>
      </c>
      <c r="N63" s="8"/>
      <c r="O63" s="8"/>
      <c r="P63" s="151">
        <f t="shared" ref="P63:P70" si="70">E63*5%</f>
        <v>1.3</v>
      </c>
      <c r="Q63" s="93">
        <f t="shared" ref="Q63:Q70" si="71">P63/E63%</f>
        <v>5</v>
      </c>
      <c r="R63" s="134">
        <v>0</v>
      </c>
      <c r="S63" s="132">
        <f t="shared" ref="S63:S70" si="72">R63/E63%</f>
        <v>0</v>
      </c>
      <c r="T63" s="8"/>
      <c r="U63" s="139">
        <f t="shared" ref="U63:U70" si="73">P63*75%</f>
        <v>0.97500000000000009</v>
      </c>
      <c r="V63" s="132">
        <f t="shared" ref="V63:V70" si="74">R63-U63</f>
        <v>-0.97500000000000009</v>
      </c>
    </row>
    <row r="64" spans="1:22" ht="15.75">
      <c r="A64" s="4" t="s">
        <v>81</v>
      </c>
      <c r="B64" s="5" t="s">
        <v>82</v>
      </c>
      <c r="C64" s="11">
        <v>16</v>
      </c>
      <c r="D64" s="100">
        <v>0</v>
      </c>
      <c r="E64" s="192">
        <v>0</v>
      </c>
      <c r="F64" s="115"/>
      <c r="G64" s="89">
        <v>0</v>
      </c>
      <c r="H64" s="13">
        <v>0</v>
      </c>
      <c r="I64" s="14"/>
      <c r="J64" s="31">
        <v>0</v>
      </c>
      <c r="K64" s="31">
        <v>0</v>
      </c>
      <c r="L64" s="124"/>
      <c r="M64" s="93">
        <v>0</v>
      </c>
      <c r="N64" s="8"/>
      <c r="O64" s="8"/>
      <c r="P64" s="151">
        <f t="shared" si="70"/>
        <v>0</v>
      </c>
      <c r="Q64" s="93" t="e">
        <f t="shared" si="71"/>
        <v>#DIV/0!</v>
      </c>
      <c r="R64" s="134">
        <v>0</v>
      </c>
      <c r="S64" s="132" t="e">
        <f t="shared" si="72"/>
        <v>#DIV/0!</v>
      </c>
      <c r="T64" s="8"/>
      <c r="U64" s="139">
        <f t="shared" si="73"/>
        <v>0</v>
      </c>
      <c r="V64" s="132">
        <f t="shared" si="74"/>
        <v>0</v>
      </c>
    </row>
    <row r="65" spans="1:22" ht="15.75">
      <c r="A65" s="4" t="s">
        <v>83</v>
      </c>
      <c r="B65" s="5" t="s">
        <v>84</v>
      </c>
      <c r="C65" s="11">
        <v>25.4</v>
      </c>
      <c r="D65" s="100">
        <v>0</v>
      </c>
      <c r="E65" s="192">
        <v>0</v>
      </c>
      <c r="F65" s="115"/>
      <c r="G65" s="89">
        <v>0</v>
      </c>
      <c r="H65" s="13">
        <v>0</v>
      </c>
      <c r="I65" s="14"/>
      <c r="J65" s="31">
        <v>0</v>
      </c>
      <c r="K65" s="43">
        <v>0</v>
      </c>
      <c r="L65" s="127"/>
      <c r="M65" s="93">
        <v>0</v>
      </c>
      <c r="N65" s="8"/>
      <c r="O65" s="8"/>
      <c r="P65" s="151">
        <f t="shared" si="70"/>
        <v>0</v>
      </c>
      <c r="Q65" s="93" t="e">
        <f t="shared" si="71"/>
        <v>#DIV/0!</v>
      </c>
      <c r="R65" s="134">
        <v>0</v>
      </c>
      <c r="S65" s="132" t="e">
        <f t="shared" si="72"/>
        <v>#DIV/0!</v>
      </c>
      <c r="T65" s="8"/>
      <c r="U65" s="139">
        <f t="shared" si="73"/>
        <v>0</v>
      </c>
      <c r="V65" s="132">
        <f t="shared" si="74"/>
        <v>0</v>
      </c>
    </row>
    <row r="66" spans="1:22" ht="15.75">
      <c r="A66" s="4" t="s">
        <v>85</v>
      </c>
      <c r="B66" s="5" t="s">
        <v>86</v>
      </c>
      <c r="C66" s="11">
        <v>52.7</v>
      </c>
      <c r="D66" s="100">
        <v>38</v>
      </c>
      <c r="E66" s="192">
        <v>33</v>
      </c>
      <c r="F66" s="115">
        <v>0.56000000000000005</v>
      </c>
      <c r="G66" s="89">
        <v>0</v>
      </c>
      <c r="H66" s="13">
        <v>0</v>
      </c>
      <c r="I66" s="14"/>
      <c r="J66" s="31">
        <v>0</v>
      </c>
      <c r="K66" s="43">
        <v>0</v>
      </c>
      <c r="L66" s="127"/>
      <c r="M66" s="93">
        <v>0</v>
      </c>
      <c r="N66" s="8"/>
      <c r="O66" s="8"/>
      <c r="P66" s="151">
        <f t="shared" si="70"/>
        <v>1.6500000000000001</v>
      </c>
      <c r="Q66" s="93">
        <f t="shared" si="71"/>
        <v>5</v>
      </c>
      <c r="R66" s="134">
        <v>1</v>
      </c>
      <c r="S66" s="132">
        <f t="shared" si="72"/>
        <v>3.0303030303030303</v>
      </c>
      <c r="T66" s="8"/>
      <c r="U66" s="139">
        <f t="shared" si="73"/>
        <v>1.2375</v>
      </c>
      <c r="V66" s="132">
        <f t="shared" si="74"/>
        <v>-0.23750000000000004</v>
      </c>
    </row>
    <row r="67" spans="1:22" ht="15.75">
      <c r="A67" s="4" t="s">
        <v>87</v>
      </c>
      <c r="B67" s="5" t="s">
        <v>88</v>
      </c>
      <c r="C67" s="11">
        <v>8.73</v>
      </c>
      <c r="D67" s="100">
        <v>16</v>
      </c>
      <c r="E67" s="196">
        <v>13</v>
      </c>
      <c r="F67" s="115">
        <v>1.48</v>
      </c>
      <c r="G67" s="89">
        <v>0</v>
      </c>
      <c r="H67" s="13">
        <v>0</v>
      </c>
      <c r="I67" s="14"/>
      <c r="J67" s="31">
        <v>0</v>
      </c>
      <c r="K67" s="43">
        <v>0</v>
      </c>
      <c r="L67" s="127"/>
      <c r="M67" s="93">
        <v>0</v>
      </c>
      <c r="N67" s="8"/>
      <c r="O67" s="8"/>
      <c r="P67" s="151">
        <f t="shared" si="70"/>
        <v>0.65</v>
      </c>
      <c r="Q67" s="93">
        <f t="shared" si="71"/>
        <v>5</v>
      </c>
      <c r="R67" s="134">
        <v>0</v>
      </c>
      <c r="S67" s="132">
        <f t="shared" si="72"/>
        <v>0</v>
      </c>
      <c r="T67" s="8"/>
      <c r="U67" s="139">
        <f t="shared" si="73"/>
        <v>0.48750000000000004</v>
      </c>
      <c r="V67" s="132">
        <f t="shared" si="74"/>
        <v>-0.48750000000000004</v>
      </c>
    </row>
    <row r="68" spans="1:22" ht="15.75">
      <c r="A68" s="4" t="s">
        <v>89</v>
      </c>
      <c r="B68" s="5" t="s">
        <v>90</v>
      </c>
      <c r="C68" s="11">
        <v>11.8</v>
      </c>
      <c r="D68" s="101">
        <v>16</v>
      </c>
      <c r="E68" s="192">
        <v>1</v>
      </c>
      <c r="F68" s="115">
        <v>0.08</v>
      </c>
      <c r="G68" s="89">
        <v>0</v>
      </c>
      <c r="H68" s="13">
        <v>0</v>
      </c>
      <c r="I68" s="34"/>
      <c r="J68" s="31">
        <v>0</v>
      </c>
      <c r="K68" s="43">
        <v>0</v>
      </c>
      <c r="L68" s="127"/>
      <c r="M68" s="93">
        <v>0</v>
      </c>
      <c r="N68" s="8"/>
      <c r="O68" s="8"/>
      <c r="P68" s="151">
        <f t="shared" si="70"/>
        <v>0.05</v>
      </c>
      <c r="Q68" s="93">
        <f t="shared" si="71"/>
        <v>5</v>
      </c>
      <c r="R68" s="134">
        <v>0</v>
      </c>
      <c r="S68" s="132">
        <f t="shared" si="72"/>
        <v>0</v>
      </c>
      <c r="T68" s="8"/>
      <c r="U68" s="139">
        <f t="shared" si="73"/>
        <v>3.7500000000000006E-2</v>
      </c>
      <c r="V68" s="132">
        <f t="shared" si="74"/>
        <v>-3.7500000000000006E-2</v>
      </c>
    </row>
    <row r="69" spans="1:22" ht="15.75">
      <c r="A69" s="4" t="s">
        <v>91</v>
      </c>
      <c r="B69" s="5" t="s">
        <v>92</v>
      </c>
      <c r="C69" s="30">
        <v>16.3</v>
      </c>
      <c r="D69" s="101">
        <v>0</v>
      </c>
      <c r="E69" s="192">
        <v>0</v>
      </c>
      <c r="F69" s="115"/>
      <c r="G69" s="89">
        <v>0</v>
      </c>
      <c r="H69" s="35">
        <v>0</v>
      </c>
      <c r="I69" s="34"/>
      <c r="J69" s="31">
        <v>0</v>
      </c>
      <c r="K69" s="85">
        <v>0</v>
      </c>
      <c r="L69" s="269"/>
      <c r="M69" s="93">
        <v>0</v>
      </c>
      <c r="N69" s="8"/>
      <c r="O69" s="8"/>
      <c r="P69" s="151">
        <f t="shared" si="70"/>
        <v>0</v>
      </c>
      <c r="Q69" s="93" t="e">
        <f t="shared" si="71"/>
        <v>#DIV/0!</v>
      </c>
      <c r="R69" s="134">
        <v>0</v>
      </c>
      <c r="S69" s="132" t="e">
        <f t="shared" si="72"/>
        <v>#DIV/0!</v>
      </c>
      <c r="T69" s="8"/>
      <c r="U69" s="139">
        <f t="shared" si="73"/>
        <v>0</v>
      </c>
      <c r="V69" s="132">
        <f t="shared" si="74"/>
        <v>0</v>
      </c>
    </row>
    <row r="70" spans="1:22" ht="15.75">
      <c r="A70" s="4" t="s">
        <v>312</v>
      </c>
      <c r="B70" s="36" t="s">
        <v>93</v>
      </c>
      <c r="C70" s="68">
        <v>8.6999999999999993</v>
      </c>
      <c r="D70" s="101">
        <v>4</v>
      </c>
      <c r="E70" s="196">
        <v>7</v>
      </c>
      <c r="F70" s="115"/>
      <c r="G70" s="89">
        <v>0</v>
      </c>
      <c r="H70" s="17">
        <v>0</v>
      </c>
      <c r="I70" s="34"/>
      <c r="J70" s="31">
        <v>0</v>
      </c>
      <c r="K70" s="43">
        <v>0</v>
      </c>
      <c r="L70" s="127"/>
      <c r="M70" s="93">
        <v>0</v>
      </c>
      <c r="N70" s="8"/>
      <c r="O70" s="8"/>
      <c r="P70" s="151">
        <f t="shared" si="70"/>
        <v>0.35000000000000003</v>
      </c>
      <c r="Q70" s="93">
        <f t="shared" si="71"/>
        <v>5</v>
      </c>
      <c r="R70" s="134">
        <v>0</v>
      </c>
      <c r="S70" s="132">
        <f t="shared" si="72"/>
        <v>0</v>
      </c>
      <c r="T70" s="8"/>
      <c r="U70" s="139">
        <f t="shared" si="73"/>
        <v>0.26250000000000001</v>
      </c>
      <c r="V70" s="132">
        <f t="shared" si="74"/>
        <v>-0.26250000000000001</v>
      </c>
    </row>
    <row r="71" spans="1:22" ht="15.75">
      <c r="A71" s="8"/>
      <c r="B71" s="71" t="s">
        <v>35</v>
      </c>
      <c r="C71" s="70"/>
      <c r="D71" s="83"/>
      <c r="E71" s="64">
        <v>286</v>
      </c>
      <c r="F71" s="114"/>
      <c r="G71" s="83">
        <v>10</v>
      </c>
      <c r="H71" s="83"/>
      <c r="I71" s="83"/>
      <c r="J71" s="31">
        <v>7</v>
      </c>
      <c r="K71" s="19">
        <v>3</v>
      </c>
      <c r="L71" s="266"/>
      <c r="M71" s="93">
        <v>0</v>
      </c>
      <c r="N71" s="20"/>
      <c r="O71" s="20"/>
      <c r="P71" s="151"/>
      <c r="Q71" s="96"/>
      <c r="R71" s="165">
        <f>SUM(R62:R70)</f>
        <v>11</v>
      </c>
      <c r="S71" s="132"/>
      <c r="T71" s="20"/>
      <c r="U71" s="141"/>
      <c r="V71" s="132"/>
    </row>
    <row r="72" spans="1:22">
      <c r="A72" s="300" t="s">
        <v>94</v>
      </c>
      <c r="B72" s="301"/>
      <c r="C72" s="301"/>
      <c r="D72" s="301"/>
      <c r="E72" s="301"/>
      <c r="F72" s="301"/>
      <c r="G72" s="301"/>
      <c r="H72" s="301"/>
      <c r="I72" s="301"/>
      <c r="J72" s="301"/>
      <c r="K72" s="301"/>
      <c r="L72" s="301"/>
      <c r="M72" s="301"/>
      <c r="N72" s="301"/>
      <c r="O72" s="301"/>
      <c r="P72" s="301"/>
      <c r="Q72" s="301"/>
      <c r="R72" s="301"/>
      <c r="S72" s="301"/>
      <c r="T72" s="301"/>
      <c r="U72" s="301"/>
      <c r="V72" s="301"/>
    </row>
    <row r="73" spans="1:22" ht="15.75">
      <c r="A73" s="38" t="s">
        <v>95</v>
      </c>
      <c r="B73" s="39" t="s">
        <v>96</v>
      </c>
      <c r="C73" s="11">
        <v>109.6</v>
      </c>
      <c r="D73" s="41">
        <v>0</v>
      </c>
      <c r="E73" s="192">
        <v>0</v>
      </c>
      <c r="F73" s="115"/>
      <c r="G73" s="89">
        <v>0</v>
      </c>
      <c r="H73" s="40"/>
      <c r="I73" s="41"/>
      <c r="J73" s="31">
        <v>0</v>
      </c>
      <c r="K73" s="31"/>
      <c r="L73" s="124"/>
      <c r="M73" s="93">
        <v>0</v>
      </c>
      <c r="N73" s="8"/>
      <c r="O73" s="8"/>
      <c r="P73" s="151">
        <f t="shared" ref="P73" si="75">E73*5%</f>
        <v>0</v>
      </c>
      <c r="Q73" s="93" t="e">
        <f t="shared" ref="Q73" si="76">P73/E73%</f>
        <v>#DIV/0!</v>
      </c>
      <c r="R73" s="134">
        <v>0</v>
      </c>
      <c r="S73" s="132" t="e">
        <f t="shared" ref="S73" si="77">R73/E73%</f>
        <v>#DIV/0!</v>
      </c>
      <c r="T73" s="8"/>
      <c r="U73" s="139">
        <f t="shared" ref="U73" si="78">P73*75%</f>
        <v>0</v>
      </c>
      <c r="V73" s="132">
        <f t="shared" ref="V73" si="79">R73-U73</f>
        <v>0</v>
      </c>
    </row>
    <row r="74" spans="1:22" ht="30">
      <c r="A74" s="38" t="s">
        <v>97</v>
      </c>
      <c r="B74" s="39" t="s">
        <v>98</v>
      </c>
      <c r="C74" s="11">
        <v>119.9</v>
      </c>
      <c r="D74" s="42">
        <v>0</v>
      </c>
      <c r="E74" s="192">
        <v>0</v>
      </c>
      <c r="F74" s="115"/>
      <c r="G74" s="89">
        <v>0</v>
      </c>
      <c r="H74" s="31"/>
      <c r="I74" s="42"/>
      <c r="J74" s="31">
        <v>0</v>
      </c>
      <c r="K74" s="43"/>
      <c r="L74" s="127"/>
      <c r="M74" s="93">
        <v>0</v>
      </c>
      <c r="N74" s="8"/>
      <c r="O74" s="8"/>
      <c r="P74" s="151">
        <f t="shared" ref="P74:P75" si="80">E74*5%</f>
        <v>0</v>
      </c>
      <c r="Q74" s="93" t="e">
        <f t="shared" ref="Q74:Q75" si="81">P74/E74%</f>
        <v>#DIV/0!</v>
      </c>
      <c r="R74" s="134">
        <v>0</v>
      </c>
      <c r="S74" s="132" t="e">
        <f t="shared" ref="S74:S75" si="82">R74/E74%</f>
        <v>#DIV/0!</v>
      </c>
      <c r="T74" s="8"/>
      <c r="U74" s="139">
        <f t="shared" ref="U74:U75" si="83">P74*75%</f>
        <v>0</v>
      </c>
      <c r="V74" s="132">
        <f t="shared" ref="V74:V75" si="84">R74-U74</f>
        <v>0</v>
      </c>
    </row>
    <row r="75" spans="1:22" s="159" customFormat="1" ht="15.75">
      <c r="A75" s="161" t="s">
        <v>99</v>
      </c>
      <c r="B75" s="162" t="s">
        <v>100</v>
      </c>
      <c r="C75" s="160">
        <v>278</v>
      </c>
      <c r="D75" s="120">
        <v>0</v>
      </c>
      <c r="E75" s="193">
        <v>0</v>
      </c>
      <c r="F75" s="121"/>
      <c r="G75" s="121">
        <v>0</v>
      </c>
      <c r="H75" s="124"/>
      <c r="I75" s="120"/>
      <c r="J75" s="124">
        <v>0</v>
      </c>
      <c r="K75" s="127"/>
      <c r="L75" s="127"/>
      <c r="M75" s="125">
        <v>0</v>
      </c>
      <c r="N75" s="121"/>
      <c r="O75" s="121"/>
      <c r="P75" s="125">
        <f t="shared" si="80"/>
        <v>0</v>
      </c>
      <c r="Q75" s="125" t="e">
        <f t="shared" si="81"/>
        <v>#DIV/0!</v>
      </c>
      <c r="R75" s="134">
        <v>0</v>
      </c>
      <c r="S75" s="133" t="e">
        <f t="shared" si="82"/>
        <v>#DIV/0!</v>
      </c>
      <c r="T75" s="121"/>
      <c r="U75" s="140">
        <f t="shared" si="83"/>
        <v>0</v>
      </c>
      <c r="V75" s="133">
        <f t="shared" si="84"/>
        <v>0</v>
      </c>
    </row>
    <row r="76" spans="1:22" ht="15.75">
      <c r="A76" s="8"/>
      <c r="B76" s="72" t="s">
        <v>35</v>
      </c>
      <c r="C76" s="70"/>
      <c r="D76" s="83"/>
      <c r="E76" s="64"/>
      <c r="F76" s="114"/>
      <c r="G76" s="83"/>
      <c r="H76" s="83"/>
      <c r="I76" s="83"/>
      <c r="J76" s="31">
        <v>0</v>
      </c>
      <c r="K76" s="44"/>
      <c r="L76" s="270"/>
      <c r="M76" s="93">
        <v>0</v>
      </c>
      <c r="N76" s="20"/>
      <c r="O76" s="20"/>
      <c r="P76" s="151"/>
      <c r="Q76" s="96"/>
      <c r="R76" s="165">
        <f>SUM(R73:R75)</f>
        <v>0</v>
      </c>
      <c r="S76" s="132"/>
      <c r="T76" s="20"/>
      <c r="U76" s="141"/>
      <c r="V76" s="132"/>
    </row>
    <row r="77" spans="1:22">
      <c r="A77" s="338" t="s">
        <v>101</v>
      </c>
      <c r="B77" s="301"/>
      <c r="C77" s="301"/>
      <c r="D77" s="301"/>
      <c r="E77" s="301"/>
      <c r="F77" s="301"/>
      <c r="G77" s="301"/>
      <c r="H77" s="301"/>
      <c r="I77" s="301"/>
      <c r="J77" s="301"/>
      <c r="K77" s="301"/>
      <c r="L77" s="301"/>
      <c r="M77" s="301"/>
      <c r="N77" s="301"/>
      <c r="O77" s="301"/>
      <c r="P77" s="301"/>
      <c r="Q77" s="301"/>
      <c r="R77" s="301"/>
      <c r="S77" s="301"/>
      <c r="T77" s="301"/>
      <c r="U77" s="301"/>
      <c r="V77" s="301"/>
    </row>
    <row r="78" spans="1:22" ht="15.75">
      <c r="A78" s="45" t="s">
        <v>102</v>
      </c>
      <c r="B78" s="46" t="s">
        <v>43</v>
      </c>
      <c r="C78" s="11">
        <v>156.80000000000001</v>
      </c>
      <c r="D78" s="77">
        <v>758</v>
      </c>
      <c r="E78" s="192">
        <v>962</v>
      </c>
      <c r="F78" s="115">
        <v>6.13</v>
      </c>
      <c r="G78" s="98">
        <v>35</v>
      </c>
      <c r="H78" s="47"/>
      <c r="I78" s="42"/>
      <c r="J78" s="31">
        <v>26</v>
      </c>
      <c r="K78" s="31">
        <v>9</v>
      </c>
      <c r="L78" s="124">
        <v>29</v>
      </c>
      <c r="M78" s="93">
        <v>26</v>
      </c>
      <c r="N78" s="8">
        <v>3</v>
      </c>
      <c r="O78" s="8">
        <v>83</v>
      </c>
      <c r="P78" s="151">
        <f t="shared" ref="P78" si="85">E78*5%</f>
        <v>48.1</v>
      </c>
      <c r="Q78" s="93">
        <f t="shared" ref="Q78" si="86">P78/E78%</f>
        <v>5.0000000000000009</v>
      </c>
      <c r="R78" s="134">
        <v>45</v>
      </c>
      <c r="S78" s="132">
        <f t="shared" ref="S78" si="87">R78/E78%</f>
        <v>4.6777546777546783</v>
      </c>
      <c r="T78" s="8"/>
      <c r="U78" s="139">
        <f t="shared" ref="U78" si="88">P78*75%</f>
        <v>36.075000000000003</v>
      </c>
      <c r="V78" s="132">
        <f t="shared" ref="V78" si="89">R78-U78</f>
        <v>8.9249999999999972</v>
      </c>
    </row>
    <row r="79" spans="1:22" ht="15.75">
      <c r="A79" s="45"/>
      <c r="B79" s="334" t="s">
        <v>304</v>
      </c>
      <c r="C79" s="276"/>
      <c r="D79" s="276"/>
      <c r="E79" s="276"/>
      <c r="F79" s="335"/>
      <c r="G79" s="98"/>
      <c r="H79" s="47"/>
      <c r="I79" s="42"/>
      <c r="J79" s="31"/>
      <c r="K79" s="31"/>
      <c r="L79" s="124"/>
      <c r="M79" s="93"/>
      <c r="N79" s="8"/>
      <c r="O79" s="8"/>
      <c r="P79" s="151"/>
      <c r="Q79" s="93"/>
      <c r="R79" s="134">
        <v>3</v>
      </c>
      <c r="S79" s="132"/>
      <c r="T79" s="8"/>
      <c r="U79" s="139"/>
      <c r="V79" s="132"/>
    </row>
    <row r="80" spans="1:22" s="263" customFormat="1" ht="15.75">
      <c r="A80" s="248" t="s">
        <v>103</v>
      </c>
      <c r="B80" s="249" t="s">
        <v>104</v>
      </c>
      <c r="C80" s="250">
        <v>699.6</v>
      </c>
      <c r="D80" s="251">
        <v>3056</v>
      </c>
      <c r="E80" s="252">
        <v>3133</v>
      </c>
      <c r="F80" s="253">
        <v>4.59</v>
      </c>
      <c r="G80" s="254">
        <v>152</v>
      </c>
      <c r="H80" s="255"/>
      <c r="I80" s="256"/>
      <c r="J80" s="104">
        <v>114</v>
      </c>
      <c r="K80" s="257">
        <v>38</v>
      </c>
      <c r="L80" s="271">
        <v>122</v>
      </c>
      <c r="M80" s="258">
        <v>114</v>
      </c>
      <c r="N80" s="259">
        <v>8</v>
      </c>
      <c r="O80" s="259">
        <v>80</v>
      </c>
      <c r="P80" s="260">
        <f t="shared" ref="P80:P84" si="90">E80*5%</f>
        <v>156.65</v>
      </c>
      <c r="Q80" s="258">
        <f t="shared" ref="Q80:Q84" si="91">P80/E80%</f>
        <v>5.0000000000000009</v>
      </c>
      <c r="R80" s="134">
        <v>156</v>
      </c>
      <c r="S80" s="261">
        <f t="shared" ref="S80:S84" si="92">R80/E80%</f>
        <v>4.9792531120331951</v>
      </c>
      <c r="T80" s="259"/>
      <c r="U80" s="262">
        <f t="shared" ref="U80:U84" si="93">P80*75%</f>
        <v>117.48750000000001</v>
      </c>
      <c r="V80" s="261">
        <f t="shared" ref="V80:V84" si="94">R80-U80</f>
        <v>38.512499999999989</v>
      </c>
    </row>
    <row r="81" spans="1:22" ht="15.75">
      <c r="A81" s="38" t="s">
        <v>105</v>
      </c>
      <c r="B81" s="39" t="s">
        <v>106</v>
      </c>
      <c r="C81" s="11">
        <v>354.7</v>
      </c>
      <c r="D81" s="76">
        <v>2851</v>
      </c>
      <c r="E81" s="192">
        <v>3182</v>
      </c>
      <c r="F81" s="115">
        <v>19.399999999999999</v>
      </c>
      <c r="G81" s="98">
        <v>142</v>
      </c>
      <c r="H81" s="47"/>
      <c r="I81" s="42"/>
      <c r="J81" s="31">
        <v>106</v>
      </c>
      <c r="K81" s="43">
        <v>36</v>
      </c>
      <c r="L81" s="127">
        <v>140</v>
      </c>
      <c r="M81" s="93">
        <v>106</v>
      </c>
      <c r="N81" s="8">
        <v>34</v>
      </c>
      <c r="O81" s="8">
        <v>98.5</v>
      </c>
      <c r="P81" s="151">
        <f t="shared" si="90"/>
        <v>159.10000000000002</v>
      </c>
      <c r="Q81" s="93">
        <f t="shared" si="91"/>
        <v>5.0000000000000009</v>
      </c>
      <c r="R81" s="134">
        <v>159</v>
      </c>
      <c r="S81" s="132">
        <f t="shared" si="92"/>
        <v>4.9968573224387178</v>
      </c>
      <c r="T81" s="8"/>
      <c r="U81" s="139">
        <f t="shared" si="93"/>
        <v>119.32500000000002</v>
      </c>
      <c r="V81" s="132">
        <f t="shared" si="94"/>
        <v>39.674999999999983</v>
      </c>
    </row>
    <row r="82" spans="1:22" ht="15.75">
      <c r="A82" s="38" t="s">
        <v>107</v>
      </c>
      <c r="B82" s="39"/>
      <c r="C82" s="11"/>
      <c r="D82" s="77">
        <v>282</v>
      </c>
      <c r="E82" s="192">
        <v>0</v>
      </c>
      <c r="F82" s="115"/>
      <c r="G82" s="98">
        <v>14</v>
      </c>
      <c r="H82" s="47"/>
      <c r="I82" s="42"/>
      <c r="J82" s="31">
        <v>10</v>
      </c>
      <c r="K82" s="43">
        <v>4</v>
      </c>
      <c r="L82" s="127"/>
      <c r="M82" s="93">
        <v>0</v>
      </c>
      <c r="N82" s="8"/>
      <c r="O82" s="8"/>
      <c r="P82" s="151">
        <f t="shared" si="90"/>
        <v>0</v>
      </c>
      <c r="Q82" s="93" t="e">
        <f t="shared" si="91"/>
        <v>#DIV/0!</v>
      </c>
      <c r="R82" s="134">
        <v>0</v>
      </c>
      <c r="S82" s="132" t="e">
        <f t="shared" si="92"/>
        <v>#DIV/0!</v>
      </c>
      <c r="T82" s="8"/>
      <c r="U82" s="139">
        <f t="shared" si="93"/>
        <v>0</v>
      </c>
      <c r="V82" s="132">
        <f t="shared" si="94"/>
        <v>0</v>
      </c>
    </row>
    <row r="83" spans="1:22" ht="15.75">
      <c r="A83" s="38" t="s">
        <v>108</v>
      </c>
      <c r="B83" s="39" t="s">
        <v>109</v>
      </c>
      <c r="C83" s="11">
        <v>22.7</v>
      </c>
      <c r="D83" s="77">
        <v>217</v>
      </c>
      <c r="E83" s="192">
        <v>211</v>
      </c>
      <c r="F83" s="115">
        <v>9.2899999999999991</v>
      </c>
      <c r="G83" s="98">
        <v>8</v>
      </c>
      <c r="H83" s="47"/>
      <c r="I83" s="42"/>
      <c r="J83" s="31">
        <v>6</v>
      </c>
      <c r="K83" s="43">
        <v>2</v>
      </c>
      <c r="L83" s="127"/>
      <c r="M83" s="93">
        <v>0</v>
      </c>
      <c r="N83" s="8"/>
      <c r="O83" s="8"/>
      <c r="P83" s="151">
        <f t="shared" si="90"/>
        <v>10.55</v>
      </c>
      <c r="Q83" s="93">
        <f t="shared" si="91"/>
        <v>5.0000000000000009</v>
      </c>
      <c r="R83" s="134">
        <v>10</v>
      </c>
      <c r="S83" s="132">
        <f t="shared" si="92"/>
        <v>4.7393364928909953</v>
      </c>
      <c r="T83" s="8"/>
      <c r="U83" s="139">
        <f t="shared" si="93"/>
        <v>7.9125000000000005</v>
      </c>
      <c r="V83" s="132">
        <f t="shared" si="94"/>
        <v>2.0874999999999995</v>
      </c>
    </row>
    <row r="84" spans="1:22" s="159" customFormat="1" ht="15.75">
      <c r="A84" s="161" t="s">
        <v>110</v>
      </c>
      <c r="B84" s="162" t="s">
        <v>111</v>
      </c>
      <c r="C84" s="160">
        <v>812.9</v>
      </c>
      <c r="D84" s="126">
        <v>2146</v>
      </c>
      <c r="E84" s="193">
        <v>2171</v>
      </c>
      <c r="F84" s="121">
        <v>2.72</v>
      </c>
      <c r="G84" s="125">
        <v>107</v>
      </c>
      <c r="H84" s="123"/>
      <c r="I84" s="247"/>
      <c r="J84" s="124">
        <v>80</v>
      </c>
      <c r="K84" s="127">
        <v>27</v>
      </c>
      <c r="L84" s="127">
        <v>107</v>
      </c>
      <c r="M84" s="125">
        <v>80</v>
      </c>
      <c r="N84" s="121">
        <v>27</v>
      </c>
      <c r="O84" s="121">
        <v>100</v>
      </c>
      <c r="P84" s="125">
        <f t="shared" si="90"/>
        <v>108.55000000000001</v>
      </c>
      <c r="Q84" s="125">
        <f t="shared" si="91"/>
        <v>5</v>
      </c>
      <c r="R84" s="134">
        <v>108</v>
      </c>
      <c r="S84" s="133">
        <f t="shared" si="92"/>
        <v>4.9746660525103641</v>
      </c>
      <c r="T84" s="121"/>
      <c r="U84" s="140">
        <f t="shared" si="93"/>
        <v>81.412500000000009</v>
      </c>
      <c r="V84" s="133">
        <f t="shared" si="94"/>
        <v>26.587499999999991</v>
      </c>
    </row>
    <row r="85" spans="1:22" ht="15.75">
      <c r="A85" s="8"/>
      <c r="B85" s="71" t="s">
        <v>35</v>
      </c>
      <c r="C85" s="70"/>
      <c r="D85" s="83"/>
      <c r="E85" s="64">
        <v>9659</v>
      </c>
      <c r="F85" s="114"/>
      <c r="G85" s="19">
        <v>458</v>
      </c>
      <c r="H85" s="83"/>
      <c r="I85" s="83"/>
      <c r="J85" s="104">
        <f>SUM(J78:J84)</f>
        <v>342</v>
      </c>
      <c r="K85" s="19">
        <f>SUM(K78:K84)</f>
        <v>116</v>
      </c>
      <c r="L85" s="266"/>
      <c r="M85" s="93">
        <v>0</v>
      </c>
      <c r="N85" s="20"/>
      <c r="O85" s="20"/>
      <c r="P85" s="151"/>
      <c r="Q85" s="96"/>
      <c r="R85" s="165">
        <f>SUM(R78:R84)</f>
        <v>481</v>
      </c>
      <c r="S85" s="132"/>
      <c r="T85" s="20"/>
      <c r="U85" s="141"/>
      <c r="V85" s="132"/>
    </row>
    <row r="86" spans="1:22">
      <c r="A86" s="300" t="s">
        <v>112</v>
      </c>
      <c r="B86" s="301"/>
      <c r="C86" s="301"/>
      <c r="D86" s="301"/>
      <c r="E86" s="301"/>
      <c r="F86" s="301"/>
      <c r="G86" s="301"/>
      <c r="H86" s="301"/>
      <c r="I86" s="301"/>
      <c r="J86" s="301"/>
      <c r="K86" s="301"/>
      <c r="L86" s="301"/>
      <c r="M86" s="301"/>
      <c r="N86" s="301"/>
      <c r="O86" s="301"/>
      <c r="P86" s="301"/>
      <c r="Q86" s="301"/>
      <c r="R86" s="301"/>
      <c r="S86" s="301"/>
      <c r="T86" s="301"/>
      <c r="U86" s="301"/>
      <c r="V86" s="301"/>
    </row>
    <row r="87" spans="1:22" ht="15.75">
      <c r="A87" s="48" t="s">
        <v>113</v>
      </c>
      <c r="B87" s="27" t="s">
        <v>43</v>
      </c>
      <c r="C87" s="6">
        <v>631.46</v>
      </c>
      <c r="D87" s="77">
        <v>922</v>
      </c>
      <c r="E87" s="192">
        <v>981</v>
      </c>
      <c r="F87" s="115">
        <v>1.55</v>
      </c>
      <c r="G87" s="89">
        <v>44</v>
      </c>
      <c r="H87" s="13"/>
      <c r="I87" s="26"/>
      <c r="J87" s="31">
        <v>33</v>
      </c>
      <c r="K87" s="31">
        <v>11</v>
      </c>
      <c r="L87" s="124">
        <v>33</v>
      </c>
      <c r="M87" s="93">
        <v>33</v>
      </c>
      <c r="N87" s="8"/>
      <c r="O87" s="8">
        <v>75</v>
      </c>
      <c r="P87" s="151">
        <f t="shared" ref="P87" si="95">E87*5%</f>
        <v>49.050000000000004</v>
      </c>
      <c r="Q87" s="93">
        <f t="shared" ref="Q87" si="96">P87/E87%</f>
        <v>5</v>
      </c>
      <c r="R87" s="134">
        <v>49</v>
      </c>
      <c r="S87" s="132">
        <f t="shared" ref="S87" si="97">R87/E87%</f>
        <v>4.9949031600407743</v>
      </c>
      <c r="T87" s="8"/>
      <c r="U87" s="139">
        <f t="shared" ref="U87" si="98">P87*75%</f>
        <v>36.787500000000001</v>
      </c>
      <c r="V87" s="132">
        <f t="shared" ref="V87" si="99">R87-U87</f>
        <v>12.212499999999999</v>
      </c>
    </row>
    <row r="88" spans="1:22" s="184" customFormat="1" ht="15.75">
      <c r="A88" s="202" t="s">
        <v>114</v>
      </c>
      <c r="B88" s="203" t="s">
        <v>115</v>
      </c>
      <c r="C88" s="172">
        <v>396.8</v>
      </c>
      <c r="D88" s="173">
        <v>1107</v>
      </c>
      <c r="E88" s="195">
        <v>1221</v>
      </c>
      <c r="F88" s="180">
        <v>3.07</v>
      </c>
      <c r="G88" s="180">
        <v>55</v>
      </c>
      <c r="H88" s="176"/>
      <c r="I88" s="177"/>
      <c r="J88" s="178">
        <v>41</v>
      </c>
      <c r="K88" s="179">
        <v>14</v>
      </c>
      <c r="L88" s="127">
        <v>41</v>
      </c>
      <c r="M88" s="175">
        <v>41</v>
      </c>
      <c r="N88" s="180"/>
      <c r="O88" s="180">
        <v>75</v>
      </c>
      <c r="P88" s="175">
        <f t="shared" ref="P88:P93" si="100">E88*5%</f>
        <v>61.050000000000004</v>
      </c>
      <c r="Q88" s="175">
        <f t="shared" ref="Q88:Q93" si="101">P88/E88%</f>
        <v>5</v>
      </c>
      <c r="R88" s="181">
        <v>61</v>
      </c>
      <c r="S88" s="182">
        <f t="shared" ref="S88:S93" si="102">R88/E88%</f>
        <v>4.9959049959049953</v>
      </c>
      <c r="T88" s="180"/>
      <c r="U88" s="183">
        <f t="shared" ref="U88:U93" si="103">P88*75%</f>
        <v>45.787500000000001</v>
      </c>
      <c r="V88" s="182">
        <f t="shared" ref="V88:V93" si="104">R88-U88</f>
        <v>15.212499999999999</v>
      </c>
    </row>
    <row r="89" spans="1:22" s="184" customFormat="1" ht="15.75">
      <c r="A89" s="202" t="s">
        <v>116</v>
      </c>
      <c r="B89" s="203" t="s">
        <v>117</v>
      </c>
      <c r="C89" s="172">
        <v>143.5</v>
      </c>
      <c r="D89" s="173">
        <v>1473</v>
      </c>
      <c r="E89" s="195">
        <v>1579</v>
      </c>
      <c r="F89" s="180">
        <v>11</v>
      </c>
      <c r="G89" s="180">
        <v>73</v>
      </c>
      <c r="H89" s="176">
        <v>5</v>
      </c>
      <c r="I89" s="177"/>
      <c r="J89" s="178">
        <v>54</v>
      </c>
      <c r="K89" s="179">
        <v>19</v>
      </c>
      <c r="L89" s="127">
        <v>54</v>
      </c>
      <c r="M89" s="175">
        <v>54</v>
      </c>
      <c r="N89" s="180"/>
      <c r="O89" s="180"/>
      <c r="P89" s="175">
        <f t="shared" si="100"/>
        <v>78.95</v>
      </c>
      <c r="Q89" s="175">
        <f t="shared" si="101"/>
        <v>5.0000000000000009</v>
      </c>
      <c r="R89" s="181">
        <v>78</v>
      </c>
      <c r="S89" s="182">
        <f t="shared" si="102"/>
        <v>4.9398353388220393</v>
      </c>
      <c r="T89" s="180"/>
      <c r="U89" s="183">
        <f>P89*75%</f>
        <v>59.212500000000006</v>
      </c>
      <c r="V89" s="182">
        <f t="shared" si="104"/>
        <v>18.787499999999994</v>
      </c>
    </row>
    <row r="90" spans="1:22" s="184" customFormat="1" ht="15.75">
      <c r="A90" s="202" t="s">
        <v>118</v>
      </c>
      <c r="B90" s="203" t="s">
        <v>119</v>
      </c>
      <c r="C90" s="172">
        <v>29.9</v>
      </c>
      <c r="D90" s="173">
        <v>13</v>
      </c>
      <c r="E90" s="195">
        <v>11</v>
      </c>
      <c r="F90" s="180">
        <v>0.36</v>
      </c>
      <c r="G90" s="180">
        <v>0</v>
      </c>
      <c r="H90" s="176"/>
      <c r="I90" s="177"/>
      <c r="J90" s="178">
        <v>0</v>
      </c>
      <c r="K90" s="178">
        <v>0</v>
      </c>
      <c r="L90" s="124"/>
      <c r="M90" s="175">
        <v>0</v>
      </c>
      <c r="N90" s="180"/>
      <c r="O90" s="180"/>
      <c r="P90" s="175">
        <f t="shared" si="100"/>
        <v>0.55000000000000004</v>
      </c>
      <c r="Q90" s="175">
        <f t="shared" si="101"/>
        <v>5</v>
      </c>
      <c r="R90" s="181">
        <v>0</v>
      </c>
      <c r="S90" s="182">
        <f t="shared" si="102"/>
        <v>0</v>
      </c>
      <c r="T90" s="180"/>
      <c r="U90" s="183">
        <v>0</v>
      </c>
      <c r="V90" s="182">
        <v>0</v>
      </c>
    </row>
    <row r="91" spans="1:22" s="184" customFormat="1" ht="15.75">
      <c r="A91" s="202" t="s">
        <v>120</v>
      </c>
      <c r="B91" s="224" t="s">
        <v>121</v>
      </c>
      <c r="C91" s="226">
        <v>21.2</v>
      </c>
      <c r="D91" s="173">
        <v>0</v>
      </c>
      <c r="E91" s="195">
        <v>0</v>
      </c>
      <c r="F91" s="180"/>
      <c r="G91" s="180">
        <v>0</v>
      </c>
      <c r="H91" s="176"/>
      <c r="I91" s="177"/>
      <c r="J91" s="178">
        <v>0</v>
      </c>
      <c r="K91" s="179">
        <v>0</v>
      </c>
      <c r="L91" s="127"/>
      <c r="M91" s="175">
        <v>0</v>
      </c>
      <c r="N91" s="180"/>
      <c r="O91" s="180"/>
      <c r="P91" s="175">
        <f t="shared" si="100"/>
        <v>0</v>
      </c>
      <c r="Q91" s="175" t="e">
        <f t="shared" si="101"/>
        <v>#DIV/0!</v>
      </c>
      <c r="R91" s="181">
        <v>0</v>
      </c>
      <c r="S91" s="182" t="e">
        <f t="shared" si="102"/>
        <v>#DIV/0!</v>
      </c>
      <c r="T91" s="180"/>
      <c r="U91" s="183">
        <f t="shared" si="103"/>
        <v>0</v>
      </c>
      <c r="V91" s="182">
        <f t="shared" si="104"/>
        <v>0</v>
      </c>
    </row>
    <row r="92" spans="1:22" s="184" customFormat="1" ht="15.75">
      <c r="A92" s="202" t="s">
        <v>122</v>
      </c>
      <c r="B92" s="224" t="s">
        <v>123</v>
      </c>
      <c r="C92" s="186" t="s">
        <v>317</v>
      </c>
      <c r="D92" s="173">
        <v>0</v>
      </c>
      <c r="E92" s="195">
        <v>12</v>
      </c>
      <c r="F92" s="180">
        <v>0.12</v>
      </c>
      <c r="G92" s="180">
        <v>0</v>
      </c>
      <c r="H92" s="176"/>
      <c r="I92" s="177"/>
      <c r="J92" s="178">
        <v>0</v>
      </c>
      <c r="K92" s="178">
        <v>0</v>
      </c>
      <c r="L92" s="124"/>
      <c r="M92" s="175">
        <v>0</v>
      </c>
      <c r="N92" s="180"/>
      <c r="O92" s="180"/>
      <c r="P92" s="175">
        <f t="shared" si="100"/>
        <v>0.60000000000000009</v>
      </c>
      <c r="Q92" s="175">
        <f t="shared" si="101"/>
        <v>5.0000000000000009</v>
      </c>
      <c r="R92" s="181">
        <v>0</v>
      </c>
      <c r="S92" s="182">
        <f t="shared" si="102"/>
        <v>0</v>
      </c>
      <c r="T92" s="180"/>
      <c r="U92" s="183">
        <f t="shared" si="103"/>
        <v>0.45000000000000007</v>
      </c>
      <c r="V92" s="182">
        <f t="shared" si="104"/>
        <v>-0.45000000000000007</v>
      </c>
    </row>
    <row r="93" spans="1:22" s="184" customFormat="1" ht="15.75">
      <c r="A93" s="202" t="s">
        <v>124</v>
      </c>
      <c r="B93" s="224" t="s">
        <v>125</v>
      </c>
      <c r="C93" s="186">
        <v>140.6</v>
      </c>
      <c r="D93" s="173">
        <v>221</v>
      </c>
      <c r="E93" s="195">
        <v>735</v>
      </c>
      <c r="F93" s="180">
        <v>1.96</v>
      </c>
      <c r="G93" s="180">
        <v>11</v>
      </c>
      <c r="H93" s="225">
        <v>5</v>
      </c>
      <c r="I93" s="177"/>
      <c r="J93" s="178">
        <v>8</v>
      </c>
      <c r="K93" s="179">
        <v>3</v>
      </c>
      <c r="L93" s="127"/>
      <c r="M93" s="175">
        <v>0</v>
      </c>
      <c r="N93" s="180"/>
      <c r="O93" s="180"/>
      <c r="P93" s="175">
        <f t="shared" si="100"/>
        <v>36.75</v>
      </c>
      <c r="Q93" s="175">
        <f t="shared" si="101"/>
        <v>5</v>
      </c>
      <c r="R93" s="181">
        <v>35</v>
      </c>
      <c r="S93" s="182">
        <f t="shared" si="102"/>
        <v>4.7619047619047619</v>
      </c>
      <c r="T93" s="180"/>
      <c r="U93" s="183">
        <f t="shared" si="103"/>
        <v>27.5625</v>
      </c>
      <c r="V93" s="182">
        <f t="shared" si="104"/>
        <v>7.4375</v>
      </c>
    </row>
    <row r="94" spans="1:22" ht="15.75">
      <c r="A94" s="8"/>
      <c r="B94" s="64" t="s">
        <v>35</v>
      </c>
      <c r="C94" s="65"/>
      <c r="D94" s="83"/>
      <c r="E94" s="64">
        <v>4080</v>
      </c>
      <c r="F94" s="114"/>
      <c r="G94" s="83">
        <f>SUM(G87:G93)</f>
        <v>183</v>
      </c>
      <c r="H94" s="83"/>
      <c r="I94" s="83"/>
      <c r="J94" s="104">
        <f>SUM(J87:J93)</f>
        <v>136</v>
      </c>
      <c r="K94" s="19">
        <f>SUM(K87:K93)</f>
        <v>47</v>
      </c>
      <c r="L94" s="266"/>
      <c r="M94" s="93">
        <v>0</v>
      </c>
      <c r="N94" s="20"/>
      <c r="O94" s="20"/>
      <c r="P94" s="151"/>
      <c r="Q94" s="96"/>
      <c r="R94" s="165">
        <f>SUM(R87:R93)</f>
        <v>223</v>
      </c>
      <c r="S94" s="132"/>
      <c r="T94" s="20"/>
      <c r="U94" s="143"/>
      <c r="V94" s="132"/>
    </row>
    <row r="95" spans="1:22">
      <c r="A95" s="300" t="s">
        <v>126</v>
      </c>
      <c r="B95" s="301"/>
      <c r="C95" s="301"/>
      <c r="D95" s="301"/>
      <c r="E95" s="301"/>
      <c r="F95" s="301"/>
      <c r="G95" s="301"/>
      <c r="H95" s="301"/>
      <c r="I95" s="301"/>
      <c r="J95" s="301"/>
      <c r="K95" s="301"/>
      <c r="L95" s="301"/>
      <c r="M95" s="301"/>
      <c r="N95" s="301"/>
      <c r="O95" s="301"/>
      <c r="P95" s="301"/>
      <c r="Q95" s="301"/>
      <c r="R95" s="301"/>
      <c r="S95" s="301"/>
      <c r="T95" s="301"/>
      <c r="U95" s="301"/>
      <c r="V95" s="301"/>
    </row>
    <row r="96" spans="1:22" ht="15.75">
      <c r="A96" s="4" t="s">
        <v>127</v>
      </c>
      <c r="B96" s="5" t="s">
        <v>43</v>
      </c>
      <c r="C96" s="11">
        <v>1541.2</v>
      </c>
      <c r="D96" s="77">
        <v>7092</v>
      </c>
      <c r="E96" s="192">
        <v>6545</v>
      </c>
      <c r="F96" s="115">
        <v>4.24</v>
      </c>
      <c r="G96" s="98">
        <v>350</v>
      </c>
      <c r="H96" s="13"/>
      <c r="I96" s="26"/>
      <c r="J96" s="31">
        <v>262</v>
      </c>
      <c r="K96" s="31">
        <v>88</v>
      </c>
      <c r="L96" s="124">
        <v>350</v>
      </c>
      <c r="M96" s="93">
        <v>0</v>
      </c>
      <c r="N96" s="8">
        <v>350</v>
      </c>
      <c r="O96" s="8">
        <v>97</v>
      </c>
      <c r="P96" s="151">
        <f t="shared" ref="P96" si="105">E96*5%</f>
        <v>327.25</v>
      </c>
      <c r="Q96" s="93">
        <f t="shared" ref="Q96" si="106">P96/E96%</f>
        <v>5</v>
      </c>
      <c r="R96" s="134">
        <v>327</v>
      </c>
      <c r="S96" s="132">
        <f t="shared" ref="S96" si="107">R96/E96%</f>
        <v>4.9961802902979375</v>
      </c>
      <c r="T96" s="8"/>
      <c r="U96" s="139">
        <f t="shared" ref="U96" si="108">P96*75%</f>
        <v>245.4375</v>
      </c>
      <c r="V96" s="132">
        <f t="shared" ref="V96" si="109">R96-U96</f>
        <v>81.5625</v>
      </c>
    </row>
    <row r="97" spans="1:22" s="184" customFormat="1" ht="15.75">
      <c r="A97" s="170" t="s">
        <v>128</v>
      </c>
      <c r="B97" s="171" t="s">
        <v>129</v>
      </c>
      <c r="C97" s="172">
        <v>400</v>
      </c>
      <c r="D97" s="173">
        <v>2099</v>
      </c>
      <c r="E97" s="195">
        <v>2010</v>
      </c>
      <c r="F97" s="180">
        <v>5.0250000000000004</v>
      </c>
      <c r="G97" s="175">
        <v>104</v>
      </c>
      <c r="H97" s="176"/>
      <c r="I97" s="208"/>
      <c r="J97" s="178">
        <v>78</v>
      </c>
      <c r="K97" s="179">
        <v>26</v>
      </c>
      <c r="L97" s="127"/>
      <c r="M97" s="175">
        <v>0</v>
      </c>
      <c r="N97" s="180"/>
      <c r="O97" s="180"/>
      <c r="P97" s="175">
        <f t="shared" ref="P97:P99" si="110">E97*5%</f>
        <v>100.5</v>
      </c>
      <c r="Q97" s="175">
        <f t="shared" ref="Q97:Q99" si="111">P97/E97%</f>
        <v>5</v>
      </c>
      <c r="R97" s="181">
        <v>100</v>
      </c>
      <c r="S97" s="182">
        <f t="shared" ref="S97:S99" si="112">R97/E97%</f>
        <v>4.9751243781094523</v>
      </c>
      <c r="T97" s="180"/>
      <c r="U97" s="183">
        <f t="shared" ref="U97:U99" si="113">P97*75%</f>
        <v>75.375</v>
      </c>
      <c r="V97" s="182">
        <f t="shared" ref="V97:V99" si="114">R97-U97</f>
        <v>24.625</v>
      </c>
    </row>
    <row r="98" spans="1:22" s="184" customFormat="1" ht="15.75">
      <c r="A98" s="170" t="s">
        <v>130</v>
      </c>
      <c r="B98" s="171" t="s">
        <v>131</v>
      </c>
      <c r="C98" s="172">
        <v>17.399999999999999</v>
      </c>
      <c r="D98" s="173">
        <v>179</v>
      </c>
      <c r="E98" s="195">
        <v>181</v>
      </c>
      <c r="F98" s="174" t="s">
        <v>318</v>
      </c>
      <c r="G98" s="175">
        <v>7</v>
      </c>
      <c r="H98" s="176"/>
      <c r="I98" s="177"/>
      <c r="J98" s="178">
        <v>5</v>
      </c>
      <c r="K98" s="179">
        <v>2</v>
      </c>
      <c r="L98" s="127">
        <v>5</v>
      </c>
      <c r="M98" s="175">
        <v>5</v>
      </c>
      <c r="N98" s="180"/>
      <c r="O98" s="180">
        <v>75</v>
      </c>
      <c r="P98" s="175">
        <f t="shared" si="110"/>
        <v>9.0500000000000007</v>
      </c>
      <c r="Q98" s="175">
        <f t="shared" si="111"/>
        <v>5</v>
      </c>
      <c r="R98" s="181">
        <v>9</v>
      </c>
      <c r="S98" s="182">
        <f t="shared" si="112"/>
        <v>4.972375690607735</v>
      </c>
      <c r="T98" s="180"/>
      <c r="U98" s="183">
        <f t="shared" si="113"/>
        <v>6.7875000000000005</v>
      </c>
      <c r="V98" s="182">
        <f t="shared" si="114"/>
        <v>2.2124999999999995</v>
      </c>
    </row>
    <row r="99" spans="1:22" ht="15.75">
      <c r="A99" s="4" t="s">
        <v>132</v>
      </c>
      <c r="B99" s="5" t="s">
        <v>133</v>
      </c>
      <c r="C99" s="11">
        <v>210.3</v>
      </c>
      <c r="D99" s="77">
        <v>706</v>
      </c>
      <c r="E99" s="192">
        <v>1236</v>
      </c>
      <c r="F99" s="115">
        <v>5.87</v>
      </c>
      <c r="G99" s="98">
        <v>34</v>
      </c>
      <c r="H99" s="13"/>
      <c r="I99" s="26"/>
      <c r="J99" s="31">
        <v>25</v>
      </c>
      <c r="K99" s="43">
        <v>9</v>
      </c>
      <c r="L99" s="127"/>
      <c r="M99" s="93">
        <v>0</v>
      </c>
      <c r="N99" s="8"/>
      <c r="O99" s="8"/>
      <c r="P99" s="151">
        <f t="shared" si="110"/>
        <v>61.800000000000004</v>
      </c>
      <c r="Q99" s="93">
        <f t="shared" si="111"/>
        <v>5.0000000000000009</v>
      </c>
      <c r="R99" s="134">
        <v>61</v>
      </c>
      <c r="S99" s="132">
        <f t="shared" si="112"/>
        <v>4.9352750809061492</v>
      </c>
      <c r="T99" s="8"/>
      <c r="U99" s="139">
        <f t="shared" si="113"/>
        <v>46.35</v>
      </c>
      <c r="V99" s="132">
        <f t="shared" si="114"/>
        <v>14.649999999999999</v>
      </c>
    </row>
    <row r="100" spans="1:22" ht="15.75">
      <c r="A100" s="8"/>
      <c r="B100" s="71" t="s">
        <v>35</v>
      </c>
      <c r="C100" s="70"/>
      <c r="D100" s="83"/>
      <c r="E100" s="64">
        <v>9972</v>
      </c>
      <c r="F100" s="114"/>
      <c r="G100" s="19">
        <f>SUM(G96:G99)</f>
        <v>495</v>
      </c>
      <c r="H100" s="83"/>
      <c r="I100" s="83"/>
      <c r="J100" s="31">
        <f>SUM(J96:J99)</f>
        <v>370</v>
      </c>
      <c r="K100" s="19">
        <f>SUM(K96:K99)</f>
        <v>125</v>
      </c>
      <c r="L100" s="266"/>
      <c r="M100" s="93">
        <v>0</v>
      </c>
      <c r="N100" s="20"/>
      <c r="O100" s="20"/>
      <c r="P100" s="151"/>
      <c r="Q100" s="96"/>
      <c r="R100" s="165">
        <f>SUM(R96:R99)</f>
        <v>497</v>
      </c>
      <c r="S100" s="132"/>
      <c r="T100" s="20"/>
      <c r="U100" s="141"/>
      <c r="V100" s="132"/>
    </row>
    <row r="101" spans="1:22">
      <c r="A101" s="300" t="s">
        <v>134</v>
      </c>
      <c r="B101" s="301"/>
      <c r="C101" s="301"/>
      <c r="D101" s="301"/>
      <c r="E101" s="301"/>
      <c r="F101" s="301"/>
      <c r="G101" s="301"/>
      <c r="H101" s="301"/>
      <c r="I101" s="301"/>
      <c r="J101" s="301"/>
      <c r="K101" s="301"/>
      <c r="L101" s="301"/>
      <c r="M101" s="301"/>
      <c r="N101" s="301"/>
      <c r="O101" s="301"/>
      <c r="P101" s="301"/>
      <c r="Q101" s="301"/>
      <c r="R101" s="301"/>
      <c r="S101" s="301"/>
      <c r="T101" s="301"/>
      <c r="U101" s="301"/>
      <c r="V101" s="301"/>
    </row>
    <row r="102" spans="1:22" ht="15.75">
      <c r="A102" s="4" t="s">
        <v>135</v>
      </c>
      <c r="B102" s="5" t="s">
        <v>43</v>
      </c>
      <c r="C102" s="11">
        <v>249.5</v>
      </c>
      <c r="D102" s="80">
        <v>0</v>
      </c>
      <c r="E102" s="192">
        <v>0</v>
      </c>
      <c r="F102" s="113"/>
      <c r="G102" s="105">
        <v>0</v>
      </c>
      <c r="H102" s="13"/>
      <c r="I102" s="26"/>
      <c r="J102" s="31">
        <v>0</v>
      </c>
      <c r="K102" s="31"/>
      <c r="L102" s="124"/>
      <c r="M102" s="93">
        <v>0</v>
      </c>
      <c r="N102" s="8"/>
      <c r="O102" s="8"/>
      <c r="P102" s="151">
        <f t="shared" ref="P102" si="115">E102*5%</f>
        <v>0</v>
      </c>
      <c r="Q102" s="93" t="e">
        <f t="shared" ref="Q102" si="116">P102/E102%</f>
        <v>#DIV/0!</v>
      </c>
      <c r="R102" s="134">
        <v>0</v>
      </c>
      <c r="S102" s="132" t="e">
        <f t="shared" ref="S102" si="117">R102/E102%</f>
        <v>#DIV/0!</v>
      </c>
      <c r="T102" s="8"/>
      <c r="U102" s="139">
        <f t="shared" ref="U102" si="118">P102*75%</f>
        <v>0</v>
      </c>
      <c r="V102" s="132">
        <f t="shared" ref="V102" si="119">R102-U102</f>
        <v>0</v>
      </c>
    </row>
    <row r="103" spans="1:22" ht="15.75">
      <c r="A103" s="4" t="s">
        <v>136</v>
      </c>
      <c r="B103" s="5" t="s">
        <v>137</v>
      </c>
      <c r="C103" s="11">
        <v>98.5</v>
      </c>
      <c r="D103" s="100">
        <v>17</v>
      </c>
      <c r="E103" s="196">
        <v>26</v>
      </c>
      <c r="F103" s="112">
        <v>0.26</v>
      </c>
      <c r="G103" s="98">
        <v>0</v>
      </c>
      <c r="H103" s="13"/>
      <c r="I103" s="50"/>
      <c r="J103" s="31">
        <v>0</v>
      </c>
      <c r="K103" s="43"/>
      <c r="L103" s="127"/>
      <c r="M103" s="93">
        <v>0</v>
      </c>
      <c r="N103" s="8"/>
      <c r="O103" s="8"/>
      <c r="P103" s="151">
        <f t="shared" ref="P103:P106" si="120">E103*5%</f>
        <v>1.3</v>
      </c>
      <c r="Q103" s="93">
        <f t="shared" ref="Q103:Q106" si="121">P103/E103%</f>
        <v>5</v>
      </c>
      <c r="R103" s="134">
        <v>0</v>
      </c>
      <c r="S103" s="132">
        <f t="shared" ref="S103:S106" si="122">R103/E103%</f>
        <v>0</v>
      </c>
      <c r="T103" s="8"/>
      <c r="U103" s="139">
        <f t="shared" ref="U103:U106" si="123">P103*75%</f>
        <v>0.97500000000000009</v>
      </c>
      <c r="V103" s="132">
        <f t="shared" ref="V103:V106" si="124">R103-U103</f>
        <v>-0.97500000000000009</v>
      </c>
    </row>
    <row r="104" spans="1:22" ht="15.75">
      <c r="A104" s="4" t="s">
        <v>138</v>
      </c>
      <c r="B104" s="5" t="s">
        <v>139</v>
      </c>
      <c r="C104" s="11">
        <v>164.6</v>
      </c>
      <c r="D104" s="100">
        <v>31</v>
      </c>
      <c r="E104" s="192">
        <v>55</v>
      </c>
      <c r="F104" s="112">
        <v>0.36</v>
      </c>
      <c r="G104" s="98">
        <v>0</v>
      </c>
      <c r="H104" s="13"/>
      <c r="I104" s="50"/>
      <c r="J104" s="31">
        <v>0</v>
      </c>
      <c r="K104" s="43"/>
      <c r="L104" s="127"/>
      <c r="M104" s="93">
        <v>0</v>
      </c>
      <c r="N104" s="8"/>
      <c r="O104" s="8"/>
      <c r="P104" s="151">
        <f t="shared" si="120"/>
        <v>2.75</v>
      </c>
      <c r="Q104" s="93">
        <f t="shared" si="121"/>
        <v>5</v>
      </c>
      <c r="R104" s="134">
        <v>2</v>
      </c>
      <c r="S104" s="132">
        <f t="shared" si="122"/>
        <v>3.6363636363636362</v>
      </c>
      <c r="T104" s="8"/>
      <c r="U104" s="139">
        <f t="shared" si="123"/>
        <v>2.0625</v>
      </c>
      <c r="V104" s="132">
        <f t="shared" si="124"/>
        <v>-6.25E-2</v>
      </c>
    </row>
    <row r="105" spans="1:22" ht="15.75">
      <c r="A105" s="4" t="s">
        <v>140</v>
      </c>
      <c r="B105" s="5" t="s">
        <v>141</v>
      </c>
      <c r="C105" s="11">
        <v>7.08</v>
      </c>
      <c r="D105" s="100">
        <v>0</v>
      </c>
      <c r="E105" s="192">
        <v>0</v>
      </c>
      <c r="F105" s="112"/>
      <c r="G105" s="98">
        <v>0</v>
      </c>
      <c r="H105" s="13"/>
      <c r="I105" s="26"/>
      <c r="J105" s="31">
        <v>0</v>
      </c>
      <c r="K105" s="43"/>
      <c r="L105" s="127"/>
      <c r="M105" s="93">
        <v>0</v>
      </c>
      <c r="N105" s="8"/>
      <c r="O105" s="8"/>
      <c r="P105" s="151">
        <f t="shared" si="120"/>
        <v>0</v>
      </c>
      <c r="Q105" s="93" t="e">
        <f t="shared" si="121"/>
        <v>#DIV/0!</v>
      </c>
      <c r="R105" s="134">
        <v>0</v>
      </c>
      <c r="S105" s="132" t="e">
        <f t="shared" si="122"/>
        <v>#DIV/0!</v>
      </c>
      <c r="T105" s="8"/>
      <c r="U105" s="139">
        <f t="shared" si="123"/>
        <v>0</v>
      </c>
      <c r="V105" s="132">
        <f t="shared" si="124"/>
        <v>0</v>
      </c>
    </row>
    <row r="106" spans="1:22" ht="15.75">
      <c r="A106" s="4" t="s">
        <v>142</v>
      </c>
      <c r="B106" s="5" t="s">
        <v>143</v>
      </c>
      <c r="C106" s="11">
        <v>11.75</v>
      </c>
      <c r="D106" s="100">
        <v>0</v>
      </c>
      <c r="E106" s="192">
        <v>0</v>
      </c>
      <c r="F106" s="112"/>
      <c r="G106" s="98">
        <v>0</v>
      </c>
      <c r="H106" s="13"/>
      <c r="I106" s="26"/>
      <c r="J106" s="31">
        <v>0</v>
      </c>
      <c r="K106" s="43"/>
      <c r="L106" s="127"/>
      <c r="M106" s="93">
        <v>0</v>
      </c>
      <c r="N106" s="8"/>
      <c r="O106" s="8"/>
      <c r="P106" s="151">
        <f t="shared" si="120"/>
        <v>0</v>
      </c>
      <c r="Q106" s="93" t="e">
        <f t="shared" si="121"/>
        <v>#DIV/0!</v>
      </c>
      <c r="R106" s="134">
        <v>0</v>
      </c>
      <c r="S106" s="132" t="e">
        <f t="shared" si="122"/>
        <v>#DIV/0!</v>
      </c>
      <c r="T106" s="8"/>
      <c r="U106" s="139">
        <f t="shared" si="123"/>
        <v>0</v>
      </c>
      <c r="V106" s="132">
        <f t="shared" si="124"/>
        <v>0</v>
      </c>
    </row>
    <row r="107" spans="1:22" ht="15.75">
      <c r="A107" s="8"/>
      <c r="B107" s="71" t="s">
        <v>35</v>
      </c>
      <c r="C107" s="70"/>
      <c r="D107" s="83"/>
      <c r="E107" s="64">
        <v>81</v>
      </c>
      <c r="F107" s="114"/>
      <c r="G107" s="83">
        <v>0</v>
      </c>
      <c r="H107" s="83"/>
      <c r="I107" s="83"/>
      <c r="J107" s="31">
        <v>0</v>
      </c>
      <c r="K107" s="19"/>
      <c r="L107" s="266"/>
      <c r="M107" s="93">
        <v>0</v>
      </c>
      <c r="N107" s="20"/>
      <c r="O107" s="20"/>
      <c r="P107" s="151"/>
      <c r="Q107" s="96"/>
      <c r="R107" s="165">
        <f>SUM(R102:R106)</f>
        <v>2</v>
      </c>
      <c r="S107" s="132"/>
      <c r="T107" s="20"/>
      <c r="U107" s="141"/>
      <c r="V107" s="132"/>
    </row>
    <row r="108" spans="1:22">
      <c r="A108" s="300" t="s">
        <v>144</v>
      </c>
      <c r="B108" s="301"/>
      <c r="C108" s="301"/>
      <c r="D108" s="301"/>
      <c r="E108" s="301"/>
      <c r="F108" s="301"/>
      <c r="G108" s="301"/>
      <c r="H108" s="301"/>
      <c r="I108" s="301"/>
      <c r="J108" s="301"/>
      <c r="K108" s="301"/>
      <c r="L108" s="301"/>
      <c r="M108" s="301"/>
      <c r="N108" s="301"/>
      <c r="O108" s="301"/>
      <c r="P108" s="301"/>
      <c r="Q108" s="301"/>
      <c r="R108" s="301"/>
      <c r="S108" s="301"/>
      <c r="T108" s="301"/>
      <c r="U108" s="301"/>
      <c r="V108" s="301"/>
    </row>
    <row r="109" spans="1:22" ht="15.75">
      <c r="A109" s="4" t="s">
        <v>145</v>
      </c>
      <c r="B109" s="5" t="s">
        <v>43</v>
      </c>
      <c r="C109" s="11">
        <v>587.20000000000005</v>
      </c>
      <c r="D109" s="77">
        <v>0</v>
      </c>
      <c r="E109" s="192">
        <v>87</v>
      </c>
      <c r="F109" s="115">
        <v>0.46</v>
      </c>
      <c r="G109" s="89">
        <v>0</v>
      </c>
      <c r="H109" s="13"/>
      <c r="I109" s="26"/>
      <c r="J109" s="31">
        <v>0</v>
      </c>
      <c r="K109" s="31">
        <v>0</v>
      </c>
      <c r="L109" s="124"/>
      <c r="M109" s="93">
        <v>0</v>
      </c>
      <c r="N109" s="8"/>
      <c r="O109" s="8"/>
      <c r="P109" s="151">
        <f t="shared" ref="P109" si="125">E109*5%</f>
        <v>4.3500000000000005</v>
      </c>
      <c r="Q109" s="93">
        <f t="shared" ref="Q109" si="126">P109/E109%</f>
        <v>5.0000000000000009</v>
      </c>
      <c r="R109" s="134">
        <v>4</v>
      </c>
      <c r="S109" s="132">
        <f t="shared" ref="S109" si="127">R109/E109%</f>
        <v>4.5977011494252871</v>
      </c>
      <c r="T109" s="8"/>
      <c r="U109" s="139">
        <f t="shared" ref="U109" si="128">P109*75%</f>
        <v>3.2625000000000002</v>
      </c>
      <c r="V109" s="132">
        <f t="shared" ref="V109" si="129">R109-U109</f>
        <v>0.73749999999999982</v>
      </c>
    </row>
    <row r="110" spans="1:22" ht="15.75">
      <c r="A110" s="4" t="s">
        <v>146</v>
      </c>
      <c r="B110" s="5"/>
      <c r="C110" s="11"/>
      <c r="D110" s="76">
        <v>9</v>
      </c>
      <c r="E110" s="192">
        <v>0</v>
      </c>
      <c r="F110" s="115"/>
      <c r="G110" s="89">
        <v>0</v>
      </c>
      <c r="H110" s="13"/>
      <c r="I110" s="50"/>
      <c r="J110" s="31">
        <v>0</v>
      </c>
      <c r="K110" s="43">
        <v>0</v>
      </c>
      <c r="L110" s="127"/>
      <c r="M110" s="93">
        <v>0</v>
      </c>
      <c r="N110" s="8"/>
      <c r="O110" s="8"/>
      <c r="P110" s="151">
        <f t="shared" ref="P110:P111" si="130">E110*5%</f>
        <v>0</v>
      </c>
      <c r="Q110" s="93" t="e">
        <f t="shared" ref="Q110:Q111" si="131">P110/E110%</f>
        <v>#DIV/0!</v>
      </c>
      <c r="R110" s="134">
        <v>0</v>
      </c>
      <c r="S110" s="132" t="e">
        <f t="shared" ref="S110:S111" si="132">R110/E110%</f>
        <v>#DIV/0!</v>
      </c>
      <c r="T110" s="8"/>
      <c r="U110" s="139">
        <f t="shared" ref="U110:U111" si="133">P110*75%</f>
        <v>0</v>
      </c>
      <c r="V110" s="132">
        <f t="shared" ref="V110:V111" si="134">R110-U110</f>
        <v>0</v>
      </c>
    </row>
    <row r="111" spans="1:22" s="159" customFormat="1" ht="15.75">
      <c r="A111" s="161" t="s">
        <v>147</v>
      </c>
      <c r="B111" s="162" t="s">
        <v>148</v>
      </c>
      <c r="C111" s="160">
        <v>200.45</v>
      </c>
      <c r="D111" s="126">
        <v>552</v>
      </c>
      <c r="E111" s="193">
        <v>285</v>
      </c>
      <c r="F111" s="121">
        <v>4.18</v>
      </c>
      <c r="G111" s="121">
        <v>21</v>
      </c>
      <c r="H111" s="123">
        <v>11</v>
      </c>
      <c r="I111" s="120"/>
      <c r="J111" s="124">
        <v>15</v>
      </c>
      <c r="K111" s="127">
        <v>6</v>
      </c>
      <c r="L111" s="127">
        <v>15</v>
      </c>
      <c r="M111" s="125">
        <v>15</v>
      </c>
      <c r="N111" s="121"/>
      <c r="O111" s="121"/>
      <c r="P111" s="125">
        <f t="shared" si="130"/>
        <v>14.25</v>
      </c>
      <c r="Q111" s="125">
        <f t="shared" si="131"/>
        <v>5</v>
      </c>
      <c r="R111" s="134">
        <v>14</v>
      </c>
      <c r="S111" s="133">
        <f t="shared" si="132"/>
        <v>4.9122807017543861</v>
      </c>
      <c r="T111" s="121"/>
      <c r="U111" s="140">
        <f t="shared" si="133"/>
        <v>10.6875</v>
      </c>
      <c r="V111" s="133">
        <f t="shared" si="134"/>
        <v>3.3125</v>
      </c>
    </row>
    <row r="112" spans="1:22" ht="15.75">
      <c r="A112" s="8"/>
      <c r="B112" s="71" t="s">
        <v>35</v>
      </c>
      <c r="C112" s="70"/>
      <c r="D112" s="83"/>
      <c r="E112" s="64">
        <v>372</v>
      </c>
      <c r="F112" s="114"/>
      <c r="G112" s="83"/>
      <c r="H112" s="83"/>
      <c r="I112" s="83"/>
      <c r="J112" s="31">
        <f>SUM(J109:J111)</f>
        <v>15</v>
      </c>
      <c r="K112" s="19">
        <f>SUM(K109:K111)</f>
        <v>6</v>
      </c>
      <c r="L112" s="266"/>
      <c r="M112" s="93">
        <v>0</v>
      </c>
      <c r="N112" s="20"/>
      <c r="O112" s="20"/>
      <c r="P112" s="151"/>
      <c r="Q112" s="96"/>
      <c r="R112" s="165">
        <f>SUM(R109:R111)</f>
        <v>18</v>
      </c>
      <c r="S112" s="132"/>
      <c r="T112" s="20"/>
      <c r="U112" s="141"/>
      <c r="V112" s="132"/>
    </row>
    <row r="113" spans="1:22">
      <c r="A113" s="300" t="s">
        <v>149</v>
      </c>
      <c r="B113" s="301"/>
      <c r="C113" s="301"/>
      <c r="D113" s="301"/>
      <c r="E113" s="301"/>
      <c r="F113" s="301"/>
      <c r="G113" s="301"/>
      <c r="H113" s="301"/>
      <c r="I113" s="301"/>
      <c r="J113" s="301"/>
      <c r="K113" s="301"/>
      <c r="L113" s="301"/>
      <c r="M113" s="301"/>
      <c r="N113" s="301"/>
      <c r="O113" s="301"/>
      <c r="P113" s="301"/>
      <c r="Q113" s="301"/>
      <c r="R113" s="301"/>
      <c r="S113" s="301"/>
      <c r="T113" s="301"/>
      <c r="U113" s="301"/>
      <c r="V113" s="301"/>
    </row>
    <row r="114" spans="1:22" ht="15.75">
      <c r="A114" s="4" t="s">
        <v>150</v>
      </c>
      <c r="B114" s="5" t="s">
        <v>21</v>
      </c>
      <c r="C114" s="11">
        <v>240.6</v>
      </c>
      <c r="D114" s="77">
        <v>0</v>
      </c>
      <c r="E114" s="192">
        <v>0</v>
      </c>
      <c r="F114" s="115"/>
      <c r="G114" s="89">
        <v>0</v>
      </c>
      <c r="H114" s="13"/>
      <c r="I114" s="26"/>
      <c r="J114" s="31">
        <v>0</v>
      </c>
      <c r="K114" s="31">
        <v>0</v>
      </c>
      <c r="L114" s="124"/>
      <c r="M114" s="93">
        <v>0</v>
      </c>
      <c r="N114" s="8"/>
      <c r="O114" s="8"/>
      <c r="P114" s="151">
        <f t="shared" ref="P114" si="135">E114*5%</f>
        <v>0</v>
      </c>
      <c r="Q114" s="93" t="e">
        <f t="shared" ref="Q114" si="136">P114/E114%</f>
        <v>#DIV/0!</v>
      </c>
      <c r="R114" s="134">
        <v>0</v>
      </c>
      <c r="S114" s="132" t="e">
        <f t="shared" ref="S114" si="137">R114/E114%</f>
        <v>#DIV/0!</v>
      </c>
      <c r="T114" s="8"/>
      <c r="U114" s="139">
        <f t="shared" ref="U114" si="138">P114*75%</f>
        <v>0</v>
      </c>
      <c r="V114" s="132">
        <f t="shared" ref="V114" si="139">R114-U114</f>
        <v>0</v>
      </c>
    </row>
    <row r="115" spans="1:22" ht="30">
      <c r="A115" s="4" t="s">
        <v>151</v>
      </c>
      <c r="B115" s="5" t="s">
        <v>152</v>
      </c>
      <c r="C115" s="11">
        <v>332.5</v>
      </c>
      <c r="D115" s="76">
        <v>14</v>
      </c>
      <c r="E115" s="192">
        <v>0</v>
      </c>
      <c r="F115" s="115"/>
      <c r="G115" s="89">
        <v>0</v>
      </c>
      <c r="H115" s="13"/>
      <c r="I115" s="26"/>
      <c r="J115" s="31">
        <v>0</v>
      </c>
      <c r="K115" s="43">
        <v>0</v>
      </c>
      <c r="L115" s="127"/>
      <c r="M115" s="93">
        <v>0</v>
      </c>
      <c r="N115" s="8"/>
      <c r="O115" s="8"/>
      <c r="P115" s="151">
        <f t="shared" ref="P115" si="140">E115*5%</f>
        <v>0</v>
      </c>
      <c r="Q115" s="93" t="e">
        <f t="shared" ref="Q115" si="141">P115/E115%</f>
        <v>#DIV/0!</v>
      </c>
      <c r="R115" s="134">
        <v>0</v>
      </c>
      <c r="S115" s="132" t="e">
        <f t="shared" ref="S115" si="142">R115/E115%</f>
        <v>#DIV/0!</v>
      </c>
      <c r="T115" s="8"/>
      <c r="U115" s="139">
        <f t="shared" ref="U115" si="143">P115*75%</f>
        <v>0</v>
      </c>
      <c r="V115" s="132">
        <f t="shared" ref="V115" si="144">R115-U115</f>
        <v>0</v>
      </c>
    </row>
    <row r="116" spans="1:22" ht="15.75">
      <c r="A116" s="8"/>
      <c r="B116" s="71" t="s">
        <v>35</v>
      </c>
      <c r="C116" s="70"/>
      <c r="D116" s="83"/>
      <c r="E116" s="64">
        <v>0</v>
      </c>
      <c r="F116" s="114"/>
      <c r="G116" s="83">
        <v>0</v>
      </c>
      <c r="H116" s="83"/>
      <c r="I116" s="83"/>
      <c r="J116" s="31">
        <v>0</v>
      </c>
      <c r="K116" s="19">
        <v>0</v>
      </c>
      <c r="L116" s="266"/>
      <c r="M116" s="93">
        <v>0</v>
      </c>
      <c r="N116" s="20"/>
      <c r="O116" s="20"/>
      <c r="P116" s="151"/>
      <c r="Q116" s="96"/>
      <c r="R116" s="134"/>
      <c r="S116" s="132"/>
      <c r="T116" s="20"/>
      <c r="U116" s="141"/>
      <c r="V116" s="132"/>
    </row>
    <row r="117" spans="1:22">
      <c r="A117" s="300" t="s">
        <v>153</v>
      </c>
      <c r="B117" s="301"/>
      <c r="C117" s="301"/>
      <c r="D117" s="301"/>
      <c r="E117" s="301"/>
      <c r="F117" s="301"/>
      <c r="G117" s="301"/>
      <c r="H117" s="301"/>
      <c r="I117" s="301"/>
      <c r="J117" s="301"/>
      <c r="K117" s="301"/>
      <c r="L117" s="301"/>
      <c r="M117" s="301"/>
      <c r="N117" s="301"/>
      <c r="O117" s="301"/>
      <c r="P117" s="301"/>
      <c r="Q117" s="301"/>
      <c r="R117" s="301"/>
      <c r="S117" s="301"/>
      <c r="T117" s="301"/>
      <c r="U117" s="301"/>
      <c r="V117" s="301"/>
    </row>
    <row r="118" spans="1:22" ht="15.75">
      <c r="A118" s="51" t="s">
        <v>154</v>
      </c>
      <c r="B118" s="52" t="s">
        <v>21</v>
      </c>
      <c r="C118" s="30">
        <v>358.5</v>
      </c>
      <c r="D118" s="81">
        <v>0</v>
      </c>
      <c r="E118" s="191">
        <v>0</v>
      </c>
      <c r="F118" s="115"/>
      <c r="G118" s="89">
        <v>0</v>
      </c>
      <c r="H118" s="32"/>
      <c r="I118" s="26"/>
      <c r="J118" s="31">
        <v>0</v>
      </c>
      <c r="K118" s="31"/>
      <c r="L118" s="124"/>
      <c r="M118" s="93">
        <v>0</v>
      </c>
      <c r="N118" s="8"/>
      <c r="O118" s="8"/>
      <c r="P118" s="151">
        <f t="shared" ref="P118" si="145">E118*5%</f>
        <v>0</v>
      </c>
      <c r="Q118" s="93" t="e">
        <f t="shared" ref="Q118" si="146">P118/E118%</f>
        <v>#DIV/0!</v>
      </c>
      <c r="R118" s="134">
        <v>0</v>
      </c>
      <c r="S118" s="132" t="e">
        <f t="shared" ref="S118" si="147">R118/E118%</f>
        <v>#DIV/0!</v>
      </c>
      <c r="T118" s="8"/>
      <c r="U118" s="139">
        <f t="shared" ref="U118" si="148">P118*75%</f>
        <v>0</v>
      </c>
      <c r="V118" s="132">
        <f t="shared" ref="V118" si="149">R118-U118</f>
        <v>0</v>
      </c>
    </row>
    <row r="119" spans="1:22" ht="15.75">
      <c r="A119" s="51" t="s">
        <v>310</v>
      </c>
      <c r="B119" s="5" t="s">
        <v>155</v>
      </c>
      <c r="C119" s="11">
        <v>36.19</v>
      </c>
      <c r="D119" s="8">
        <v>0</v>
      </c>
      <c r="E119" s="9">
        <v>0</v>
      </c>
      <c r="F119" s="31"/>
      <c r="G119" s="92">
        <v>0</v>
      </c>
      <c r="H119" s="9"/>
      <c r="I119" s="26"/>
      <c r="J119" s="31">
        <v>0</v>
      </c>
      <c r="K119" s="31"/>
      <c r="L119" s="124"/>
      <c r="M119" s="93">
        <v>0</v>
      </c>
      <c r="N119" s="8"/>
      <c r="O119" s="8"/>
      <c r="P119" s="151">
        <f t="shared" ref="P119:P120" si="150">E119*5%</f>
        <v>0</v>
      </c>
      <c r="Q119" s="93" t="e">
        <f t="shared" ref="Q119:Q120" si="151">P119/E119%</f>
        <v>#DIV/0!</v>
      </c>
      <c r="R119" s="134">
        <v>0</v>
      </c>
      <c r="S119" s="132" t="e">
        <f t="shared" ref="S119:S120" si="152">R119/E119%</f>
        <v>#DIV/0!</v>
      </c>
      <c r="T119" s="8"/>
      <c r="U119" s="139">
        <f t="shared" ref="U119:U120" si="153">P119*75%</f>
        <v>0</v>
      </c>
      <c r="V119" s="132">
        <f t="shared" ref="V119:V120" si="154">R119-U119</f>
        <v>0</v>
      </c>
    </row>
    <row r="120" spans="1:22" ht="15.75">
      <c r="A120" s="51" t="s">
        <v>311</v>
      </c>
      <c r="B120" s="5" t="s">
        <v>156</v>
      </c>
      <c r="C120" s="11">
        <v>21.42</v>
      </c>
      <c r="D120" s="8">
        <v>0</v>
      </c>
      <c r="E120" s="9">
        <v>0</v>
      </c>
      <c r="F120" s="31"/>
      <c r="G120" s="92">
        <v>0</v>
      </c>
      <c r="H120" s="9"/>
      <c r="I120" s="26"/>
      <c r="J120" s="31">
        <v>0</v>
      </c>
      <c r="K120" s="31"/>
      <c r="L120" s="124"/>
      <c r="M120" s="93">
        <v>0</v>
      </c>
      <c r="N120" s="8"/>
      <c r="O120" s="8"/>
      <c r="P120" s="151">
        <f t="shared" si="150"/>
        <v>0</v>
      </c>
      <c r="Q120" s="93" t="e">
        <f t="shared" si="151"/>
        <v>#DIV/0!</v>
      </c>
      <c r="R120" s="134">
        <v>0</v>
      </c>
      <c r="S120" s="132" t="e">
        <f t="shared" si="152"/>
        <v>#DIV/0!</v>
      </c>
      <c r="T120" s="8"/>
      <c r="U120" s="139">
        <f t="shared" si="153"/>
        <v>0</v>
      </c>
      <c r="V120" s="132">
        <f t="shared" si="154"/>
        <v>0</v>
      </c>
    </row>
    <row r="121" spans="1:22" ht="15.75">
      <c r="A121" s="8"/>
      <c r="B121" s="71" t="s">
        <v>35</v>
      </c>
      <c r="C121" s="70"/>
      <c r="D121" s="83">
        <v>0</v>
      </c>
      <c r="E121" s="64">
        <v>0</v>
      </c>
      <c r="F121" s="114"/>
      <c r="G121" s="83">
        <v>0</v>
      </c>
      <c r="H121" s="83"/>
      <c r="I121" s="83"/>
      <c r="J121" s="31">
        <v>0</v>
      </c>
      <c r="K121" s="19"/>
      <c r="L121" s="266"/>
      <c r="M121" s="93">
        <v>0</v>
      </c>
      <c r="N121" s="20"/>
      <c r="O121" s="20"/>
      <c r="P121" s="151"/>
      <c r="Q121" s="96"/>
      <c r="R121" s="134"/>
      <c r="S121" s="132"/>
      <c r="T121" s="20"/>
      <c r="U121" s="141"/>
      <c r="V121" s="132"/>
    </row>
    <row r="122" spans="1:22" ht="15.75">
      <c r="A122" s="333" t="s">
        <v>157</v>
      </c>
      <c r="B122" s="301"/>
      <c r="C122" s="301"/>
      <c r="D122" s="301"/>
      <c r="E122" s="301"/>
      <c r="F122" s="301"/>
      <c r="G122" s="301"/>
      <c r="H122" s="301"/>
      <c r="I122" s="301"/>
      <c r="J122" s="301"/>
      <c r="K122" s="301"/>
      <c r="L122" s="301"/>
      <c r="M122" s="301"/>
      <c r="N122" s="301"/>
      <c r="O122" s="301"/>
      <c r="P122" s="301"/>
      <c r="Q122" s="301"/>
      <c r="R122" s="301"/>
      <c r="S122" s="301"/>
      <c r="T122" s="301"/>
      <c r="U122" s="301"/>
      <c r="V122" s="301"/>
    </row>
    <row r="123" spans="1:22" ht="15.75">
      <c r="A123" s="4" t="s">
        <v>158</v>
      </c>
      <c r="B123" s="5" t="s">
        <v>21</v>
      </c>
      <c r="C123" s="6">
        <v>273.5</v>
      </c>
      <c r="D123" s="77">
        <v>547</v>
      </c>
      <c r="E123" s="192">
        <v>642</v>
      </c>
      <c r="F123" s="115">
        <v>2.34</v>
      </c>
      <c r="G123" s="98">
        <v>28</v>
      </c>
      <c r="H123" s="47">
        <v>5</v>
      </c>
      <c r="I123" s="41"/>
      <c r="J123" s="31">
        <v>20</v>
      </c>
      <c r="K123" s="31">
        <v>8</v>
      </c>
      <c r="L123" s="124">
        <v>22</v>
      </c>
      <c r="M123" s="8">
        <v>20</v>
      </c>
      <c r="N123" s="8">
        <v>2</v>
      </c>
      <c r="O123" s="8">
        <v>78</v>
      </c>
      <c r="P123" s="151">
        <f t="shared" ref="P123" si="155">E123*5%</f>
        <v>32.1</v>
      </c>
      <c r="Q123" s="93">
        <f t="shared" ref="Q123" si="156">P123/E123%</f>
        <v>5</v>
      </c>
      <c r="R123" s="134">
        <v>30</v>
      </c>
      <c r="S123" s="132">
        <f t="shared" ref="S123" si="157">R123/E123%</f>
        <v>4.6728971962616823</v>
      </c>
      <c r="T123" s="8"/>
      <c r="U123" s="139">
        <f t="shared" ref="U123" si="158">P123*75%</f>
        <v>24.075000000000003</v>
      </c>
      <c r="V123" s="132">
        <f t="shared" ref="V123" si="159">R123-U123</f>
        <v>5.9249999999999972</v>
      </c>
    </row>
    <row r="124" spans="1:22" s="159" customFormat="1" ht="30">
      <c r="A124" s="161" t="s">
        <v>159</v>
      </c>
      <c r="B124" s="162" t="s">
        <v>160</v>
      </c>
      <c r="C124" s="160">
        <v>40.76</v>
      </c>
      <c r="D124" s="126">
        <v>97</v>
      </c>
      <c r="E124" s="193">
        <v>83</v>
      </c>
      <c r="F124" s="121">
        <v>1.88</v>
      </c>
      <c r="G124" s="125">
        <v>4</v>
      </c>
      <c r="H124" s="123">
        <v>5</v>
      </c>
      <c r="I124" s="120"/>
      <c r="J124" s="127">
        <v>3</v>
      </c>
      <c r="K124" s="127">
        <v>1</v>
      </c>
      <c r="L124" s="127">
        <v>4</v>
      </c>
      <c r="M124" s="125">
        <v>3</v>
      </c>
      <c r="N124" s="125">
        <v>1</v>
      </c>
      <c r="O124" s="125">
        <v>100</v>
      </c>
      <c r="P124" s="125">
        <f t="shared" ref="P124:P133" si="160">E124*5%</f>
        <v>4.1500000000000004</v>
      </c>
      <c r="Q124" s="125">
        <f t="shared" ref="Q124:Q133" si="161">P124/E124%</f>
        <v>5.0000000000000009</v>
      </c>
      <c r="R124" s="134">
        <v>4</v>
      </c>
      <c r="S124" s="133">
        <f t="shared" ref="S124:S133" si="162">R124/E124%</f>
        <v>4.8192771084337354</v>
      </c>
      <c r="T124" s="121"/>
      <c r="U124" s="140">
        <f t="shared" ref="U124:U133" si="163">P124*75%</f>
        <v>3.1125000000000003</v>
      </c>
      <c r="V124" s="133">
        <f t="shared" ref="V124:V133" si="164">R124-U124</f>
        <v>0.88749999999999973</v>
      </c>
    </row>
    <row r="125" spans="1:22" s="184" customFormat="1" ht="30">
      <c r="A125" s="170" t="s">
        <v>161</v>
      </c>
      <c r="B125" s="171" t="s">
        <v>162</v>
      </c>
      <c r="C125" s="172">
        <v>83.34</v>
      </c>
      <c r="D125" s="173">
        <v>246</v>
      </c>
      <c r="E125" s="195">
        <v>320</v>
      </c>
      <c r="F125" s="180">
        <v>4.46</v>
      </c>
      <c r="G125" s="175">
        <v>12</v>
      </c>
      <c r="H125" s="176">
        <v>5</v>
      </c>
      <c r="I125" s="177"/>
      <c r="J125" s="179">
        <v>9</v>
      </c>
      <c r="K125" s="179">
        <v>3</v>
      </c>
      <c r="L125" s="127">
        <v>11</v>
      </c>
      <c r="M125" s="175">
        <v>9</v>
      </c>
      <c r="N125" s="175">
        <v>2</v>
      </c>
      <c r="O125" s="175">
        <v>91.7</v>
      </c>
      <c r="P125" s="175">
        <f t="shared" si="160"/>
        <v>16</v>
      </c>
      <c r="Q125" s="175">
        <f t="shared" si="161"/>
        <v>5</v>
      </c>
      <c r="R125" s="181">
        <v>15</v>
      </c>
      <c r="S125" s="182">
        <f t="shared" si="162"/>
        <v>4.6875</v>
      </c>
      <c r="T125" s="180"/>
      <c r="U125" s="183">
        <f t="shared" si="163"/>
        <v>12</v>
      </c>
      <c r="V125" s="182">
        <f t="shared" si="164"/>
        <v>3</v>
      </c>
    </row>
    <row r="126" spans="1:22" s="159" customFormat="1" ht="30">
      <c r="A126" s="161" t="s">
        <v>163</v>
      </c>
      <c r="B126" s="162" t="s">
        <v>164</v>
      </c>
      <c r="C126" s="160">
        <v>71.56</v>
      </c>
      <c r="D126" s="126">
        <v>165</v>
      </c>
      <c r="E126" s="193">
        <v>232</v>
      </c>
      <c r="F126" s="121">
        <v>4.54</v>
      </c>
      <c r="G126" s="125">
        <v>8</v>
      </c>
      <c r="H126" s="123">
        <v>5</v>
      </c>
      <c r="I126" s="120"/>
      <c r="J126" s="127">
        <v>6</v>
      </c>
      <c r="K126" s="127">
        <v>2</v>
      </c>
      <c r="L126" s="127">
        <v>8</v>
      </c>
      <c r="M126" s="125">
        <v>6</v>
      </c>
      <c r="N126" s="125">
        <v>2</v>
      </c>
      <c r="O126" s="125">
        <v>100</v>
      </c>
      <c r="P126" s="125">
        <f t="shared" si="160"/>
        <v>11.600000000000001</v>
      </c>
      <c r="Q126" s="125">
        <f t="shared" si="161"/>
        <v>5.0000000000000009</v>
      </c>
      <c r="R126" s="134">
        <v>11</v>
      </c>
      <c r="S126" s="133">
        <f t="shared" si="162"/>
        <v>4.7413793103448283</v>
      </c>
      <c r="T126" s="121"/>
      <c r="U126" s="140">
        <f t="shared" si="163"/>
        <v>8.7000000000000011</v>
      </c>
      <c r="V126" s="133">
        <f t="shared" si="164"/>
        <v>2.2999999999999989</v>
      </c>
    </row>
    <row r="127" spans="1:22" s="184" customFormat="1" ht="15.75">
      <c r="A127" s="170" t="s">
        <v>309</v>
      </c>
      <c r="B127" s="171" t="s">
        <v>165</v>
      </c>
      <c r="C127" s="172">
        <v>33.799999999999997</v>
      </c>
      <c r="D127" s="173">
        <v>136</v>
      </c>
      <c r="E127" s="195">
        <v>109</v>
      </c>
      <c r="F127" s="180">
        <v>4.6500000000000004</v>
      </c>
      <c r="G127" s="175">
        <v>6</v>
      </c>
      <c r="H127" s="176">
        <v>5</v>
      </c>
      <c r="I127" s="177"/>
      <c r="J127" s="179">
        <v>4</v>
      </c>
      <c r="K127" s="179">
        <v>2</v>
      </c>
      <c r="L127" s="127">
        <v>4</v>
      </c>
      <c r="M127" s="180">
        <v>3</v>
      </c>
      <c r="N127" s="180">
        <v>1</v>
      </c>
      <c r="O127" s="180"/>
      <c r="P127" s="175">
        <f t="shared" si="160"/>
        <v>5.45</v>
      </c>
      <c r="Q127" s="175">
        <f t="shared" si="161"/>
        <v>5</v>
      </c>
      <c r="R127" s="181">
        <v>5</v>
      </c>
      <c r="S127" s="182">
        <f t="shared" si="162"/>
        <v>4.5871559633027523</v>
      </c>
      <c r="T127" s="180"/>
      <c r="U127" s="183">
        <f t="shared" si="163"/>
        <v>4.0875000000000004</v>
      </c>
      <c r="V127" s="182">
        <f t="shared" si="164"/>
        <v>0.91249999999999964</v>
      </c>
    </row>
    <row r="128" spans="1:22" s="159" customFormat="1" ht="15.75">
      <c r="A128" s="161" t="s">
        <v>166</v>
      </c>
      <c r="B128" s="162" t="s">
        <v>167</v>
      </c>
      <c r="C128" s="160">
        <v>35.1</v>
      </c>
      <c r="D128" s="126">
        <v>76</v>
      </c>
      <c r="E128" s="193">
        <v>86</v>
      </c>
      <c r="F128" s="121">
        <v>2.4500000000000002</v>
      </c>
      <c r="G128" s="125">
        <v>3</v>
      </c>
      <c r="H128" s="123">
        <v>5</v>
      </c>
      <c r="I128" s="120"/>
      <c r="J128" s="127">
        <v>2</v>
      </c>
      <c r="K128" s="127">
        <v>1</v>
      </c>
      <c r="L128" s="127"/>
      <c r="M128" s="121"/>
      <c r="N128" s="121"/>
      <c r="O128" s="121"/>
      <c r="P128" s="125">
        <f t="shared" si="160"/>
        <v>4.3</v>
      </c>
      <c r="Q128" s="125">
        <f t="shared" si="161"/>
        <v>5</v>
      </c>
      <c r="R128" s="134">
        <v>4</v>
      </c>
      <c r="S128" s="133">
        <f t="shared" si="162"/>
        <v>4.6511627906976747</v>
      </c>
      <c r="T128" s="121"/>
      <c r="U128" s="140">
        <f t="shared" si="163"/>
        <v>3.2249999999999996</v>
      </c>
      <c r="V128" s="133">
        <f t="shared" si="164"/>
        <v>0.77500000000000036</v>
      </c>
    </row>
    <row r="129" spans="1:22" s="159" customFormat="1" ht="16.5" customHeight="1">
      <c r="A129" s="161" t="s">
        <v>168</v>
      </c>
      <c r="B129" s="162" t="s">
        <v>169</v>
      </c>
      <c r="C129" s="160">
        <v>119.3</v>
      </c>
      <c r="D129" s="126">
        <v>80</v>
      </c>
      <c r="E129" s="193">
        <v>251</v>
      </c>
      <c r="F129" s="121">
        <v>8.0000000000000002E-3</v>
      </c>
      <c r="G129" s="125">
        <v>33</v>
      </c>
      <c r="H129" s="123">
        <v>5</v>
      </c>
      <c r="I129" s="120"/>
      <c r="J129" s="127">
        <v>0</v>
      </c>
      <c r="K129" s="127">
        <v>16</v>
      </c>
      <c r="L129" s="127">
        <v>16</v>
      </c>
      <c r="M129" s="121">
        <v>4</v>
      </c>
      <c r="N129" s="121">
        <v>12</v>
      </c>
      <c r="O129" s="121">
        <v>71</v>
      </c>
      <c r="P129" s="125">
        <f t="shared" si="160"/>
        <v>12.55</v>
      </c>
      <c r="Q129" s="125">
        <v>5</v>
      </c>
      <c r="R129" s="134">
        <v>12</v>
      </c>
      <c r="S129" s="133">
        <f t="shared" si="162"/>
        <v>4.7808764940239046</v>
      </c>
      <c r="T129" s="121"/>
      <c r="U129" s="140">
        <v>0</v>
      </c>
      <c r="V129" s="133">
        <f t="shared" si="164"/>
        <v>12</v>
      </c>
    </row>
    <row r="130" spans="1:22" s="184" customFormat="1" ht="15.75">
      <c r="A130" s="170" t="s">
        <v>170</v>
      </c>
      <c r="B130" s="171" t="s">
        <v>171</v>
      </c>
      <c r="C130" s="172">
        <v>28.2</v>
      </c>
      <c r="D130" s="173">
        <v>137</v>
      </c>
      <c r="E130" s="195">
        <v>141</v>
      </c>
      <c r="F130" s="180">
        <v>5</v>
      </c>
      <c r="G130" s="175">
        <v>6</v>
      </c>
      <c r="H130" s="176">
        <v>5</v>
      </c>
      <c r="I130" s="177"/>
      <c r="J130" s="179">
        <v>4</v>
      </c>
      <c r="K130" s="216">
        <v>2</v>
      </c>
      <c r="L130" s="246">
        <v>6</v>
      </c>
      <c r="M130" s="180">
        <v>4</v>
      </c>
      <c r="N130" s="180">
        <v>2</v>
      </c>
      <c r="O130" s="180">
        <v>100</v>
      </c>
      <c r="P130" s="175">
        <v>7</v>
      </c>
      <c r="Q130" s="175">
        <f t="shared" si="161"/>
        <v>4.9645390070921991</v>
      </c>
      <c r="R130" s="181">
        <v>7</v>
      </c>
      <c r="S130" s="182">
        <f t="shared" si="162"/>
        <v>4.9645390070921991</v>
      </c>
      <c r="T130" s="180"/>
      <c r="U130" s="183">
        <v>5</v>
      </c>
      <c r="V130" s="182">
        <v>2</v>
      </c>
    </row>
    <row r="131" spans="1:22" s="184" customFormat="1" ht="15.75">
      <c r="A131" s="170" t="s">
        <v>172</v>
      </c>
      <c r="B131" s="171" t="s">
        <v>173</v>
      </c>
      <c r="C131" s="172">
        <v>24.7</v>
      </c>
      <c r="D131" s="173">
        <v>93</v>
      </c>
      <c r="E131" s="195">
        <v>78</v>
      </c>
      <c r="F131" s="180">
        <v>3.42</v>
      </c>
      <c r="G131" s="175">
        <v>4</v>
      </c>
      <c r="H131" s="176">
        <v>5</v>
      </c>
      <c r="I131" s="177"/>
      <c r="J131" s="179">
        <v>3</v>
      </c>
      <c r="K131" s="179">
        <v>1</v>
      </c>
      <c r="L131" s="127">
        <v>3</v>
      </c>
      <c r="M131" s="180">
        <v>2</v>
      </c>
      <c r="N131" s="180">
        <v>1</v>
      </c>
      <c r="O131" s="180"/>
      <c r="P131" s="175">
        <f t="shared" si="160"/>
        <v>3.9000000000000004</v>
      </c>
      <c r="Q131" s="175">
        <f t="shared" si="161"/>
        <v>5</v>
      </c>
      <c r="R131" s="181">
        <v>3</v>
      </c>
      <c r="S131" s="182">
        <f t="shared" si="162"/>
        <v>3.8461538461538458</v>
      </c>
      <c r="T131" s="180"/>
      <c r="U131" s="183">
        <f t="shared" si="163"/>
        <v>2.9250000000000003</v>
      </c>
      <c r="V131" s="182">
        <f t="shared" si="164"/>
        <v>7.4999999999999734E-2</v>
      </c>
    </row>
    <row r="132" spans="1:22" s="184" customFormat="1" ht="20.25" customHeight="1">
      <c r="A132" s="170" t="s">
        <v>174</v>
      </c>
      <c r="B132" s="185" t="s">
        <v>175</v>
      </c>
      <c r="C132" s="186">
        <v>30.3</v>
      </c>
      <c r="D132" s="173">
        <v>67</v>
      </c>
      <c r="E132" s="195">
        <v>80</v>
      </c>
      <c r="F132" s="180">
        <v>2.64</v>
      </c>
      <c r="G132" s="175">
        <v>3</v>
      </c>
      <c r="H132" s="176">
        <v>5</v>
      </c>
      <c r="I132" s="177"/>
      <c r="J132" s="179">
        <v>2</v>
      </c>
      <c r="K132" s="179">
        <v>1</v>
      </c>
      <c r="L132" s="127">
        <v>3</v>
      </c>
      <c r="M132" s="180">
        <v>2</v>
      </c>
      <c r="N132" s="180">
        <v>1</v>
      </c>
      <c r="O132" s="180">
        <v>100</v>
      </c>
      <c r="P132" s="175">
        <f t="shared" si="160"/>
        <v>4</v>
      </c>
      <c r="Q132" s="175">
        <f t="shared" si="161"/>
        <v>5</v>
      </c>
      <c r="R132" s="181">
        <v>3</v>
      </c>
      <c r="S132" s="182">
        <f t="shared" si="162"/>
        <v>3.75</v>
      </c>
      <c r="T132" s="180"/>
      <c r="U132" s="183">
        <v>2</v>
      </c>
      <c r="V132" s="182">
        <f t="shared" si="164"/>
        <v>1</v>
      </c>
    </row>
    <row r="133" spans="1:22" ht="16.5" customHeight="1">
      <c r="A133" s="4" t="s">
        <v>176</v>
      </c>
      <c r="B133" s="10" t="s">
        <v>34</v>
      </c>
      <c r="C133" s="157">
        <v>35.4</v>
      </c>
      <c r="D133" s="79">
        <v>78</v>
      </c>
      <c r="E133" s="192">
        <v>60</v>
      </c>
      <c r="F133" s="115">
        <v>1.69</v>
      </c>
      <c r="G133" s="98">
        <v>3</v>
      </c>
      <c r="H133" s="47">
        <v>5</v>
      </c>
      <c r="I133" s="41"/>
      <c r="J133" s="31">
        <v>2</v>
      </c>
      <c r="K133" s="87">
        <v>1</v>
      </c>
      <c r="L133" s="272"/>
      <c r="M133" s="8"/>
      <c r="N133" s="8"/>
      <c r="O133" s="8"/>
      <c r="P133" s="151">
        <f t="shared" si="160"/>
        <v>3</v>
      </c>
      <c r="Q133" s="93">
        <f t="shared" si="161"/>
        <v>5</v>
      </c>
      <c r="R133" s="134">
        <v>3</v>
      </c>
      <c r="S133" s="132">
        <f t="shared" si="162"/>
        <v>5</v>
      </c>
      <c r="T133" s="8"/>
      <c r="U133" s="139">
        <f t="shared" si="163"/>
        <v>2.25</v>
      </c>
      <c r="V133" s="132">
        <f t="shared" si="164"/>
        <v>0.75</v>
      </c>
    </row>
    <row r="134" spans="1:22" ht="15.75">
      <c r="A134" s="8"/>
      <c r="B134" s="71" t="s">
        <v>35</v>
      </c>
      <c r="C134" s="70"/>
      <c r="D134" s="83"/>
      <c r="E134" s="64">
        <v>1832</v>
      </c>
      <c r="F134" s="114"/>
      <c r="G134" s="19">
        <f>SUM(G123:G133)</f>
        <v>110</v>
      </c>
      <c r="H134" s="83"/>
      <c r="I134" s="83"/>
      <c r="J134" s="19">
        <f>SUM(J123:J133)</f>
        <v>55</v>
      </c>
      <c r="K134" s="19">
        <f>SUM(K123:K133)</f>
        <v>38</v>
      </c>
      <c r="L134" s="266"/>
      <c r="M134" s="20"/>
      <c r="N134" s="20"/>
      <c r="O134" s="20"/>
      <c r="P134" s="151"/>
      <c r="Q134" s="96"/>
      <c r="R134" s="165">
        <f>SUM(R123:R133)</f>
        <v>97</v>
      </c>
      <c r="S134" s="132"/>
      <c r="T134" s="20"/>
      <c r="U134" s="143"/>
      <c r="V134" s="132"/>
    </row>
    <row r="135" spans="1:22" ht="15.75">
      <c r="A135" s="333" t="s">
        <v>177</v>
      </c>
      <c r="B135" s="301"/>
      <c r="C135" s="301"/>
      <c r="D135" s="301"/>
      <c r="E135" s="301"/>
      <c r="F135" s="301"/>
      <c r="G135" s="301"/>
      <c r="H135" s="301"/>
      <c r="I135" s="301"/>
      <c r="J135" s="301"/>
      <c r="K135" s="301"/>
      <c r="L135" s="301"/>
      <c r="M135" s="301"/>
      <c r="N135" s="301"/>
      <c r="O135" s="301"/>
      <c r="P135" s="301"/>
      <c r="Q135" s="301"/>
      <c r="R135" s="301"/>
      <c r="S135" s="301"/>
      <c r="T135" s="301"/>
      <c r="U135" s="301"/>
      <c r="V135" s="301"/>
    </row>
    <row r="136" spans="1:22" ht="15.75">
      <c r="A136" s="4" t="s">
        <v>178</v>
      </c>
      <c r="B136" s="5" t="s">
        <v>43</v>
      </c>
      <c r="C136" s="11">
        <v>349.1</v>
      </c>
      <c r="D136" s="17">
        <v>0</v>
      </c>
      <c r="E136" s="192">
        <v>0</v>
      </c>
      <c r="F136" s="115"/>
      <c r="G136" s="89">
        <v>0</v>
      </c>
      <c r="H136" s="13"/>
      <c r="I136" s="17"/>
      <c r="J136" s="31"/>
      <c r="K136" s="31"/>
      <c r="L136" s="124"/>
      <c r="M136" s="8"/>
      <c r="N136" s="8"/>
      <c r="O136" s="8"/>
      <c r="P136" s="151">
        <f t="shared" ref="P136" si="165">E136*5%</f>
        <v>0</v>
      </c>
      <c r="Q136" s="93" t="e">
        <f t="shared" ref="Q136" si="166">P136/E136%</f>
        <v>#DIV/0!</v>
      </c>
      <c r="R136" s="134">
        <v>0</v>
      </c>
      <c r="S136" s="132" t="e">
        <f t="shared" ref="S136" si="167">R136/E136%</f>
        <v>#DIV/0!</v>
      </c>
      <c r="T136" s="8"/>
      <c r="U136" s="139">
        <f t="shared" ref="U136" si="168">P136*75%</f>
        <v>0</v>
      </c>
      <c r="V136" s="132">
        <f t="shared" ref="V136" si="169">R136-U136</f>
        <v>0</v>
      </c>
    </row>
    <row r="137" spans="1:22" ht="15.75">
      <c r="A137" s="4" t="s">
        <v>179</v>
      </c>
      <c r="B137" s="5" t="s">
        <v>180</v>
      </c>
      <c r="C137" s="11">
        <v>146.19999999999999</v>
      </c>
      <c r="D137" s="76">
        <v>0</v>
      </c>
      <c r="E137" s="192">
        <v>0</v>
      </c>
      <c r="F137" s="115"/>
      <c r="G137" s="89">
        <v>0</v>
      </c>
      <c r="H137" s="13"/>
      <c r="I137" s="50"/>
      <c r="J137" s="43"/>
      <c r="K137" s="43"/>
      <c r="L137" s="127"/>
      <c r="M137" s="8"/>
      <c r="N137" s="8"/>
      <c r="O137" s="8"/>
      <c r="P137" s="151">
        <f t="shared" ref="P137" si="170">E137*5%</f>
        <v>0</v>
      </c>
      <c r="Q137" s="93" t="e">
        <f t="shared" ref="Q137" si="171">P137/E137%</f>
        <v>#DIV/0!</v>
      </c>
      <c r="R137" s="134">
        <v>0</v>
      </c>
      <c r="S137" s="132" t="e">
        <f t="shared" ref="S137" si="172">R137/E137%</f>
        <v>#DIV/0!</v>
      </c>
      <c r="T137" s="8"/>
      <c r="U137" s="139">
        <f t="shared" ref="U137" si="173">P137*75%</f>
        <v>0</v>
      </c>
      <c r="V137" s="132">
        <f t="shared" ref="V137" si="174">R137-U137</f>
        <v>0</v>
      </c>
    </row>
    <row r="138" spans="1:22" ht="15.75">
      <c r="A138" s="8"/>
      <c r="B138" s="71" t="s">
        <v>35</v>
      </c>
      <c r="C138" s="70"/>
      <c r="D138" s="83"/>
      <c r="E138" s="64">
        <v>0</v>
      </c>
      <c r="F138" s="114"/>
      <c r="G138" s="83"/>
      <c r="H138" s="83"/>
      <c r="I138" s="83"/>
      <c r="J138" s="19"/>
      <c r="K138" s="19"/>
      <c r="L138" s="266"/>
      <c r="M138" s="20"/>
      <c r="N138" s="20"/>
      <c r="O138" s="20"/>
      <c r="P138" s="151"/>
      <c r="Q138" s="96"/>
      <c r="R138" s="134"/>
      <c r="S138" s="132"/>
      <c r="T138" s="20"/>
      <c r="U138" s="143"/>
      <c r="V138" s="132"/>
    </row>
    <row r="139" spans="1:22" ht="15.75">
      <c r="A139" s="333" t="s">
        <v>181</v>
      </c>
      <c r="B139" s="301"/>
      <c r="C139" s="301"/>
      <c r="D139" s="301"/>
      <c r="E139" s="301"/>
      <c r="F139" s="301"/>
      <c r="G139" s="301"/>
      <c r="H139" s="301"/>
      <c r="I139" s="301"/>
      <c r="J139" s="301"/>
      <c r="K139" s="301"/>
      <c r="L139" s="301"/>
      <c r="M139" s="301"/>
      <c r="N139" s="301"/>
      <c r="O139" s="301"/>
      <c r="P139" s="301"/>
      <c r="Q139" s="301"/>
      <c r="R139" s="301"/>
      <c r="S139" s="301"/>
      <c r="T139" s="301"/>
      <c r="U139" s="301"/>
      <c r="V139" s="301"/>
    </row>
    <row r="140" spans="1:22" ht="15.75">
      <c r="A140" s="4" t="s">
        <v>182</v>
      </c>
      <c r="B140" s="5" t="s">
        <v>43</v>
      </c>
      <c r="C140" s="6">
        <v>768.2</v>
      </c>
      <c r="D140" s="12">
        <v>3451</v>
      </c>
      <c r="E140" s="192">
        <v>3437</v>
      </c>
      <c r="F140" s="115">
        <v>3.42</v>
      </c>
      <c r="G140" s="98">
        <v>170</v>
      </c>
      <c r="H140" s="13">
        <v>5</v>
      </c>
      <c r="I140" s="54"/>
      <c r="J140" s="31">
        <v>127</v>
      </c>
      <c r="K140" s="31">
        <v>43</v>
      </c>
      <c r="L140" s="124"/>
      <c r="M140" s="8"/>
      <c r="N140" s="8"/>
      <c r="O140" s="8"/>
      <c r="P140" s="151">
        <f t="shared" ref="P140" si="175">E140*5%</f>
        <v>171.85000000000002</v>
      </c>
      <c r="Q140" s="93">
        <f t="shared" ref="Q140" si="176">P140/E140%</f>
        <v>5.0000000000000009</v>
      </c>
      <c r="R140" s="134">
        <v>170</v>
      </c>
      <c r="S140" s="132">
        <f t="shared" ref="S140" si="177">R140/E140%</f>
        <v>4.9461739889438467</v>
      </c>
      <c r="T140" s="8"/>
      <c r="U140" s="139">
        <f t="shared" ref="U140" si="178">P140*75%</f>
        <v>128.88750000000002</v>
      </c>
      <c r="V140" s="132">
        <f t="shared" ref="V140" si="179">R140-U140</f>
        <v>41.112499999999983</v>
      </c>
    </row>
    <row r="141" spans="1:22" s="159" customFormat="1" ht="15.75">
      <c r="A141" s="161" t="s">
        <v>183</v>
      </c>
      <c r="B141" s="162" t="s">
        <v>184</v>
      </c>
      <c r="C141" s="160">
        <v>191.4</v>
      </c>
      <c r="D141" s="168">
        <v>238</v>
      </c>
      <c r="E141" s="193">
        <v>212</v>
      </c>
      <c r="F141" s="121">
        <v>1.43</v>
      </c>
      <c r="G141" s="125">
        <v>11</v>
      </c>
      <c r="H141" s="123">
        <v>5</v>
      </c>
      <c r="I141" s="264"/>
      <c r="J141" s="127">
        <v>8</v>
      </c>
      <c r="K141" s="127">
        <v>3</v>
      </c>
      <c r="L141" s="127">
        <v>8</v>
      </c>
      <c r="M141" s="125">
        <v>6</v>
      </c>
      <c r="N141" s="125">
        <v>2</v>
      </c>
      <c r="O141" s="125">
        <v>72.7</v>
      </c>
      <c r="P141" s="125">
        <f t="shared" ref="P141:P146" si="180">E141*5%</f>
        <v>10.600000000000001</v>
      </c>
      <c r="Q141" s="125">
        <f t="shared" ref="Q141:Q147" si="181">P141/E141%</f>
        <v>5</v>
      </c>
      <c r="R141" s="134">
        <v>10</v>
      </c>
      <c r="S141" s="133">
        <f t="shared" ref="S141:S147" si="182">R141/E141%</f>
        <v>4.7169811320754711</v>
      </c>
      <c r="T141" s="121"/>
      <c r="U141" s="140">
        <f t="shared" ref="U141:U146" si="183">P141*75%</f>
        <v>7.9500000000000011</v>
      </c>
      <c r="V141" s="133">
        <f t="shared" ref="V141:V147" si="184">R141-U141</f>
        <v>2.0499999999999989</v>
      </c>
    </row>
    <row r="142" spans="1:22" ht="15.75">
      <c r="A142" s="4" t="s">
        <v>185</v>
      </c>
      <c r="B142" s="5" t="s">
        <v>186</v>
      </c>
      <c r="C142" s="11">
        <v>164.17</v>
      </c>
      <c r="D142" s="12">
        <v>46</v>
      </c>
      <c r="E142" s="192">
        <v>86</v>
      </c>
      <c r="F142" s="115">
        <v>1.42</v>
      </c>
      <c r="G142" s="98">
        <v>2</v>
      </c>
      <c r="H142" s="13">
        <v>5</v>
      </c>
      <c r="I142" s="55"/>
      <c r="J142" s="43">
        <v>1</v>
      </c>
      <c r="K142" s="43">
        <v>1</v>
      </c>
      <c r="L142" s="127"/>
      <c r="M142" s="8"/>
      <c r="N142" s="8"/>
      <c r="O142" s="8"/>
      <c r="P142" s="151">
        <f t="shared" si="180"/>
        <v>4.3</v>
      </c>
      <c r="Q142" s="93">
        <f t="shared" si="181"/>
        <v>5</v>
      </c>
      <c r="R142" s="134">
        <v>4</v>
      </c>
      <c r="S142" s="132">
        <f t="shared" si="182"/>
        <v>4.6511627906976747</v>
      </c>
      <c r="T142" s="8"/>
      <c r="U142" s="139">
        <f t="shared" si="183"/>
        <v>3.2249999999999996</v>
      </c>
      <c r="V142" s="132">
        <f t="shared" si="184"/>
        <v>0.77500000000000036</v>
      </c>
    </row>
    <row r="143" spans="1:22" s="159" customFormat="1" ht="30">
      <c r="A143" s="161" t="s">
        <v>187</v>
      </c>
      <c r="B143" s="162" t="s">
        <v>188</v>
      </c>
      <c r="C143" s="160">
        <v>258.2</v>
      </c>
      <c r="D143" s="168">
        <v>303</v>
      </c>
      <c r="E143" s="193">
        <v>640</v>
      </c>
      <c r="F143" s="121">
        <v>3.85</v>
      </c>
      <c r="G143" s="125">
        <v>15</v>
      </c>
      <c r="H143" s="123">
        <v>5</v>
      </c>
      <c r="I143" s="264"/>
      <c r="J143" s="127">
        <v>11</v>
      </c>
      <c r="K143" s="127">
        <v>4</v>
      </c>
      <c r="L143" s="127">
        <v>7</v>
      </c>
      <c r="M143" s="125">
        <v>6</v>
      </c>
      <c r="N143" s="125">
        <v>1</v>
      </c>
      <c r="O143" s="125">
        <v>46.7</v>
      </c>
      <c r="P143" s="125">
        <f t="shared" si="180"/>
        <v>32</v>
      </c>
      <c r="Q143" s="125">
        <f t="shared" si="181"/>
        <v>5</v>
      </c>
      <c r="R143" s="134">
        <v>32</v>
      </c>
      <c r="S143" s="133">
        <f t="shared" si="182"/>
        <v>5</v>
      </c>
      <c r="T143" s="121"/>
      <c r="U143" s="140">
        <f t="shared" si="183"/>
        <v>24</v>
      </c>
      <c r="V143" s="133">
        <f t="shared" si="184"/>
        <v>8</v>
      </c>
    </row>
    <row r="144" spans="1:22" s="184" customFormat="1" ht="15.75">
      <c r="A144" s="170" t="s">
        <v>189</v>
      </c>
      <c r="B144" s="171" t="s">
        <v>190</v>
      </c>
      <c r="C144" s="172">
        <v>31.01</v>
      </c>
      <c r="D144" s="187">
        <v>239</v>
      </c>
      <c r="E144" s="195">
        <v>242</v>
      </c>
      <c r="F144" s="180">
        <v>7.8</v>
      </c>
      <c r="G144" s="175">
        <v>11</v>
      </c>
      <c r="H144" s="176">
        <v>5</v>
      </c>
      <c r="I144" s="188"/>
      <c r="J144" s="179">
        <v>8</v>
      </c>
      <c r="K144" s="216">
        <v>3</v>
      </c>
      <c r="L144" s="246">
        <v>8</v>
      </c>
      <c r="M144" s="180">
        <v>8</v>
      </c>
      <c r="N144" s="180">
        <v>72.7</v>
      </c>
      <c r="O144" s="180"/>
      <c r="P144" s="175">
        <f t="shared" si="180"/>
        <v>12.100000000000001</v>
      </c>
      <c r="Q144" s="175">
        <f t="shared" si="181"/>
        <v>5.0000000000000009</v>
      </c>
      <c r="R144" s="181">
        <v>12</v>
      </c>
      <c r="S144" s="182">
        <f t="shared" si="182"/>
        <v>4.9586776859504136</v>
      </c>
      <c r="T144" s="180"/>
      <c r="U144" s="183">
        <f t="shared" si="183"/>
        <v>9.0750000000000011</v>
      </c>
      <c r="V144" s="182">
        <f t="shared" si="184"/>
        <v>2.9249999999999989</v>
      </c>
    </row>
    <row r="145" spans="1:22" s="184" customFormat="1" ht="15.75">
      <c r="A145" s="170" t="s">
        <v>191</v>
      </c>
      <c r="B145" s="185" t="s">
        <v>192</v>
      </c>
      <c r="C145" s="186">
        <v>45.4</v>
      </c>
      <c r="D145" s="187">
        <v>313</v>
      </c>
      <c r="E145" s="195">
        <v>314</v>
      </c>
      <c r="F145" s="180">
        <v>6.91</v>
      </c>
      <c r="G145" s="175">
        <v>15</v>
      </c>
      <c r="H145" s="176">
        <v>5</v>
      </c>
      <c r="I145" s="188"/>
      <c r="J145" s="179">
        <v>11</v>
      </c>
      <c r="K145" s="179">
        <v>4</v>
      </c>
      <c r="L145" s="127">
        <v>15</v>
      </c>
      <c r="M145" s="180"/>
      <c r="N145" s="180">
        <v>15</v>
      </c>
      <c r="O145" s="180">
        <v>100</v>
      </c>
      <c r="P145" s="175">
        <f t="shared" si="180"/>
        <v>15.700000000000001</v>
      </c>
      <c r="Q145" s="175">
        <f t="shared" si="181"/>
        <v>5</v>
      </c>
      <c r="R145" s="181">
        <v>15</v>
      </c>
      <c r="S145" s="182">
        <f t="shared" si="182"/>
        <v>4.7770700636942669</v>
      </c>
      <c r="T145" s="180"/>
      <c r="U145" s="183">
        <f t="shared" si="183"/>
        <v>11.775</v>
      </c>
      <c r="V145" s="182">
        <f t="shared" si="184"/>
        <v>3.2249999999999996</v>
      </c>
    </row>
    <row r="146" spans="1:22" s="184" customFormat="1" ht="15.75">
      <c r="A146" s="170" t="s">
        <v>193</v>
      </c>
      <c r="B146" s="185" t="s">
        <v>194</v>
      </c>
      <c r="C146" s="210">
        <v>20.5</v>
      </c>
      <c r="D146" s="211">
        <v>159</v>
      </c>
      <c r="E146" s="195">
        <v>203</v>
      </c>
      <c r="F146" s="180">
        <v>9.9</v>
      </c>
      <c r="G146" s="175">
        <v>7</v>
      </c>
      <c r="H146" s="212">
        <v>5</v>
      </c>
      <c r="I146" s="213"/>
      <c r="J146" s="214">
        <v>5</v>
      </c>
      <c r="K146" s="215">
        <v>2</v>
      </c>
      <c r="L146" s="273">
        <v>5</v>
      </c>
      <c r="M146" s="180">
        <v>5</v>
      </c>
      <c r="N146" s="180"/>
      <c r="O146" s="180">
        <v>71.400000000000006</v>
      </c>
      <c r="P146" s="175">
        <f t="shared" si="180"/>
        <v>10.15</v>
      </c>
      <c r="Q146" s="175">
        <f t="shared" si="181"/>
        <v>5.0000000000000009</v>
      </c>
      <c r="R146" s="181">
        <v>10</v>
      </c>
      <c r="S146" s="182">
        <f t="shared" si="182"/>
        <v>4.9261083743842367</v>
      </c>
      <c r="T146" s="180"/>
      <c r="U146" s="183">
        <f t="shared" si="183"/>
        <v>7.6125000000000007</v>
      </c>
      <c r="V146" s="182">
        <f t="shared" si="184"/>
        <v>2.3874999999999993</v>
      </c>
    </row>
    <row r="147" spans="1:22" s="184" customFormat="1" ht="15.75">
      <c r="A147" s="170" t="s">
        <v>308</v>
      </c>
      <c r="B147" s="189" t="s">
        <v>195</v>
      </c>
      <c r="C147" s="177">
        <v>73.02</v>
      </c>
      <c r="D147" s="180"/>
      <c r="E147" s="177">
        <v>348</v>
      </c>
      <c r="F147" s="190">
        <v>7.66</v>
      </c>
      <c r="G147" s="177"/>
      <c r="H147" s="190"/>
      <c r="I147" s="190"/>
      <c r="J147" s="190">
        <v>0</v>
      </c>
      <c r="K147" s="190">
        <v>0</v>
      </c>
      <c r="L147" s="119"/>
      <c r="M147" s="180"/>
      <c r="N147" s="180"/>
      <c r="O147" s="180"/>
      <c r="P147" s="175">
        <v>17</v>
      </c>
      <c r="Q147" s="175">
        <f t="shared" si="181"/>
        <v>4.8850574712643677</v>
      </c>
      <c r="R147" s="181">
        <v>17</v>
      </c>
      <c r="S147" s="182">
        <f t="shared" si="182"/>
        <v>4.8850574712643677</v>
      </c>
      <c r="T147" s="180"/>
      <c r="U147" s="183">
        <v>12</v>
      </c>
      <c r="V147" s="182">
        <f t="shared" si="184"/>
        <v>5</v>
      </c>
    </row>
    <row r="148" spans="1:22" ht="15.75">
      <c r="A148" s="8"/>
      <c r="B148" s="71" t="s">
        <v>35</v>
      </c>
      <c r="C148" s="70"/>
      <c r="D148" s="83"/>
      <c r="E148" s="64">
        <v>5482</v>
      </c>
      <c r="F148" s="114"/>
      <c r="G148" s="19">
        <f>SUM(G140:G147)</f>
        <v>231</v>
      </c>
      <c r="H148" s="83"/>
      <c r="I148" s="83"/>
      <c r="J148" s="19">
        <f>SUM(J140:J147)</f>
        <v>171</v>
      </c>
      <c r="K148" s="19">
        <f>SUM(K140:K147)</f>
        <v>60</v>
      </c>
      <c r="L148" s="266"/>
      <c r="M148" s="20"/>
      <c r="N148" s="20"/>
      <c r="O148" s="20"/>
      <c r="P148" s="151"/>
      <c r="Q148" s="96"/>
      <c r="R148" s="165">
        <f>SUM(R140:R147)</f>
        <v>270</v>
      </c>
      <c r="S148" s="132"/>
      <c r="T148" s="20"/>
      <c r="U148" s="143"/>
      <c r="V148" s="132"/>
    </row>
    <row r="149" spans="1:22">
      <c r="A149" s="275" t="s">
        <v>196</v>
      </c>
      <c r="B149" s="276"/>
      <c r="C149" s="276"/>
      <c r="D149" s="276"/>
      <c r="E149" s="276"/>
      <c r="F149" s="276"/>
      <c r="G149" s="276"/>
      <c r="H149" s="276"/>
      <c r="I149" s="276"/>
      <c r="J149" s="276"/>
      <c r="K149" s="276"/>
      <c r="L149" s="276"/>
      <c r="M149" s="276"/>
      <c r="N149" s="276"/>
      <c r="O149" s="276"/>
      <c r="P149" s="276"/>
      <c r="Q149" s="276"/>
      <c r="R149" s="276"/>
      <c r="S149" s="276"/>
      <c r="T149" s="276"/>
      <c r="U149" s="276"/>
      <c r="V149" s="276"/>
    </row>
    <row r="150" spans="1:22" ht="15.75">
      <c r="A150" s="4" t="s">
        <v>197</v>
      </c>
      <c r="B150" s="5" t="s">
        <v>43</v>
      </c>
      <c r="C150" s="11">
        <v>2663.3</v>
      </c>
      <c r="D150" s="12">
        <v>6037</v>
      </c>
      <c r="E150" s="192">
        <v>6102</v>
      </c>
      <c r="F150" s="115">
        <v>2.2999999999999998</v>
      </c>
      <c r="G150" s="98">
        <v>300</v>
      </c>
      <c r="H150" s="13">
        <v>5</v>
      </c>
      <c r="I150" s="50"/>
      <c r="J150" s="31">
        <v>225</v>
      </c>
      <c r="K150" s="31">
        <v>75</v>
      </c>
      <c r="L150" s="124">
        <v>300</v>
      </c>
      <c r="M150" s="8">
        <v>225</v>
      </c>
      <c r="N150" s="8">
        <v>75</v>
      </c>
      <c r="O150" s="8">
        <v>100</v>
      </c>
      <c r="P150" s="151">
        <f t="shared" ref="P150" si="185">E150*5%</f>
        <v>305.10000000000002</v>
      </c>
      <c r="Q150" s="93">
        <f t="shared" ref="Q150" si="186">P150/E150%</f>
        <v>5</v>
      </c>
      <c r="R150" s="134">
        <v>300</v>
      </c>
      <c r="S150" s="132">
        <f t="shared" ref="S150" si="187">R150/E150%</f>
        <v>4.9164208456243852</v>
      </c>
      <c r="T150" s="8">
        <v>3</v>
      </c>
      <c r="U150" s="139">
        <f t="shared" ref="U150" si="188">P150*75%</f>
        <v>228.82500000000002</v>
      </c>
      <c r="V150" s="132">
        <f t="shared" ref="V150" si="189">R150-U150</f>
        <v>71.174999999999983</v>
      </c>
    </row>
    <row r="151" spans="1:22" ht="15.75">
      <c r="A151" s="4" t="s">
        <v>322</v>
      </c>
      <c r="B151" s="334" t="s">
        <v>304</v>
      </c>
      <c r="C151" s="276"/>
      <c r="D151" s="276"/>
      <c r="E151" s="276"/>
      <c r="F151" s="335"/>
      <c r="G151" s="98"/>
      <c r="H151" s="13"/>
      <c r="I151" s="50"/>
      <c r="J151" s="31"/>
      <c r="K151" s="31"/>
      <c r="L151" s="124"/>
      <c r="M151" s="8"/>
      <c r="N151" s="8"/>
      <c r="O151" s="8"/>
      <c r="P151" s="151"/>
      <c r="Q151" s="93"/>
      <c r="R151" s="134">
        <v>1</v>
      </c>
      <c r="S151" s="132"/>
      <c r="T151" s="8"/>
      <c r="U151" s="139"/>
      <c r="V151" s="132"/>
    </row>
    <row r="152" spans="1:22" s="159" customFormat="1" ht="30" customHeight="1">
      <c r="A152" s="161" t="s">
        <v>198</v>
      </c>
      <c r="B152" s="162" t="s">
        <v>199</v>
      </c>
      <c r="C152" s="160">
        <v>150.27000000000001</v>
      </c>
      <c r="D152" s="168">
        <v>191</v>
      </c>
      <c r="E152" s="193">
        <v>170</v>
      </c>
      <c r="F152" s="121">
        <v>0.99</v>
      </c>
      <c r="G152" s="122">
        <v>9</v>
      </c>
      <c r="H152" s="123">
        <v>5</v>
      </c>
      <c r="I152" s="247"/>
      <c r="J152" s="127">
        <v>6</v>
      </c>
      <c r="K152" s="127">
        <v>3</v>
      </c>
      <c r="L152" s="127">
        <v>5</v>
      </c>
      <c r="M152" s="125">
        <v>3</v>
      </c>
      <c r="N152" s="125">
        <v>2</v>
      </c>
      <c r="O152" s="125">
        <v>55.6</v>
      </c>
      <c r="P152" s="125">
        <f t="shared" ref="P152:P153" si="190">E152*5%</f>
        <v>8.5</v>
      </c>
      <c r="Q152" s="125">
        <f t="shared" ref="Q152:Q153" si="191">P152/E152%</f>
        <v>5</v>
      </c>
      <c r="R152" s="134">
        <v>8</v>
      </c>
      <c r="S152" s="133">
        <f t="shared" ref="S152:S153" si="192">R152/E152%</f>
        <v>4.7058823529411766</v>
      </c>
      <c r="T152" s="121"/>
      <c r="U152" s="140">
        <f t="shared" ref="U152:U153" si="193">P152*75%</f>
        <v>6.375</v>
      </c>
      <c r="V152" s="133">
        <f t="shared" ref="V152:V153" si="194">R152-U152</f>
        <v>1.625</v>
      </c>
    </row>
    <row r="153" spans="1:22" s="159" customFormat="1" ht="15.75">
      <c r="A153" s="161" t="s">
        <v>200</v>
      </c>
      <c r="B153" s="162" t="s">
        <v>201</v>
      </c>
      <c r="C153" s="160">
        <v>1607.3</v>
      </c>
      <c r="D153" s="168">
        <v>4062</v>
      </c>
      <c r="E153" s="193">
        <v>3771</v>
      </c>
      <c r="F153" s="121">
        <v>2.34</v>
      </c>
      <c r="G153" s="125">
        <v>203</v>
      </c>
      <c r="H153" s="123">
        <v>5</v>
      </c>
      <c r="I153" s="247"/>
      <c r="J153" s="127">
        <v>152</v>
      </c>
      <c r="K153" s="127">
        <v>51</v>
      </c>
      <c r="L153" s="127">
        <v>203</v>
      </c>
      <c r="M153" s="121">
        <v>152</v>
      </c>
      <c r="N153" s="121">
        <v>51</v>
      </c>
      <c r="O153" s="121">
        <v>100</v>
      </c>
      <c r="P153" s="125">
        <f t="shared" si="190"/>
        <v>188.55</v>
      </c>
      <c r="Q153" s="125">
        <f t="shared" si="191"/>
        <v>5</v>
      </c>
      <c r="R153" s="134">
        <v>188</v>
      </c>
      <c r="S153" s="133">
        <f t="shared" si="192"/>
        <v>4.9854150092813576</v>
      </c>
      <c r="T153" s="121"/>
      <c r="U153" s="140">
        <f t="shared" si="193"/>
        <v>141.41250000000002</v>
      </c>
      <c r="V153" s="133">
        <f t="shared" si="194"/>
        <v>46.587499999999977</v>
      </c>
    </row>
    <row r="154" spans="1:22" ht="15.75">
      <c r="A154" s="8"/>
      <c r="B154" s="71" t="s">
        <v>35</v>
      </c>
      <c r="C154" s="70"/>
      <c r="D154" s="65"/>
      <c r="E154" s="64">
        <v>10043</v>
      </c>
      <c r="F154" s="114"/>
      <c r="G154" s="106">
        <f>SUM(G150:G153)</f>
        <v>512</v>
      </c>
      <c r="H154" s="65"/>
      <c r="I154" s="65"/>
      <c r="J154" s="22">
        <f>SUM(J150:J153)</f>
        <v>383</v>
      </c>
      <c r="K154" s="19">
        <f>SUM(K150:K153)</f>
        <v>129</v>
      </c>
      <c r="L154" s="266"/>
      <c r="M154" s="20"/>
      <c r="N154" s="20"/>
      <c r="O154" s="20"/>
      <c r="P154" s="151"/>
      <c r="Q154" s="96"/>
      <c r="R154" s="165">
        <f>SUM(R150:R153)</f>
        <v>497</v>
      </c>
      <c r="S154" s="132"/>
      <c r="T154" s="20"/>
      <c r="U154" s="143"/>
      <c r="V154" s="132"/>
    </row>
    <row r="155" spans="1:22">
      <c r="A155" s="300" t="s">
        <v>202</v>
      </c>
      <c r="B155" s="301"/>
      <c r="C155" s="301"/>
      <c r="D155" s="301"/>
      <c r="E155" s="301"/>
      <c r="F155" s="301"/>
      <c r="G155" s="301"/>
      <c r="H155" s="301"/>
      <c r="I155" s="301"/>
      <c r="J155" s="301"/>
      <c r="K155" s="301"/>
      <c r="L155" s="301"/>
      <c r="M155" s="301"/>
      <c r="N155" s="301"/>
      <c r="O155" s="301"/>
      <c r="P155" s="301"/>
      <c r="Q155" s="301"/>
      <c r="R155" s="301"/>
      <c r="S155" s="301"/>
      <c r="T155" s="301"/>
      <c r="U155" s="301"/>
      <c r="V155" s="301"/>
    </row>
    <row r="156" spans="1:22" ht="15.75">
      <c r="A156" s="4" t="s">
        <v>203</v>
      </c>
      <c r="B156" s="5" t="s">
        <v>21</v>
      </c>
      <c r="C156" s="6">
        <v>4284.8</v>
      </c>
      <c r="D156" s="18">
        <v>22244</v>
      </c>
      <c r="E156" s="9">
        <v>14679</v>
      </c>
      <c r="F156" s="31">
        <v>3.42</v>
      </c>
      <c r="G156" s="91">
        <v>855</v>
      </c>
      <c r="H156" s="9">
        <v>5</v>
      </c>
      <c r="I156" s="9"/>
      <c r="J156" s="31">
        <v>640</v>
      </c>
      <c r="K156" s="9">
        <v>215</v>
      </c>
      <c r="L156" s="124">
        <v>650</v>
      </c>
      <c r="M156" s="8"/>
      <c r="N156" s="8">
        <v>650</v>
      </c>
      <c r="O156" s="8">
        <v>78</v>
      </c>
      <c r="P156" s="151">
        <f t="shared" ref="P156" si="195">E156*5%</f>
        <v>733.95</v>
      </c>
      <c r="Q156" s="93">
        <f t="shared" ref="Q156" si="196">P156/E156%</f>
        <v>5.0000000000000009</v>
      </c>
      <c r="R156" s="134">
        <v>730</v>
      </c>
      <c r="S156" s="132">
        <f t="shared" ref="S156" si="197">R156/E156%</f>
        <v>4.9730908100006816</v>
      </c>
      <c r="T156" s="8">
        <v>3</v>
      </c>
      <c r="U156" s="139">
        <f t="shared" ref="U156" si="198">P156*75%</f>
        <v>550.46250000000009</v>
      </c>
      <c r="V156" s="132">
        <f t="shared" ref="V156" si="199">R156-U156</f>
        <v>179.53749999999991</v>
      </c>
    </row>
    <row r="157" spans="1:22" ht="15.75">
      <c r="A157" s="8"/>
      <c r="B157" s="71" t="s">
        <v>35</v>
      </c>
      <c r="C157" s="70"/>
      <c r="D157" s="83"/>
      <c r="E157" s="64">
        <v>14679</v>
      </c>
      <c r="F157" s="114"/>
      <c r="G157" s="83"/>
      <c r="H157" s="83"/>
      <c r="I157" s="83"/>
      <c r="J157" s="19">
        <f>SUM(J156:J156)</f>
        <v>640</v>
      </c>
      <c r="K157" s="19">
        <f>SUM(K156:K156)</f>
        <v>215</v>
      </c>
      <c r="L157" s="266"/>
      <c r="M157" s="20"/>
      <c r="N157" s="20"/>
      <c r="O157" s="20"/>
      <c r="P157" s="151"/>
      <c r="Q157" s="96"/>
      <c r="R157" s="165">
        <f>SUM(R156)</f>
        <v>730</v>
      </c>
      <c r="S157" s="132"/>
      <c r="T157" s="20"/>
      <c r="U157" s="143"/>
      <c r="V157" s="132"/>
    </row>
    <row r="158" spans="1:22">
      <c r="A158" s="300" t="s">
        <v>204</v>
      </c>
      <c r="B158" s="301"/>
      <c r="C158" s="301"/>
      <c r="D158" s="301"/>
      <c r="E158" s="301"/>
      <c r="F158" s="301"/>
      <c r="G158" s="301"/>
      <c r="H158" s="301"/>
      <c r="I158" s="301"/>
      <c r="J158" s="301"/>
      <c r="K158" s="301"/>
      <c r="L158" s="301"/>
      <c r="M158" s="301"/>
      <c r="N158" s="301"/>
      <c r="O158" s="301"/>
      <c r="P158" s="301"/>
      <c r="Q158" s="301"/>
      <c r="R158" s="301"/>
      <c r="S158" s="301"/>
      <c r="T158" s="301"/>
      <c r="U158" s="301"/>
      <c r="V158" s="301"/>
    </row>
    <row r="159" spans="1:22" ht="15.75">
      <c r="A159" s="4" t="s">
        <v>205</v>
      </c>
      <c r="B159" s="5" t="s">
        <v>43</v>
      </c>
      <c r="C159" s="11">
        <v>525.78</v>
      </c>
      <c r="D159" s="12">
        <v>481</v>
      </c>
      <c r="E159" s="192">
        <v>300</v>
      </c>
      <c r="F159" s="115">
        <v>0.56999999999999995</v>
      </c>
      <c r="G159" s="98">
        <v>22</v>
      </c>
      <c r="H159" s="13">
        <v>5</v>
      </c>
      <c r="I159" s="26"/>
      <c r="J159" s="31">
        <v>16</v>
      </c>
      <c r="K159" s="31">
        <v>6</v>
      </c>
      <c r="L159" s="124">
        <v>17</v>
      </c>
      <c r="M159" s="8">
        <v>16</v>
      </c>
      <c r="N159" s="8">
        <v>1</v>
      </c>
      <c r="O159" s="8">
        <v>77</v>
      </c>
      <c r="P159" s="151">
        <f t="shared" ref="P159" si="200">E159*5%</f>
        <v>15</v>
      </c>
      <c r="Q159" s="93">
        <f t="shared" ref="Q159" si="201">P159/E159%</f>
        <v>5</v>
      </c>
      <c r="R159" s="134">
        <v>15</v>
      </c>
      <c r="S159" s="132">
        <f t="shared" ref="S159" si="202">R159/E159%</f>
        <v>5</v>
      </c>
      <c r="T159" s="8"/>
      <c r="U159" s="139">
        <f t="shared" ref="U159" si="203">P159*75%</f>
        <v>11.25</v>
      </c>
      <c r="V159" s="132">
        <f t="shared" ref="V159" si="204">R159-U159</f>
        <v>3.75</v>
      </c>
    </row>
    <row r="160" spans="1:22" s="159" customFormat="1" ht="15.75">
      <c r="A160" s="161" t="s">
        <v>206</v>
      </c>
      <c r="B160" s="162" t="s">
        <v>207</v>
      </c>
      <c r="C160" s="160">
        <v>369.5</v>
      </c>
      <c r="D160" s="168">
        <v>83</v>
      </c>
      <c r="E160" s="193">
        <v>115</v>
      </c>
      <c r="F160" s="121">
        <v>0.47</v>
      </c>
      <c r="G160" s="125">
        <v>4</v>
      </c>
      <c r="H160" s="123">
        <v>5</v>
      </c>
      <c r="I160" s="120"/>
      <c r="J160" s="127">
        <v>4</v>
      </c>
      <c r="K160" s="127">
        <v>1</v>
      </c>
      <c r="L160" s="127">
        <v>4</v>
      </c>
      <c r="M160" s="125">
        <v>3</v>
      </c>
      <c r="N160" s="125">
        <v>1</v>
      </c>
      <c r="O160" s="125">
        <v>100</v>
      </c>
      <c r="P160" s="125">
        <f t="shared" ref="P160:P166" si="205">E160*5%</f>
        <v>5.75</v>
      </c>
      <c r="Q160" s="125">
        <f t="shared" ref="Q160:Q166" si="206">P160/E160%</f>
        <v>5</v>
      </c>
      <c r="R160" s="134">
        <v>5</v>
      </c>
      <c r="S160" s="133">
        <f t="shared" ref="S160:S166" si="207">R160/E160%</f>
        <v>4.3478260869565224</v>
      </c>
      <c r="T160" s="121"/>
      <c r="U160" s="140">
        <f t="shared" ref="U160:U166" si="208">P160*75%</f>
        <v>4.3125</v>
      </c>
      <c r="V160" s="133">
        <f t="shared" ref="V160:V166" si="209">R160-U160</f>
        <v>0.6875</v>
      </c>
    </row>
    <row r="161" spans="1:22" ht="15.75">
      <c r="A161" s="4" t="s">
        <v>208</v>
      </c>
      <c r="B161" s="5" t="s">
        <v>209</v>
      </c>
      <c r="C161" s="11">
        <v>30.5</v>
      </c>
      <c r="D161" s="12">
        <v>19</v>
      </c>
      <c r="E161" s="196">
        <v>19</v>
      </c>
      <c r="F161" s="115">
        <v>0.93</v>
      </c>
      <c r="G161" s="98">
        <v>0</v>
      </c>
      <c r="H161" s="13">
        <v>0</v>
      </c>
      <c r="I161" s="26"/>
      <c r="J161" s="43">
        <v>0</v>
      </c>
      <c r="K161" s="43">
        <v>0</v>
      </c>
      <c r="L161" s="127"/>
      <c r="M161" s="8"/>
      <c r="N161" s="8"/>
      <c r="O161" s="8"/>
      <c r="P161" s="151">
        <f t="shared" si="205"/>
        <v>0.95000000000000007</v>
      </c>
      <c r="Q161" s="93">
        <f t="shared" si="206"/>
        <v>5</v>
      </c>
      <c r="R161" s="134">
        <v>0</v>
      </c>
      <c r="S161" s="132">
        <f t="shared" si="207"/>
        <v>0</v>
      </c>
      <c r="T161" s="8"/>
      <c r="U161" s="139">
        <f t="shared" si="208"/>
        <v>0.71250000000000002</v>
      </c>
      <c r="V161" s="132">
        <f t="shared" si="209"/>
        <v>-0.71250000000000002</v>
      </c>
    </row>
    <row r="162" spans="1:22" s="159" customFormat="1" ht="15.75">
      <c r="A162" s="161" t="s">
        <v>210</v>
      </c>
      <c r="B162" s="162" t="s">
        <v>211</v>
      </c>
      <c r="C162" s="160">
        <v>47.09</v>
      </c>
      <c r="D162" s="168">
        <v>8</v>
      </c>
      <c r="E162" s="197">
        <v>11</v>
      </c>
      <c r="F162" s="121">
        <v>0.23</v>
      </c>
      <c r="G162" s="125">
        <v>0</v>
      </c>
      <c r="H162" s="123">
        <v>5</v>
      </c>
      <c r="I162" s="120"/>
      <c r="J162" s="127">
        <v>0</v>
      </c>
      <c r="K162" s="127">
        <v>0</v>
      </c>
      <c r="L162" s="127"/>
      <c r="M162" s="121"/>
      <c r="N162" s="121"/>
      <c r="O162" s="121"/>
      <c r="P162" s="125">
        <f t="shared" si="205"/>
        <v>0.55000000000000004</v>
      </c>
      <c r="Q162" s="125">
        <f t="shared" si="206"/>
        <v>5</v>
      </c>
      <c r="R162" s="134">
        <v>0</v>
      </c>
      <c r="S162" s="133">
        <f t="shared" si="207"/>
        <v>0</v>
      </c>
      <c r="T162" s="121"/>
      <c r="U162" s="140">
        <f t="shared" si="208"/>
        <v>0.41250000000000003</v>
      </c>
      <c r="V162" s="133">
        <f t="shared" si="209"/>
        <v>-0.41250000000000003</v>
      </c>
    </row>
    <row r="163" spans="1:22" s="184" customFormat="1" ht="15.75">
      <c r="A163" s="170" t="s">
        <v>212</v>
      </c>
      <c r="B163" s="171" t="s">
        <v>213</v>
      </c>
      <c r="C163" s="172">
        <v>298.5</v>
      </c>
      <c r="D163" s="187">
        <v>398</v>
      </c>
      <c r="E163" s="195">
        <v>520</v>
      </c>
      <c r="F163" s="180">
        <v>4.04</v>
      </c>
      <c r="G163" s="175">
        <v>20</v>
      </c>
      <c r="H163" s="176">
        <v>4</v>
      </c>
      <c r="I163" s="177"/>
      <c r="J163" s="179">
        <v>15</v>
      </c>
      <c r="K163" s="179">
        <v>5</v>
      </c>
      <c r="L163" s="127">
        <v>7</v>
      </c>
      <c r="M163" s="180">
        <v>7</v>
      </c>
      <c r="N163" s="180"/>
      <c r="O163" s="180">
        <v>35</v>
      </c>
      <c r="P163" s="175">
        <f t="shared" si="205"/>
        <v>26</v>
      </c>
      <c r="Q163" s="175">
        <f t="shared" si="206"/>
        <v>5</v>
      </c>
      <c r="R163" s="181">
        <v>11</v>
      </c>
      <c r="S163" s="182">
        <f t="shared" si="207"/>
        <v>2.1153846153846154</v>
      </c>
      <c r="T163" s="180"/>
      <c r="U163" s="183">
        <v>8</v>
      </c>
      <c r="V163" s="182">
        <f t="shared" si="209"/>
        <v>3</v>
      </c>
    </row>
    <row r="164" spans="1:22" ht="15.75">
      <c r="A164" s="4" t="s">
        <v>214</v>
      </c>
      <c r="B164" s="5" t="s">
        <v>215</v>
      </c>
      <c r="C164" s="11">
        <v>54.5</v>
      </c>
      <c r="D164" s="12">
        <v>71</v>
      </c>
      <c r="E164" s="192">
        <v>88</v>
      </c>
      <c r="F164" s="115">
        <v>3.47</v>
      </c>
      <c r="G164" s="98">
        <v>3</v>
      </c>
      <c r="H164" s="13">
        <v>5</v>
      </c>
      <c r="I164" s="26"/>
      <c r="J164" s="43">
        <v>3</v>
      </c>
      <c r="K164" s="86">
        <v>1</v>
      </c>
      <c r="L164" s="246"/>
      <c r="M164" s="8"/>
      <c r="N164" s="8"/>
      <c r="O164" s="8"/>
      <c r="P164" s="151">
        <f t="shared" si="205"/>
        <v>4.4000000000000004</v>
      </c>
      <c r="Q164" s="93">
        <f t="shared" si="206"/>
        <v>5</v>
      </c>
      <c r="R164" s="134">
        <v>4</v>
      </c>
      <c r="S164" s="132">
        <f t="shared" si="207"/>
        <v>4.5454545454545459</v>
      </c>
      <c r="T164" s="8"/>
      <c r="U164" s="139">
        <f t="shared" si="208"/>
        <v>3.3000000000000003</v>
      </c>
      <c r="V164" s="132">
        <f t="shared" si="209"/>
        <v>0.69999999999999973</v>
      </c>
    </row>
    <row r="165" spans="1:22" s="159" customFormat="1" ht="15.75">
      <c r="A165" s="161" t="s">
        <v>216</v>
      </c>
      <c r="B165" s="245" t="s">
        <v>217</v>
      </c>
      <c r="C165" s="166">
        <v>35.200000000000003</v>
      </c>
      <c r="D165" s="168">
        <v>81</v>
      </c>
      <c r="E165" s="193">
        <v>121</v>
      </c>
      <c r="F165" s="121">
        <v>3.43</v>
      </c>
      <c r="G165" s="125">
        <v>4</v>
      </c>
      <c r="H165" s="123">
        <v>5</v>
      </c>
      <c r="I165" s="120"/>
      <c r="J165" s="127">
        <v>4</v>
      </c>
      <c r="K165" s="246">
        <v>1</v>
      </c>
      <c r="L165" s="246"/>
      <c r="M165" s="121"/>
      <c r="N165" s="121"/>
      <c r="O165" s="121"/>
      <c r="P165" s="125">
        <f t="shared" si="205"/>
        <v>6.0500000000000007</v>
      </c>
      <c r="Q165" s="125">
        <f t="shared" si="206"/>
        <v>5.0000000000000009</v>
      </c>
      <c r="R165" s="134">
        <v>6</v>
      </c>
      <c r="S165" s="133">
        <f t="shared" si="207"/>
        <v>4.9586776859504136</v>
      </c>
      <c r="T165" s="121"/>
      <c r="U165" s="140">
        <f t="shared" si="208"/>
        <v>4.5375000000000005</v>
      </c>
      <c r="V165" s="133">
        <f t="shared" si="209"/>
        <v>1.4624999999999995</v>
      </c>
    </row>
    <row r="166" spans="1:22" s="159" customFormat="1" ht="19.5" customHeight="1">
      <c r="A166" s="161" t="s">
        <v>218</v>
      </c>
      <c r="B166" s="119" t="s">
        <v>219</v>
      </c>
      <c r="C166" s="166">
        <v>27.6</v>
      </c>
      <c r="D166" s="167">
        <v>0</v>
      </c>
      <c r="E166" s="120">
        <v>0</v>
      </c>
      <c r="F166" s="119"/>
      <c r="G166" s="120">
        <v>0</v>
      </c>
      <c r="H166" s="119">
        <v>0</v>
      </c>
      <c r="I166" s="119"/>
      <c r="J166" s="119">
        <v>0</v>
      </c>
      <c r="K166" s="119">
        <v>0</v>
      </c>
      <c r="L166" s="119"/>
      <c r="M166" s="121"/>
      <c r="N166" s="121"/>
      <c r="O166" s="121"/>
      <c r="P166" s="125">
        <f t="shared" si="205"/>
        <v>0</v>
      </c>
      <c r="Q166" s="125" t="e">
        <f t="shared" si="206"/>
        <v>#DIV/0!</v>
      </c>
      <c r="R166" s="134">
        <v>0</v>
      </c>
      <c r="S166" s="133" t="e">
        <f t="shared" si="207"/>
        <v>#DIV/0!</v>
      </c>
      <c r="T166" s="121"/>
      <c r="U166" s="140">
        <f t="shared" si="208"/>
        <v>0</v>
      </c>
      <c r="V166" s="133">
        <f t="shared" si="209"/>
        <v>0</v>
      </c>
    </row>
    <row r="167" spans="1:22" ht="15.75">
      <c r="A167" s="8"/>
      <c r="B167" s="71" t="s">
        <v>35</v>
      </c>
      <c r="C167" s="70"/>
      <c r="D167" s="83"/>
      <c r="E167" s="64">
        <v>1174</v>
      </c>
      <c r="F167" s="114"/>
      <c r="G167" s="19">
        <f>SUM(G159:G166)</f>
        <v>53</v>
      </c>
      <c r="H167" s="83"/>
      <c r="I167" s="83"/>
      <c r="J167" s="19">
        <f>SUM(J159:J166)</f>
        <v>42</v>
      </c>
      <c r="K167" s="19">
        <f>SUM(K159:K166)</f>
        <v>14</v>
      </c>
      <c r="L167" s="266"/>
      <c r="M167" s="20"/>
      <c r="N167" s="20"/>
      <c r="O167" s="20"/>
      <c r="P167" s="151"/>
      <c r="Q167" s="96"/>
      <c r="R167" s="165">
        <f>SUM(R159:R166)</f>
        <v>41</v>
      </c>
      <c r="S167" s="132"/>
      <c r="T167" s="20"/>
      <c r="U167" s="143"/>
      <c r="V167" s="132"/>
    </row>
    <row r="168" spans="1:22">
      <c r="A168" s="300" t="s">
        <v>220</v>
      </c>
      <c r="B168" s="301"/>
      <c r="C168" s="301"/>
      <c r="D168" s="301"/>
      <c r="E168" s="301"/>
      <c r="F168" s="301"/>
      <c r="G168" s="301"/>
      <c r="H168" s="301"/>
      <c r="I168" s="301"/>
      <c r="J168" s="301"/>
      <c r="K168" s="301"/>
      <c r="L168" s="301"/>
      <c r="M168" s="301"/>
      <c r="N168" s="301"/>
      <c r="O168" s="301"/>
      <c r="P168" s="301"/>
      <c r="Q168" s="301"/>
      <c r="R168" s="301"/>
      <c r="S168" s="301"/>
      <c r="T168" s="301"/>
      <c r="U168" s="301"/>
      <c r="V168" s="301"/>
    </row>
    <row r="169" spans="1:22" ht="21.75" customHeight="1">
      <c r="A169" s="4" t="s">
        <v>221</v>
      </c>
      <c r="B169" s="5" t="s">
        <v>43</v>
      </c>
      <c r="C169" s="6">
        <v>934.8</v>
      </c>
      <c r="D169" s="12">
        <v>1314</v>
      </c>
      <c r="E169" s="192">
        <v>1488</v>
      </c>
      <c r="F169" s="117" t="s">
        <v>319</v>
      </c>
      <c r="G169" s="98">
        <v>64</v>
      </c>
      <c r="H169" s="49">
        <v>5</v>
      </c>
      <c r="I169" s="23"/>
      <c r="J169" s="31">
        <v>48</v>
      </c>
      <c r="K169" s="31">
        <v>16</v>
      </c>
      <c r="L169" s="124">
        <v>48</v>
      </c>
      <c r="M169" s="8">
        <v>48</v>
      </c>
      <c r="N169" s="8"/>
      <c r="O169" s="8"/>
      <c r="P169" s="151">
        <f t="shared" ref="P169" si="210">E169*5%</f>
        <v>74.400000000000006</v>
      </c>
      <c r="Q169" s="93">
        <f t="shared" ref="Q169" si="211">P169/E169%</f>
        <v>5</v>
      </c>
      <c r="R169" s="134">
        <v>74</v>
      </c>
      <c r="S169" s="132">
        <f t="shared" ref="S169" si="212">R169/E169%</f>
        <v>4.9731182795698921</v>
      </c>
      <c r="T169" s="8"/>
      <c r="U169" s="139">
        <f t="shared" ref="U169" si="213">P169*75%</f>
        <v>55.800000000000004</v>
      </c>
      <c r="V169" s="132">
        <f t="shared" ref="V169" si="214">R169-U169</f>
        <v>18.199999999999996</v>
      </c>
    </row>
    <row r="170" spans="1:22" s="184" customFormat="1" ht="15.75">
      <c r="A170" s="204" t="s">
        <v>222</v>
      </c>
      <c r="B170" s="205" t="s">
        <v>223</v>
      </c>
      <c r="C170" s="206">
        <v>40.6</v>
      </c>
      <c r="D170" s="187">
        <v>157</v>
      </c>
      <c r="E170" s="195">
        <v>153</v>
      </c>
      <c r="F170" s="180">
        <v>3.4</v>
      </c>
      <c r="G170" s="175">
        <v>7</v>
      </c>
      <c r="H170" s="187">
        <v>5</v>
      </c>
      <c r="I170" s="207"/>
      <c r="J170" s="179">
        <v>5</v>
      </c>
      <c r="K170" s="179">
        <v>2</v>
      </c>
      <c r="L170" s="127">
        <v>5</v>
      </c>
      <c r="M170" s="180">
        <v>5</v>
      </c>
      <c r="N170" s="180"/>
      <c r="O170" s="180"/>
      <c r="P170" s="175">
        <f t="shared" ref="P170:P181" si="215">E170*5%</f>
        <v>7.65</v>
      </c>
      <c r="Q170" s="175">
        <f t="shared" ref="Q170:Q181" si="216">P170/E170%</f>
        <v>5</v>
      </c>
      <c r="R170" s="181">
        <v>7</v>
      </c>
      <c r="S170" s="182">
        <f t="shared" ref="S170:S180" si="217">R170/E170%</f>
        <v>4.5751633986928102</v>
      </c>
      <c r="T170" s="180"/>
      <c r="U170" s="183">
        <f t="shared" ref="U170:U181" si="218">P170*75%</f>
        <v>5.7375000000000007</v>
      </c>
      <c r="V170" s="182">
        <f t="shared" ref="V170:V180" si="219">R170-U170</f>
        <v>1.2624999999999993</v>
      </c>
    </row>
    <row r="171" spans="1:22" ht="15.75">
      <c r="A171" s="56" t="s">
        <v>224</v>
      </c>
      <c r="B171" s="57" t="s">
        <v>225</v>
      </c>
      <c r="C171" s="148">
        <v>54.3</v>
      </c>
      <c r="D171" s="12">
        <v>43</v>
      </c>
      <c r="E171" s="192">
        <v>49</v>
      </c>
      <c r="F171" s="115">
        <v>0.9</v>
      </c>
      <c r="G171" s="98">
        <v>2</v>
      </c>
      <c r="H171" s="21">
        <v>5</v>
      </c>
      <c r="I171" s="58"/>
      <c r="J171" s="43">
        <v>1</v>
      </c>
      <c r="K171" s="43">
        <v>1</v>
      </c>
      <c r="L171" s="127">
        <v>2</v>
      </c>
      <c r="M171" s="8">
        <v>1</v>
      </c>
      <c r="N171" s="8">
        <v>1</v>
      </c>
      <c r="O171" s="8">
        <v>100</v>
      </c>
      <c r="P171" s="151">
        <f t="shared" si="215"/>
        <v>2.4500000000000002</v>
      </c>
      <c r="Q171" s="93">
        <f t="shared" si="216"/>
        <v>5.0000000000000009</v>
      </c>
      <c r="R171" s="134">
        <v>2</v>
      </c>
      <c r="S171" s="132">
        <f t="shared" si="217"/>
        <v>4.0816326530612246</v>
      </c>
      <c r="T171" s="8"/>
      <c r="U171" s="139">
        <f t="shared" si="218"/>
        <v>1.8375000000000001</v>
      </c>
      <c r="V171" s="132">
        <f t="shared" si="219"/>
        <v>0.16249999999999987</v>
      </c>
    </row>
    <row r="172" spans="1:22" s="184" customFormat="1" ht="15.75">
      <c r="A172" s="204" t="s">
        <v>226</v>
      </c>
      <c r="B172" s="205" t="s">
        <v>227</v>
      </c>
      <c r="C172" s="206">
        <v>96.9</v>
      </c>
      <c r="D172" s="187">
        <v>160</v>
      </c>
      <c r="E172" s="195">
        <v>317</v>
      </c>
      <c r="F172" s="180">
        <v>3.26</v>
      </c>
      <c r="G172" s="175">
        <v>7</v>
      </c>
      <c r="H172" s="187">
        <v>5</v>
      </c>
      <c r="I172" s="207"/>
      <c r="J172" s="179">
        <v>5</v>
      </c>
      <c r="K172" s="179">
        <v>2</v>
      </c>
      <c r="L172" s="127">
        <v>6</v>
      </c>
      <c r="M172" s="180">
        <v>5</v>
      </c>
      <c r="N172" s="180">
        <v>1</v>
      </c>
      <c r="O172" s="180">
        <v>85</v>
      </c>
      <c r="P172" s="175">
        <f t="shared" si="215"/>
        <v>15.850000000000001</v>
      </c>
      <c r="Q172" s="175">
        <f t="shared" si="216"/>
        <v>5.0000000000000009</v>
      </c>
      <c r="R172" s="181">
        <v>15</v>
      </c>
      <c r="S172" s="182">
        <f t="shared" si="217"/>
        <v>4.7318611987381702</v>
      </c>
      <c r="T172" s="180"/>
      <c r="U172" s="183">
        <f t="shared" si="218"/>
        <v>11.887500000000001</v>
      </c>
      <c r="V172" s="182">
        <f t="shared" si="219"/>
        <v>3.1124999999999989</v>
      </c>
    </row>
    <row r="173" spans="1:22" ht="15.75">
      <c r="A173" s="56" t="s">
        <v>228</v>
      </c>
      <c r="B173" s="57" t="s">
        <v>229</v>
      </c>
      <c r="C173" s="148">
        <v>31.2</v>
      </c>
      <c r="D173" s="12">
        <v>127</v>
      </c>
      <c r="E173" s="192">
        <v>122</v>
      </c>
      <c r="F173" s="115">
        <v>3.93</v>
      </c>
      <c r="G173" s="98">
        <v>6</v>
      </c>
      <c r="H173" s="21">
        <v>5</v>
      </c>
      <c r="I173" s="58"/>
      <c r="J173" s="43">
        <v>4</v>
      </c>
      <c r="K173" s="43">
        <v>2</v>
      </c>
      <c r="L173" s="127">
        <v>4</v>
      </c>
      <c r="M173" s="8">
        <v>4</v>
      </c>
      <c r="N173" s="8"/>
      <c r="O173" s="8"/>
      <c r="P173" s="151">
        <f t="shared" si="215"/>
        <v>6.1000000000000005</v>
      </c>
      <c r="Q173" s="93">
        <f t="shared" si="216"/>
        <v>5.0000000000000009</v>
      </c>
      <c r="R173" s="134">
        <v>6</v>
      </c>
      <c r="S173" s="132">
        <f t="shared" si="217"/>
        <v>4.918032786885246</v>
      </c>
      <c r="T173" s="8"/>
      <c r="U173" s="139">
        <f t="shared" si="218"/>
        <v>4.5750000000000002</v>
      </c>
      <c r="V173" s="132">
        <f t="shared" si="219"/>
        <v>1.4249999999999998</v>
      </c>
    </row>
    <row r="174" spans="1:22" ht="15.75">
      <c r="A174" s="56" t="s">
        <v>230</v>
      </c>
      <c r="B174" s="57" t="s">
        <v>231</v>
      </c>
      <c r="C174" s="148">
        <v>15.34</v>
      </c>
      <c r="D174" s="82">
        <v>56</v>
      </c>
      <c r="E174" s="192">
        <v>54</v>
      </c>
      <c r="F174" s="115">
        <v>3.6</v>
      </c>
      <c r="G174" s="98">
        <v>2</v>
      </c>
      <c r="H174" s="21">
        <v>5</v>
      </c>
      <c r="I174" s="58"/>
      <c r="J174" s="31">
        <v>1</v>
      </c>
      <c r="K174" s="31">
        <v>1</v>
      </c>
      <c r="L174" s="124">
        <v>1</v>
      </c>
      <c r="M174" s="8">
        <v>1</v>
      </c>
      <c r="N174" s="8"/>
      <c r="O174" s="8"/>
      <c r="P174" s="151">
        <f t="shared" si="215"/>
        <v>2.7</v>
      </c>
      <c r="Q174" s="93">
        <f t="shared" si="216"/>
        <v>5</v>
      </c>
      <c r="R174" s="134">
        <v>2</v>
      </c>
      <c r="S174" s="132">
        <f t="shared" si="217"/>
        <v>3.7037037037037033</v>
      </c>
      <c r="T174" s="8"/>
      <c r="U174" s="139">
        <f t="shared" si="218"/>
        <v>2.0250000000000004</v>
      </c>
      <c r="V174" s="132">
        <f t="shared" si="219"/>
        <v>-2.5000000000000355E-2</v>
      </c>
    </row>
    <row r="175" spans="1:22" s="184" customFormat="1" ht="15.75">
      <c r="A175" s="204" t="s">
        <v>232</v>
      </c>
      <c r="B175" s="217" t="s">
        <v>233</v>
      </c>
      <c r="C175" s="218">
        <v>52.1</v>
      </c>
      <c r="D175" s="187">
        <v>158</v>
      </c>
      <c r="E175" s="195">
        <v>167</v>
      </c>
      <c r="F175" s="180">
        <v>3.21</v>
      </c>
      <c r="G175" s="175">
        <v>7</v>
      </c>
      <c r="H175" s="187">
        <v>5</v>
      </c>
      <c r="I175" s="207"/>
      <c r="J175" s="179">
        <v>5</v>
      </c>
      <c r="K175" s="179">
        <v>2</v>
      </c>
      <c r="L175" s="127">
        <v>5</v>
      </c>
      <c r="M175" s="180"/>
      <c r="N175" s="180">
        <v>5</v>
      </c>
      <c r="O175" s="180"/>
      <c r="P175" s="175">
        <f t="shared" si="215"/>
        <v>8.35</v>
      </c>
      <c r="Q175" s="175">
        <f t="shared" si="216"/>
        <v>5</v>
      </c>
      <c r="R175" s="181">
        <v>8</v>
      </c>
      <c r="S175" s="182">
        <f t="shared" si="217"/>
        <v>4.7904191616766472</v>
      </c>
      <c r="T175" s="180"/>
      <c r="U175" s="183">
        <f t="shared" si="218"/>
        <v>6.2624999999999993</v>
      </c>
      <c r="V175" s="182">
        <f t="shared" si="219"/>
        <v>1.7375000000000007</v>
      </c>
    </row>
    <row r="176" spans="1:22" s="184" customFormat="1" ht="15.75">
      <c r="A176" s="204" t="s">
        <v>234</v>
      </c>
      <c r="B176" s="217" t="s">
        <v>235</v>
      </c>
      <c r="C176" s="218">
        <v>59.4</v>
      </c>
      <c r="D176" s="187">
        <v>33</v>
      </c>
      <c r="E176" s="219">
        <v>29</v>
      </c>
      <c r="F176" s="180">
        <v>0.49</v>
      </c>
      <c r="G176" s="175">
        <v>0</v>
      </c>
      <c r="H176" s="187">
        <v>5</v>
      </c>
      <c r="I176" s="207"/>
      <c r="J176" s="179">
        <v>0</v>
      </c>
      <c r="K176" s="216">
        <v>0</v>
      </c>
      <c r="L176" s="246">
        <v>1</v>
      </c>
      <c r="M176" s="180">
        <v>1</v>
      </c>
      <c r="N176" s="180"/>
      <c r="O176" s="180"/>
      <c r="P176" s="175">
        <f t="shared" si="215"/>
        <v>1.4500000000000002</v>
      </c>
      <c r="Q176" s="175">
        <f t="shared" si="216"/>
        <v>5.0000000000000009</v>
      </c>
      <c r="R176" s="181">
        <v>1</v>
      </c>
      <c r="S176" s="182">
        <f t="shared" si="217"/>
        <v>3.4482758620689657</v>
      </c>
      <c r="T176" s="180"/>
      <c r="U176" s="183">
        <f t="shared" si="218"/>
        <v>1.0875000000000001</v>
      </c>
      <c r="V176" s="182">
        <f t="shared" si="219"/>
        <v>-8.7500000000000133E-2</v>
      </c>
    </row>
    <row r="177" spans="1:22" s="184" customFormat="1" ht="21.75" customHeight="1">
      <c r="A177" s="204" t="s">
        <v>236</v>
      </c>
      <c r="B177" s="217" t="s">
        <v>237</v>
      </c>
      <c r="C177" s="218">
        <v>13.8</v>
      </c>
      <c r="D177" s="187">
        <v>47</v>
      </c>
      <c r="E177" s="195">
        <v>56</v>
      </c>
      <c r="F177" s="180">
        <v>4</v>
      </c>
      <c r="G177" s="175">
        <v>2</v>
      </c>
      <c r="H177" s="187">
        <v>5</v>
      </c>
      <c r="I177" s="207"/>
      <c r="J177" s="179">
        <v>1</v>
      </c>
      <c r="K177" s="179">
        <v>1</v>
      </c>
      <c r="L177" s="127"/>
      <c r="M177" s="180"/>
      <c r="N177" s="180"/>
      <c r="O177" s="180"/>
      <c r="P177" s="175">
        <f t="shared" si="215"/>
        <v>2.8000000000000003</v>
      </c>
      <c r="Q177" s="175">
        <f t="shared" si="216"/>
        <v>5</v>
      </c>
      <c r="R177" s="181">
        <v>2</v>
      </c>
      <c r="S177" s="182">
        <f t="shared" si="217"/>
        <v>3.5714285714285712</v>
      </c>
      <c r="T177" s="180"/>
      <c r="U177" s="183">
        <f t="shared" si="218"/>
        <v>2.1</v>
      </c>
      <c r="V177" s="182">
        <f t="shared" si="219"/>
        <v>-0.10000000000000009</v>
      </c>
    </row>
    <row r="178" spans="1:22" s="159" customFormat="1" ht="20.25" customHeight="1">
      <c r="A178" s="241" t="s">
        <v>238</v>
      </c>
      <c r="B178" s="242" t="s">
        <v>239</v>
      </c>
      <c r="C178" s="243">
        <v>56.6</v>
      </c>
      <c r="D178" s="168">
        <v>76</v>
      </c>
      <c r="E178" s="193">
        <v>26</v>
      </c>
      <c r="F178" s="121">
        <v>0.45</v>
      </c>
      <c r="G178" s="125">
        <v>2</v>
      </c>
      <c r="H178" s="168">
        <v>5</v>
      </c>
      <c r="I178" s="244"/>
      <c r="J178" s="127">
        <v>1</v>
      </c>
      <c r="K178" s="127">
        <v>1</v>
      </c>
      <c r="L178" s="127"/>
      <c r="M178" s="121"/>
      <c r="N178" s="121"/>
      <c r="O178" s="121"/>
      <c r="P178" s="125">
        <f t="shared" si="215"/>
        <v>1.3</v>
      </c>
      <c r="Q178" s="125">
        <f t="shared" si="216"/>
        <v>5</v>
      </c>
      <c r="R178" s="134">
        <v>1</v>
      </c>
      <c r="S178" s="133">
        <f t="shared" si="217"/>
        <v>3.8461538461538458</v>
      </c>
      <c r="T178" s="121"/>
      <c r="U178" s="140">
        <f t="shared" si="218"/>
        <v>0.97500000000000009</v>
      </c>
      <c r="V178" s="133">
        <f t="shared" si="219"/>
        <v>2.4999999999999911E-2</v>
      </c>
    </row>
    <row r="179" spans="1:22" s="184" customFormat="1" ht="15" customHeight="1">
      <c r="A179" s="204" t="s">
        <v>240</v>
      </c>
      <c r="B179" s="217" t="s">
        <v>241</v>
      </c>
      <c r="C179" s="218">
        <v>40.752000000000002</v>
      </c>
      <c r="D179" s="187">
        <v>91</v>
      </c>
      <c r="E179" s="195">
        <v>108</v>
      </c>
      <c r="F179" s="180">
        <v>2.63</v>
      </c>
      <c r="G179" s="175">
        <v>4</v>
      </c>
      <c r="H179" s="187">
        <v>5</v>
      </c>
      <c r="I179" s="207"/>
      <c r="J179" s="179">
        <v>3</v>
      </c>
      <c r="K179" s="179">
        <v>1</v>
      </c>
      <c r="L179" s="127">
        <v>4</v>
      </c>
      <c r="M179" s="180">
        <v>3</v>
      </c>
      <c r="N179" s="180">
        <v>1</v>
      </c>
      <c r="O179" s="180"/>
      <c r="P179" s="175">
        <f t="shared" si="215"/>
        <v>5.4</v>
      </c>
      <c r="Q179" s="175">
        <f t="shared" si="216"/>
        <v>5</v>
      </c>
      <c r="R179" s="181">
        <v>5</v>
      </c>
      <c r="S179" s="182">
        <f t="shared" si="217"/>
        <v>4.6296296296296298</v>
      </c>
      <c r="T179" s="180"/>
      <c r="U179" s="183">
        <f t="shared" si="218"/>
        <v>4.0500000000000007</v>
      </c>
      <c r="V179" s="182">
        <f t="shared" si="219"/>
        <v>0.94999999999999929</v>
      </c>
    </row>
    <row r="180" spans="1:22" ht="15.75">
      <c r="A180" s="59" t="s">
        <v>242</v>
      </c>
      <c r="B180" s="59" t="s">
        <v>243</v>
      </c>
      <c r="C180" s="158">
        <v>57.7</v>
      </c>
      <c r="D180" s="25">
        <v>82</v>
      </c>
      <c r="E180" s="192">
        <v>94</v>
      </c>
      <c r="F180" s="115">
        <v>1.62</v>
      </c>
      <c r="G180" s="98">
        <v>4</v>
      </c>
      <c r="H180" s="59">
        <v>5</v>
      </c>
      <c r="I180" s="58"/>
      <c r="J180" s="43">
        <v>3</v>
      </c>
      <c r="K180" s="43">
        <v>1</v>
      </c>
      <c r="L180" s="127">
        <v>3</v>
      </c>
      <c r="M180" s="8"/>
      <c r="N180" s="8">
        <v>3</v>
      </c>
      <c r="O180" s="8"/>
      <c r="P180" s="151">
        <f t="shared" si="215"/>
        <v>4.7</v>
      </c>
      <c r="Q180" s="93">
        <f t="shared" si="216"/>
        <v>5.0000000000000009</v>
      </c>
      <c r="R180" s="134">
        <v>4</v>
      </c>
      <c r="S180" s="132">
        <f t="shared" si="217"/>
        <v>4.2553191489361701</v>
      </c>
      <c r="T180" s="8"/>
      <c r="U180" s="139">
        <f t="shared" si="218"/>
        <v>3.5250000000000004</v>
      </c>
      <c r="V180" s="132">
        <f t="shared" si="219"/>
        <v>0.47499999999999964</v>
      </c>
    </row>
    <row r="181" spans="1:22" ht="15.75">
      <c r="A181" s="8"/>
      <c r="B181" s="75" t="s">
        <v>35</v>
      </c>
      <c r="C181" s="74"/>
      <c r="D181" s="84"/>
      <c r="E181" s="198">
        <v>2663</v>
      </c>
      <c r="F181" s="118">
        <v>2661</v>
      </c>
      <c r="G181" s="107">
        <f>SUM(G169:G180)</f>
        <v>107</v>
      </c>
      <c r="H181" s="84"/>
      <c r="I181" s="84"/>
      <c r="J181" s="19"/>
      <c r="K181" s="19"/>
      <c r="L181" s="266"/>
      <c r="M181" s="20"/>
      <c r="N181" s="20"/>
      <c r="O181" s="20"/>
      <c r="P181" s="151">
        <f t="shared" si="215"/>
        <v>133.15</v>
      </c>
      <c r="Q181" s="96">
        <f t="shared" si="216"/>
        <v>5</v>
      </c>
      <c r="R181" s="165">
        <f>SUM(R169:R180)</f>
        <v>127</v>
      </c>
      <c r="S181" s="132"/>
      <c r="T181" s="20"/>
      <c r="U181" s="143">
        <f t="shared" si="218"/>
        <v>99.862500000000011</v>
      </c>
      <c r="V181" s="132"/>
    </row>
    <row r="182" spans="1:22">
      <c r="A182" s="300" t="s">
        <v>244</v>
      </c>
      <c r="B182" s="301"/>
      <c r="C182" s="301"/>
      <c r="D182" s="301"/>
      <c r="E182" s="301"/>
      <c r="F182" s="301"/>
      <c r="G182" s="301"/>
      <c r="H182" s="301"/>
      <c r="I182" s="301"/>
      <c r="J182" s="301"/>
      <c r="K182" s="301"/>
      <c r="L182" s="301"/>
      <c r="M182" s="301"/>
      <c r="N182" s="301"/>
      <c r="O182" s="301"/>
      <c r="P182" s="301"/>
      <c r="Q182" s="301"/>
      <c r="R182" s="301"/>
      <c r="S182" s="301"/>
      <c r="T182" s="301"/>
      <c r="U182" s="301"/>
      <c r="V182" s="301"/>
    </row>
    <row r="183" spans="1:22" ht="15.75">
      <c r="A183" s="4" t="s">
        <v>245</v>
      </c>
      <c r="B183" s="5" t="s">
        <v>21</v>
      </c>
      <c r="C183" s="11">
        <v>816</v>
      </c>
      <c r="D183" s="12">
        <v>505</v>
      </c>
      <c r="E183" s="192">
        <v>579</v>
      </c>
      <c r="F183" s="115">
        <v>0.7</v>
      </c>
      <c r="G183" s="98">
        <v>23</v>
      </c>
      <c r="H183" s="13">
        <v>5</v>
      </c>
      <c r="I183" s="17"/>
      <c r="J183" s="31">
        <v>17</v>
      </c>
      <c r="K183" s="31">
        <v>6</v>
      </c>
      <c r="L183" s="124">
        <v>23</v>
      </c>
      <c r="M183" s="8">
        <v>17</v>
      </c>
      <c r="N183" s="8">
        <v>6</v>
      </c>
      <c r="O183" s="8">
        <v>100</v>
      </c>
      <c r="P183" s="151">
        <f t="shared" ref="P183" si="220">E183*5%</f>
        <v>28.950000000000003</v>
      </c>
      <c r="Q183" s="93">
        <f t="shared" ref="Q183" si="221">P183/E183%</f>
        <v>5.0000000000000009</v>
      </c>
      <c r="R183" s="134">
        <v>28</v>
      </c>
      <c r="S183" s="132">
        <f t="shared" ref="S183" si="222">R183/E183%</f>
        <v>4.8359240069084626</v>
      </c>
      <c r="T183" s="8"/>
      <c r="U183" s="139">
        <f t="shared" ref="U183" si="223">P183*75%</f>
        <v>21.712500000000002</v>
      </c>
      <c r="V183" s="132">
        <f t="shared" ref="V183" si="224">R183-U183</f>
        <v>6.2874999999999979</v>
      </c>
    </row>
    <row r="184" spans="1:22" ht="30">
      <c r="A184" s="4" t="s">
        <v>246</v>
      </c>
      <c r="B184" s="5" t="s">
        <v>247</v>
      </c>
      <c r="C184" s="11">
        <v>194.7</v>
      </c>
      <c r="D184" s="12">
        <v>23</v>
      </c>
      <c r="E184" s="192">
        <v>57</v>
      </c>
      <c r="F184" s="115">
        <v>0.49</v>
      </c>
      <c r="G184" s="98">
        <v>0</v>
      </c>
      <c r="H184" s="13">
        <v>0</v>
      </c>
      <c r="I184" s="17"/>
      <c r="J184" s="43">
        <v>0</v>
      </c>
      <c r="K184" s="43">
        <v>0</v>
      </c>
      <c r="L184" s="127"/>
      <c r="M184" s="8"/>
      <c r="N184" s="8"/>
      <c r="O184" s="8"/>
      <c r="P184" s="151">
        <f t="shared" ref="P184:P186" si="225">E184*5%</f>
        <v>2.85</v>
      </c>
      <c r="Q184" s="93">
        <f t="shared" ref="Q184:Q186" si="226">P184/E184%</f>
        <v>5.0000000000000009</v>
      </c>
      <c r="R184" s="134">
        <v>2</v>
      </c>
      <c r="S184" s="132">
        <f t="shared" ref="S184:S186" si="227">R184/E184%</f>
        <v>3.5087719298245617</v>
      </c>
      <c r="T184" s="8"/>
      <c r="U184" s="139">
        <f t="shared" ref="U184:U186" si="228">P184*75%</f>
        <v>2.1375000000000002</v>
      </c>
      <c r="V184" s="132">
        <f t="shared" ref="V184:V186" si="229">R184-U184</f>
        <v>-0.13750000000000018</v>
      </c>
    </row>
    <row r="185" spans="1:22" ht="15.75">
      <c r="A185" s="4" t="s">
        <v>248</v>
      </c>
      <c r="B185" s="5" t="s">
        <v>249</v>
      </c>
      <c r="C185" s="11">
        <v>79.34</v>
      </c>
      <c r="D185" s="12">
        <v>0</v>
      </c>
      <c r="E185" s="196">
        <v>2</v>
      </c>
      <c r="F185" s="115">
        <v>0.04</v>
      </c>
      <c r="G185" s="98">
        <v>0</v>
      </c>
      <c r="H185" s="13">
        <v>0</v>
      </c>
      <c r="I185" s="34"/>
      <c r="J185" s="43">
        <v>0</v>
      </c>
      <c r="K185" s="43">
        <v>0</v>
      </c>
      <c r="L185" s="127"/>
      <c r="M185" s="8"/>
      <c r="N185" s="8"/>
      <c r="O185" s="8"/>
      <c r="P185" s="151">
        <f t="shared" si="225"/>
        <v>0.1</v>
      </c>
      <c r="Q185" s="93">
        <f t="shared" si="226"/>
        <v>5</v>
      </c>
      <c r="R185" s="134">
        <v>0</v>
      </c>
      <c r="S185" s="132">
        <f t="shared" si="227"/>
        <v>0</v>
      </c>
      <c r="T185" s="8"/>
      <c r="U185" s="139">
        <f t="shared" si="228"/>
        <v>7.5000000000000011E-2</v>
      </c>
      <c r="V185" s="132">
        <f t="shared" si="229"/>
        <v>-7.5000000000000011E-2</v>
      </c>
    </row>
    <row r="186" spans="1:22" s="159" customFormat="1" ht="15.75">
      <c r="A186" s="161" t="s">
        <v>250</v>
      </c>
      <c r="B186" s="162" t="s">
        <v>125</v>
      </c>
      <c r="C186" s="160">
        <v>69</v>
      </c>
      <c r="D186" s="168">
        <v>55</v>
      </c>
      <c r="E186" s="193">
        <v>67</v>
      </c>
      <c r="F186" s="121">
        <v>0.97</v>
      </c>
      <c r="G186" s="125">
        <v>2</v>
      </c>
      <c r="H186" s="123">
        <v>5</v>
      </c>
      <c r="I186" s="120"/>
      <c r="J186" s="127">
        <v>1</v>
      </c>
      <c r="K186" s="127">
        <v>1</v>
      </c>
      <c r="L186" s="127">
        <v>1</v>
      </c>
      <c r="M186" s="121">
        <v>1</v>
      </c>
      <c r="N186" s="121"/>
      <c r="O186" s="121"/>
      <c r="P186" s="125">
        <f t="shared" si="225"/>
        <v>3.35</v>
      </c>
      <c r="Q186" s="125">
        <f t="shared" si="226"/>
        <v>5</v>
      </c>
      <c r="R186" s="134">
        <v>3</v>
      </c>
      <c r="S186" s="133">
        <f t="shared" si="227"/>
        <v>4.4776119402985071</v>
      </c>
      <c r="T186" s="121"/>
      <c r="U186" s="140">
        <f t="shared" si="228"/>
        <v>2.5125000000000002</v>
      </c>
      <c r="V186" s="133">
        <f t="shared" si="229"/>
        <v>0.48749999999999982</v>
      </c>
    </row>
    <row r="187" spans="1:22" ht="15.75">
      <c r="A187" s="8"/>
      <c r="B187" s="71" t="s">
        <v>35</v>
      </c>
      <c r="C187" s="70"/>
      <c r="D187" s="83"/>
      <c r="E187" s="64">
        <v>705</v>
      </c>
      <c r="F187" s="114"/>
      <c r="G187" s="19">
        <f>SUM(G183:G186)</f>
        <v>25</v>
      </c>
      <c r="H187" s="83"/>
      <c r="I187" s="83"/>
      <c r="J187" s="19">
        <f>SUM(J183:J186)</f>
        <v>18</v>
      </c>
      <c r="K187" s="19">
        <f>SUM(K183:K186)</f>
        <v>7</v>
      </c>
      <c r="L187" s="266"/>
      <c r="M187" s="20"/>
      <c r="N187" s="20"/>
      <c r="O187" s="20"/>
      <c r="P187" s="151"/>
      <c r="Q187" s="96"/>
      <c r="R187" s="165">
        <f>SUM(R183:R186)</f>
        <v>33</v>
      </c>
      <c r="S187" s="132"/>
      <c r="T187" s="20"/>
      <c r="U187" s="143"/>
      <c r="V187" s="132"/>
    </row>
    <row r="188" spans="1:22">
      <c r="A188" s="300" t="s">
        <v>251</v>
      </c>
      <c r="B188" s="301"/>
      <c r="C188" s="301"/>
      <c r="D188" s="301"/>
      <c r="E188" s="301"/>
      <c r="F188" s="301"/>
      <c r="G188" s="301"/>
      <c r="H188" s="301"/>
      <c r="I188" s="301"/>
      <c r="J188" s="301"/>
      <c r="K188" s="301"/>
      <c r="L188" s="301"/>
      <c r="M188" s="301"/>
      <c r="N188" s="301"/>
      <c r="O188" s="301"/>
      <c r="P188" s="301"/>
      <c r="Q188" s="301"/>
      <c r="R188" s="301"/>
      <c r="S188" s="301"/>
      <c r="T188" s="301"/>
      <c r="U188" s="301"/>
      <c r="V188" s="301"/>
    </row>
    <row r="189" spans="1:22" ht="15.75">
      <c r="A189" s="4" t="s">
        <v>252</v>
      </c>
      <c r="B189" s="5" t="s">
        <v>43</v>
      </c>
      <c r="C189" s="6">
        <v>175.9</v>
      </c>
      <c r="D189" s="12">
        <v>0</v>
      </c>
      <c r="E189" s="192">
        <v>4</v>
      </c>
      <c r="F189" s="115">
        <v>0.02</v>
      </c>
      <c r="G189" s="98">
        <v>0</v>
      </c>
      <c r="H189" s="13">
        <v>0</v>
      </c>
      <c r="I189" s="61"/>
      <c r="J189" s="31">
        <v>0</v>
      </c>
      <c r="K189" s="31">
        <v>0</v>
      </c>
      <c r="L189" s="124"/>
      <c r="M189" s="8"/>
      <c r="N189" s="8"/>
      <c r="O189" s="8"/>
      <c r="P189" s="151">
        <f t="shared" ref="P189" si="230">E189*5%</f>
        <v>0.2</v>
      </c>
      <c r="Q189" s="93">
        <f t="shared" ref="Q189" si="231">P189/E189%</f>
        <v>5</v>
      </c>
      <c r="R189" s="134">
        <v>0</v>
      </c>
      <c r="S189" s="132">
        <f t="shared" ref="S189" si="232">R189/E189%</f>
        <v>0</v>
      </c>
      <c r="T189" s="8"/>
      <c r="U189" s="139">
        <f t="shared" ref="U189" si="233">P189*75%</f>
        <v>0.15000000000000002</v>
      </c>
      <c r="V189" s="132">
        <f t="shared" ref="V189" si="234">R189-U189</f>
        <v>-0.15000000000000002</v>
      </c>
    </row>
    <row r="190" spans="1:22" ht="30">
      <c r="A190" s="4" t="s">
        <v>253</v>
      </c>
      <c r="B190" s="5" t="s">
        <v>254</v>
      </c>
      <c r="C190" s="11">
        <v>89.7</v>
      </c>
      <c r="D190" s="12">
        <v>23</v>
      </c>
      <c r="E190" s="196">
        <v>13</v>
      </c>
      <c r="F190" s="115">
        <v>0.22</v>
      </c>
      <c r="G190" s="98">
        <v>0</v>
      </c>
      <c r="H190" s="60">
        <v>0</v>
      </c>
      <c r="I190" s="26"/>
      <c r="J190" s="43">
        <v>0</v>
      </c>
      <c r="K190" s="43">
        <v>0</v>
      </c>
      <c r="L190" s="127"/>
      <c r="M190" s="8"/>
      <c r="N190" s="8"/>
      <c r="O190" s="8"/>
      <c r="P190" s="151">
        <f t="shared" ref="P190:P202" si="235">E190*5%</f>
        <v>0.65</v>
      </c>
      <c r="Q190" s="93">
        <f t="shared" ref="Q190:Q202" si="236">P190/E190%</f>
        <v>5</v>
      </c>
      <c r="R190" s="134">
        <v>0</v>
      </c>
      <c r="S190" s="132">
        <f t="shared" ref="S190:S201" si="237">R190/E190%</f>
        <v>0</v>
      </c>
      <c r="T190" s="8"/>
      <c r="U190" s="139">
        <f t="shared" ref="U190:U202" si="238">P190*75%</f>
        <v>0.48750000000000004</v>
      </c>
      <c r="V190" s="132">
        <f t="shared" ref="V190:V201" si="239">R190-U190</f>
        <v>-0.48750000000000004</v>
      </c>
    </row>
    <row r="191" spans="1:22" ht="27.75" customHeight="1">
      <c r="A191" s="4" t="s">
        <v>255</v>
      </c>
      <c r="B191" s="5" t="s">
        <v>256</v>
      </c>
      <c r="C191" s="11">
        <v>106.1</v>
      </c>
      <c r="D191" s="12">
        <v>177</v>
      </c>
      <c r="E191" s="192">
        <v>0</v>
      </c>
      <c r="F191" s="115"/>
      <c r="G191" s="98">
        <v>0</v>
      </c>
      <c r="H191" s="60">
        <v>0</v>
      </c>
      <c r="I191" s="26"/>
      <c r="J191" s="43">
        <v>0</v>
      </c>
      <c r="K191" s="43">
        <v>0</v>
      </c>
      <c r="L191" s="127"/>
      <c r="M191" s="8"/>
      <c r="N191" s="8"/>
      <c r="O191" s="8"/>
      <c r="P191" s="151">
        <f t="shared" si="235"/>
        <v>0</v>
      </c>
      <c r="Q191" s="93" t="e">
        <f t="shared" si="236"/>
        <v>#DIV/0!</v>
      </c>
      <c r="R191" s="134">
        <v>0</v>
      </c>
      <c r="S191" s="132" t="e">
        <f t="shared" si="237"/>
        <v>#DIV/0!</v>
      </c>
      <c r="T191" s="8"/>
      <c r="U191" s="139">
        <f t="shared" si="238"/>
        <v>0</v>
      </c>
      <c r="V191" s="132">
        <f t="shared" si="239"/>
        <v>0</v>
      </c>
    </row>
    <row r="192" spans="1:22" ht="15.75">
      <c r="A192" s="4" t="s">
        <v>257</v>
      </c>
      <c r="B192" s="5" t="s">
        <v>258</v>
      </c>
      <c r="C192" s="11">
        <v>122.19</v>
      </c>
      <c r="D192" s="12">
        <v>9</v>
      </c>
      <c r="E192" s="196">
        <v>19</v>
      </c>
      <c r="F192" s="115">
        <v>0.25</v>
      </c>
      <c r="G192" s="98">
        <v>0</v>
      </c>
      <c r="H192" s="60">
        <v>0</v>
      </c>
      <c r="I192" s="26"/>
      <c r="J192" s="43">
        <v>0</v>
      </c>
      <c r="K192" s="43">
        <v>0</v>
      </c>
      <c r="L192" s="127"/>
      <c r="M192" s="8"/>
      <c r="N192" s="8"/>
      <c r="O192" s="8"/>
      <c r="P192" s="151">
        <f t="shared" si="235"/>
        <v>0.95000000000000007</v>
      </c>
      <c r="Q192" s="93">
        <f t="shared" si="236"/>
        <v>5</v>
      </c>
      <c r="R192" s="134">
        <v>0</v>
      </c>
      <c r="S192" s="132">
        <f t="shared" si="237"/>
        <v>0</v>
      </c>
      <c r="T192" s="8"/>
      <c r="U192" s="139">
        <f t="shared" si="238"/>
        <v>0.71250000000000002</v>
      </c>
      <c r="V192" s="132">
        <f t="shared" si="239"/>
        <v>-0.71250000000000002</v>
      </c>
    </row>
    <row r="193" spans="1:22" ht="30">
      <c r="A193" s="4" t="s">
        <v>259</v>
      </c>
      <c r="B193" s="5" t="s">
        <v>260</v>
      </c>
      <c r="C193" s="11">
        <v>78.489999999999995</v>
      </c>
      <c r="D193" s="12">
        <v>0</v>
      </c>
      <c r="E193" s="192">
        <v>2</v>
      </c>
      <c r="F193" s="115">
        <v>0.03</v>
      </c>
      <c r="G193" s="98">
        <v>0</v>
      </c>
      <c r="H193" s="60">
        <v>0</v>
      </c>
      <c r="I193" s="26"/>
      <c r="J193" s="43">
        <v>0</v>
      </c>
      <c r="K193" s="43">
        <v>0</v>
      </c>
      <c r="L193" s="127"/>
      <c r="M193" s="8"/>
      <c r="N193" s="8"/>
      <c r="O193" s="8"/>
      <c r="P193" s="151">
        <f t="shared" si="235"/>
        <v>0.1</v>
      </c>
      <c r="Q193" s="93">
        <f t="shared" si="236"/>
        <v>5</v>
      </c>
      <c r="R193" s="134">
        <v>0</v>
      </c>
      <c r="S193" s="132">
        <f t="shared" si="237"/>
        <v>0</v>
      </c>
      <c r="T193" s="8"/>
      <c r="U193" s="139">
        <f t="shared" si="238"/>
        <v>7.5000000000000011E-2</v>
      </c>
      <c r="V193" s="132">
        <f t="shared" si="239"/>
        <v>-7.5000000000000011E-2</v>
      </c>
    </row>
    <row r="194" spans="1:22" ht="15.75">
      <c r="A194" s="4" t="s">
        <v>261</v>
      </c>
      <c r="B194" s="5" t="s">
        <v>262</v>
      </c>
      <c r="C194" s="11">
        <v>81</v>
      </c>
      <c r="D194" s="12">
        <v>10</v>
      </c>
      <c r="E194" s="196">
        <v>3</v>
      </c>
      <c r="F194" s="115">
        <v>0.05</v>
      </c>
      <c r="G194" s="98">
        <v>0</v>
      </c>
      <c r="H194" s="60">
        <v>0</v>
      </c>
      <c r="I194" s="26"/>
      <c r="J194" s="43">
        <v>0</v>
      </c>
      <c r="K194" s="43">
        <v>0</v>
      </c>
      <c r="L194" s="127"/>
      <c r="M194" s="8"/>
      <c r="N194" s="8"/>
      <c r="O194" s="8"/>
      <c r="P194" s="151">
        <f t="shared" si="235"/>
        <v>0.15000000000000002</v>
      </c>
      <c r="Q194" s="93">
        <f t="shared" si="236"/>
        <v>5.0000000000000009</v>
      </c>
      <c r="R194" s="134">
        <v>0</v>
      </c>
      <c r="S194" s="132">
        <f t="shared" si="237"/>
        <v>0</v>
      </c>
      <c r="T194" s="8"/>
      <c r="U194" s="139">
        <f t="shared" si="238"/>
        <v>0.11250000000000002</v>
      </c>
      <c r="V194" s="132">
        <f t="shared" si="239"/>
        <v>-0.11250000000000002</v>
      </c>
    </row>
    <row r="195" spans="1:22" s="159" customFormat="1" ht="15.75">
      <c r="A195" s="161" t="s">
        <v>263</v>
      </c>
      <c r="B195" s="162" t="s">
        <v>264</v>
      </c>
      <c r="C195" s="160">
        <v>49.6</v>
      </c>
      <c r="D195" s="168">
        <v>3</v>
      </c>
      <c r="E195" s="193">
        <v>14</v>
      </c>
      <c r="F195" s="121">
        <v>6.08</v>
      </c>
      <c r="G195" s="125">
        <v>0</v>
      </c>
      <c r="H195" s="123">
        <v>0</v>
      </c>
      <c r="I195" s="120"/>
      <c r="J195" s="127">
        <v>0</v>
      </c>
      <c r="K195" s="127">
        <v>0</v>
      </c>
      <c r="L195" s="127"/>
      <c r="M195" s="121"/>
      <c r="N195" s="121"/>
      <c r="O195" s="121"/>
      <c r="P195" s="125">
        <f t="shared" si="235"/>
        <v>0.70000000000000007</v>
      </c>
      <c r="Q195" s="125">
        <f t="shared" si="236"/>
        <v>5</v>
      </c>
      <c r="R195" s="134">
        <v>0</v>
      </c>
      <c r="S195" s="133">
        <f t="shared" si="237"/>
        <v>0</v>
      </c>
      <c r="T195" s="121"/>
      <c r="U195" s="140">
        <f t="shared" si="238"/>
        <v>0.52500000000000002</v>
      </c>
      <c r="V195" s="133">
        <f t="shared" si="239"/>
        <v>-0.52500000000000002</v>
      </c>
    </row>
    <row r="196" spans="1:22" s="184" customFormat="1" ht="30">
      <c r="A196" s="170" t="s">
        <v>265</v>
      </c>
      <c r="B196" s="171" t="s">
        <v>266</v>
      </c>
      <c r="C196" s="172">
        <v>66.3</v>
      </c>
      <c r="D196" s="187">
        <v>13</v>
      </c>
      <c r="E196" s="195">
        <v>18</v>
      </c>
      <c r="F196" s="180">
        <v>0.24</v>
      </c>
      <c r="G196" s="175">
        <v>0</v>
      </c>
      <c r="H196" s="176">
        <v>0</v>
      </c>
      <c r="I196" s="177"/>
      <c r="J196" s="179">
        <v>0</v>
      </c>
      <c r="K196" s="179">
        <v>0</v>
      </c>
      <c r="L196" s="127"/>
      <c r="M196" s="180"/>
      <c r="N196" s="180"/>
      <c r="O196" s="180"/>
      <c r="P196" s="175">
        <f t="shared" si="235"/>
        <v>0.9</v>
      </c>
      <c r="Q196" s="175">
        <f t="shared" si="236"/>
        <v>5</v>
      </c>
      <c r="R196" s="181">
        <v>0</v>
      </c>
      <c r="S196" s="182">
        <f t="shared" si="237"/>
        <v>0</v>
      </c>
      <c r="T196" s="180"/>
      <c r="U196" s="183">
        <f t="shared" si="238"/>
        <v>0.67500000000000004</v>
      </c>
      <c r="V196" s="182">
        <f t="shared" si="239"/>
        <v>-0.67500000000000004</v>
      </c>
    </row>
    <row r="197" spans="1:22" ht="15.75">
      <c r="A197" s="4" t="s">
        <v>267</v>
      </c>
      <c r="B197" s="5" t="s">
        <v>268</v>
      </c>
      <c r="C197" s="11">
        <v>42.6</v>
      </c>
      <c r="D197" s="12">
        <v>44</v>
      </c>
      <c r="E197" s="192">
        <v>107</v>
      </c>
      <c r="F197" s="115">
        <v>3.1</v>
      </c>
      <c r="G197" s="98">
        <v>2</v>
      </c>
      <c r="H197" s="60">
        <v>5</v>
      </c>
      <c r="I197" s="26"/>
      <c r="J197" s="43">
        <v>1</v>
      </c>
      <c r="K197" s="43">
        <v>1</v>
      </c>
      <c r="L197" s="127">
        <v>1</v>
      </c>
      <c r="M197" s="8"/>
      <c r="N197" s="8">
        <v>1</v>
      </c>
      <c r="O197" s="8">
        <v>50</v>
      </c>
      <c r="P197" s="151">
        <f t="shared" si="235"/>
        <v>5.3500000000000005</v>
      </c>
      <c r="Q197" s="93">
        <f t="shared" si="236"/>
        <v>5</v>
      </c>
      <c r="R197" s="134">
        <v>5</v>
      </c>
      <c r="S197" s="132">
        <f t="shared" si="237"/>
        <v>4.6728971962616823</v>
      </c>
      <c r="T197" s="8"/>
      <c r="U197" s="139">
        <f t="shared" si="238"/>
        <v>4.0125000000000002</v>
      </c>
      <c r="V197" s="132">
        <f t="shared" si="239"/>
        <v>0.98749999999999982</v>
      </c>
    </row>
    <row r="198" spans="1:22" ht="20.25" customHeight="1">
      <c r="A198" s="4" t="s">
        <v>269</v>
      </c>
      <c r="B198" s="5" t="s">
        <v>270</v>
      </c>
      <c r="C198" s="11">
        <v>12.2</v>
      </c>
      <c r="D198" s="12">
        <v>0</v>
      </c>
      <c r="E198" s="192">
        <v>0</v>
      </c>
      <c r="F198" s="115"/>
      <c r="G198" s="98">
        <v>0</v>
      </c>
      <c r="H198" s="60">
        <v>0</v>
      </c>
      <c r="I198" s="26"/>
      <c r="J198" s="43">
        <v>0</v>
      </c>
      <c r="K198" s="43">
        <v>0</v>
      </c>
      <c r="L198" s="127"/>
      <c r="M198" s="8"/>
      <c r="N198" s="8"/>
      <c r="O198" s="8"/>
      <c r="P198" s="151">
        <f t="shared" si="235"/>
        <v>0</v>
      </c>
      <c r="Q198" s="93" t="e">
        <f t="shared" si="236"/>
        <v>#DIV/0!</v>
      </c>
      <c r="R198" s="134">
        <v>0</v>
      </c>
      <c r="S198" s="132" t="e">
        <f t="shared" si="237"/>
        <v>#DIV/0!</v>
      </c>
      <c r="T198" s="8"/>
      <c r="U198" s="139">
        <f t="shared" si="238"/>
        <v>0</v>
      </c>
      <c r="V198" s="132">
        <f t="shared" si="239"/>
        <v>0</v>
      </c>
    </row>
    <row r="199" spans="1:22" ht="17.25" customHeight="1">
      <c r="A199" s="4" t="s">
        <v>271</v>
      </c>
      <c r="B199" s="5" t="s">
        <v>272</v>
      </c>
      <c r="C199" s="11">
        <v>11.2</v>
      </c>
      <c r="D199" s="12">
        <v>0</v>
      </c>
      <c r="E199" s="192">
        <v>0</v>
      </c>
      <c r="F199" s="115"/>
      <c r="G199" s="98">
        <v>0</v>
      </c>
      <c r="H199" s="60">
        <v>0</v>
      </c>
      <c r="I199" s="26"/>
      <c r="J199" s="43">
        <v>0</v>
      </c>
      <c r="K199" s="43">
        <v>0</v>
      </c>
      <c r="L199" s="127"/>
      <c r="M199" s="8"/>
      <c r="N199" s="8"/>
      <c r="O199" s="8"/>
      <c r="P199" s="151">
        <f t="shared" si="235"/>
        <v>0</v>
      </c>
      <c r="Q199" s="93" t="e">
        <f t="shared" si="236"/>
        <v>#DIV/0!</v>
      </c>
      <c r="R199" s="134">
        <v>0</v>
      </c>
      <c r="S199" s="132" t="e">
        <f t="shared" si="237"/>
        <v>#DIV/0!</v>
      </c>
      <c r="T199" s="8"/>
      <c r="U199" s="139">
        <f t="shared" si="238"/>
        <v>0</v>
      </c>
      <c r="V199" s="132">
        <f t="shared" si="239"/>
        <v>0</v>
      </c>
    </row>
    <row r="200" spans="1:22" s="240" customFormat="1" ht="20.25" customHeight="1">
      <c r="A200" s="227" t="s">
        <v>273</v>
      </c>
      <c r="B200" s="228" t="s">
        <v>274</v>
      </c>
      <c r="C200" s="229">
        <v>15.6</v>
      </c>
      <c r="D200" s="230">
        <v>151</v>
      </c>
      <c r="E200" s="231">
        <v>69</v>
      </c>
      <c r="F200" s="232">
        <v>3.7</v>
      </c>
      <c r="G200" s="233">
        <v>7</v>
      </c>
      <c r="H200" s="234">
        <v>5</v>
      </c>
      <c r="I200" s="235"/>
      <c r="J200" s="236">
        <v>5</v>
      </c>
      <c r="K200" s="236">
        <v>2</v>
      </c>
      <c r="L200" s="127"/>
      <c r="M200" s="232"/>
      <c r="N200" s="232"/>
      <c r="O200" s="232"/>
      <c r="P200" s="233">
        <f t="shared" si="235"/>
        <v>3.45</v>
      </c>
      <c r="Q200" s="233">
        <f t="shared" si="236"/>
        <v>5.0000000000000009</v>
      </c>
      <c r="R200" s="237">
        <v>3</v>
      </c>
      <c r="S200" s="238">
        <f t="shared" si="237"/>
        <v>4.3478260869565224</v>
      </c>
      <c r="T200" s="232"/>
      <c r="U200" s="239">
        <f t="shared" si="238"/>
        <v>2.5875000000000004</v>
      </c>
      <c r="V200" s="238">
        <f t="shared" si="239"/>
        <v>0.41249999999999964</v>
      </c>
    </row>
    <row r="201" spans="1:22" s="159" customFormat="1" ht="16.5" customHeight="1">
      <c r="A201" s="161" t="s">
        <v>275</v>
      </c>
      <c r="B201" s="162" t="s">
        <v>276</v>
      </c>
      <c r="C201" s="160">
        <v>42.6</v>
      </c>
      <c r="D201" s="168">
        <v>29</v>
      </c>
      <c r="E201" s="193">
        <v>40</v>
      </c>
      <c r="F201" s="121">
        <v>4.4400000000000004</v>
      </c>
      <c r="G201" s="125">
        <v>0</v>
      </c>
      <c r="H201" s="123">
        <v>0</v>
      </c>
      <c r="I201" s="120"/>
      <c r="J201" s="127">
        <v>0</v>
      </c>
      <c r="K201" s="127">
        <v>0</v>
      </c>
      <c r="L201" s="127"/>
      <c r="M201" s="121"/>
      <c r="N201" s="121"/>
      <c r="O201" s="121"/>
      <c r="P201" s="125">
        <f t="shared" si="235"/>
        <v>2</v>
      </c>
      <c r="Q201" s="125">
        <f t="shared" si="236"/>
        <v>5</v>
      </c>
      <c r="R201" s="134">
        <v>2</v>
      </c>
      <c r="S201" s="133">
        <f t="shared" si="237"/>
        <v>5</v>
      </c>
      <c r="T201" s="121"/>
      <c r="U201" s="140">
        <f t="shared" si="238"/>
        <v>1.5</v>
      </c>
      <c r="V201" s="133">
        <f t="shared" si="239"/>
        <v>0.5</v>
      </c>
    </row>
    <row r="202" spans="1:22" ht="15.75">
      <c r="A202" s="8"/>
      <c r="B202" s="71" t="s">
        <v>35</v>
      </c>
      <c r="C202" s="70"/>
      <c r="D202" s="83"/>
      <c r="E202" s="64">
        <v>289</v>
      </c>
      <c r="F202" s="114">
        <v>288</v>
      </c>
      <c r="G202" s="19">
        <f>SUM(G189:G201)</f>
        <v>9</v>
      </c>
      <c r="H202" s="83"/>
      <c r="I202" s="83"/>
      <c r="J202" s="19">
        <f>SUM(J189:J201)</f>
        <v>6</v>
      </c>
      <c r="K202" s="19">
        <f>SUM(K189:K201)</f>
        <v>3</v>
      </c>
      <c r="L202" s="266"/>
      <c r="M202" s="20"/>
      <c r="N202" s="20"/>
      <c r="O202" s="20"/>
      <c r="P202" s="151">
        <f t="shared" si="235"/>
        <v>14.450000000000001</v>
      </c>
      <c r="Q202" s="96">
        <f t="shared" si="236"/>
        <v>5</v>
      </c>
      <c r="R202" s="165">
        <f>SUM(R189:R201)</f>
        <v>10</v>
      </c>
      <c r="S202" s="132"/>
      <c r="T202" s="20"/>
      <c r="U202" s="143">
        <f t="shared" si="238"/>
        <v>10.8375</v>
      </c>
      <c r="V202" s="132"/>
    </row>
    <row r="203" spans="1:22">
      <c r="A203" s="300" t="s">
        <v>277</v>
      </c>
      <c r="B203" s="301"/>
      <c r="C203" s="301"/>
      <c r="D203" s="301"/>
      <c r="E203" s="301"/>
      <c r="F203" s="301"/>
      <c r="G203" s="301"/>
      <c r="H203" s="301"/>
      <c r="I203" s="301"/>
      <c r="J203" s="301"/>
      <c r="K203" s="301"/>
      <c r="L203" s="301"/>
      <c r="M203" s="301"/>
      <c r="N203" s="301"/>
      <c r="O203" s="301"/>
      <c r="P203" s="301"/>
      <c r="Q203" s="301"/>
      <c r="R203" s="301"/>
      <c r="S203" s="301"/>
      <c r="T203" s="301"/>
      <c r="U203" s="301"/>
      <c r="V203" s="301"/>
    </row>
    <row r="204" spans="1:22" ht="15.75">
      <c r="A204" s="4" t="s">
        <v>278</v>
      </c>
      <c r="B204" s="5" t="s">
        <v>43</v>
      </c>
      <c r="C204" s="9">
        <v>0</v>
      </c>
      <c r="D204" s="9">
        <v>0</v>
      </c>
      <c r="E204" s="9">
        <v>0</v>
      </c>
      <c r="F204" s="115"/>
      <c r="G204" s="89"/>
      <c r="H204" s="9">
        <v>0</v>
      </c>
      <c r="I204" s="9">
        <v>0</v>
      </c>
      <c r="J204" s="31">
        <v>0</v>
      </c>
      <c r="K204" s="31">
        <v>0</v>
      </c>
      <c r="L204" s="124">
        <v>0</v>
      </c>
      <c r="M204" s="8"/>
      <c r="N204" s="8"/>
      <c r="O204" s="8"/>
      <c r="P204" s="151">
        <f t="shared" ref="P204" si="240">E204*5%</f>
        <v>0</v>
      </c>
      <c r="Q204" s="93" t="e">
        <f t="shared" ref="Q204" si="241">P204/E204%</f>
        <v>#DIV/0!</v>
      </c>
      <c r="R204" s="134">
        <v>0</v>
      </c>
      <c r="S204" s="132" t="e">
        <f t="shared" ref="S204" si="242">R204/E204%</f>
        <v>#DIV/0!</v>
      </c>
      <c r="T204" s="8"/>
      <c r="U204" s="139">
        <f t="shared" ref="U204" si="243">P204*75%</f>
        <v>0</v>
      </c>
      <c r="V204" s="132">
        <f t="shared" ref="V204" si="244">R204-U204</f>
        <v>0</v>
      </c>
    </row>
    <row r="205" spans="1:22" ht="30">
      <c r="A205" s="4" t="s">
        <v>279</v>
      </c>
      <c r="B205" s="5" t="s">
        <v>280</v>
      </c>
      <c r="C205" s="9">
        <v>384.78</v>
      </c>
      <c r="D205" s="47">
        <v>21</v>
      </c>
      <c r="E205" s="200">
        <v>6</v>
      </c>
      <c r="F205" s="115">
        <v>0.01</v>
      </c>
      <c r="G205" s="89">
        <v>0</v>
      </c>
      <c r="H205" s="13"/>
      <c r="I205" s="50"/>
      <c r="J205" s="43">
        <v>0</v>
      </c>
      <c r="K205" s="43">
        <v>0</v>
      </c>
      <c r="L205" s="127"/>
      <c r="M205" s="8"/>
      <c r="N205" s="8"/>
      <c r="O205" s="8"/>
      <c r="P205" s="151">
        <f t="shared" ref="P205" si="245">E205*5%</f>
        <v>0.30000000000000004</v>
      </c>
      <c r="Q205" s="93">
        <f t="shared" ref="Q205" si="246">P205/E205%</f>
        <v>5.0000000000000009</v>
      </c>
      <c r="R205" s="134">
        <v>0</v>
      </c>
      <c r="S205" s="132">
        <f t="shared" ref="S205" si="247">R205/E205%</f>
        <v>0</v>
      </c>
      <c r="T205" s="8"/>
      <c r="U205" s="139">
        <f t="shared" ref="U205" si="248">P205*75%</f>
        <v>0.22500000000000003</v>
      </c>
      <c r="V205" s="132">
        <f t="shared" ref="V205" si="249">R205-U205</f>
        <v>-0.22500000000000003</v>
      </c>
    </row>
    <row r="206" spans="1:22" ht="15.75">
      <c r="A206" s="8"/>
      <c r="B206" s="71" t="s">
        <v>35</v>
      </c>
      <c r="C206" s="70"/>
      <c r="D206" s="83"/>
      <c r="E206" s="64">
        <v>6</v>
      </c>
      <c r="F206" s="114"/>
      <c r="G206" s="83"/>
      <c r="H206" s="83"/>
      <c r="I206" s="83"/>
      <c r="J206" s="19"/>
      <c r="K206" s="19"/>
      <c r="L206" s="266"/>
      <c r="M206" s="20"/>
      <c r="N206" s="20"/>
      <c r="O206" s="20"/>
      <c r="P206" s="151"/>
      <c r="Q206" s="96"/>
      <c r="R206" s="134"/>
      <c r="S206" s="132"/>
      <c r="T206" s="20"/>
      <c r="U206" s="143"/>
      <c r="V206" s="132"/>
    </row>
    <row r="207" spans="1:22">
      <c r="A207" s="300" t="s">
        <v>281</v>
      </c>
      <c r="B207" s="301"/>
      <c r="C207" s="301"/>
      <c r="D207" s="301"/>
      <c r="E207" s="301"/>
      <c r="F207" s="301"/>
      <c r="G207" s="301"/>
      <c r="H207" s="301"/>
      <c r="I207" s="301"/>
      <c r="J207" s="301"/>
      <c r="K207" s="301"/>
      <c r="L207" s="301"/>
      <c r="M207" s="301"/>
      <c r="N207" s="301"/>
      <c r="O207" s="301"/>
      <c r="P207" s="301"/>
      <c r="Q207" s="301"/>
      <c r="R207" s="301"/>
      <c r="S207" s="301"/>
      <c r="T207" s="301"/>
      <c r="U207" s="301"/>
      <c r="V207" s="301"/>
    </row>
    <row r="208" spans="1:22" ht="15.75">
      <c r="A208" s="4" t="s">
        <v>282</v>
      </c>
      <c r="B208" s="5" t="s">
        <v>21</v>
      </c>
      <c r="C208" s="11">
        <v>247.8</v>
      </c>
      <c r="D208" s="77">
        <v>170</v>
      </c>
      <c r="E208" s="192">
        <v>90</v>
      </c>
      <c r="F208" s="115">
        <v>0.38</v>
      </c>
      <c r="G208" s="98">
        <v>8</v>
      </c>
      <c r="H208" s="13"/>
      <c r="I208" s="26"/>
      <c r="J208" s="31">
        <v>6</v>
      </c>
      <c r="K208" s="31">
        <v>2</v>
      </c>
      <c r="L208" s="124"/>
      <c r="M208" s="8"/>
      <c r="N208" s="8"/>
      <c r="O208" s="8"/>
      <c r="P208" s="151">
        <f t="shared" ref="P208" si="250">E208*5%</f>
        <v>4.5</v>
      </c>
      <c r="Q208" s="93">
        <f t="shared" ref="Q208" si="251">P208/E208%</f>
        <v>5</v>
      </c>
      <c r="R208" s="134">
        <v>4</v>
      </c>
      <c r="S208" s="132">
        <f t="shared" ref="S208" si="252">R208/E208%</f>
        <v>4.4444444444444446</v>
      </c>
      <c r="T208" s="8"/>
      <c r="U208" s="139">
        <f t="shared" ref="U208" si="253">P208*75%</f>
        <v>3.375</v>
      </c>
      <c r="V208" s="132">
        <f t="shared" ref="V208" si="254">R208-U208</f>
        <v>0.625</v>
      </c>
    </row>
    <row r="209" spans="1:22" ht="30">
      <c r="A209" s="4" t="s">
        <v>283</v>
      </c>
      <c r="B209" s="5" t="s">
        <v>284</v>
      </c>
      <c r="C209" s="11">
        <v>201.53</v>
      </c>
      <c r="D209" s="76">
        <v>0</v>
      </c>
      <c r="E209" s="192">
        <v>0</v>
      </c>
      <c r="F209" s="115"/>
      <c r="G209" s="98">
        <v>0</v>
      </c>
      <c r="H209" s="13"/>
      <c r="I209" s="50"/>
      <c r="J209" s="43">
        <v>0</v>
      </c>
      <c r="K209" s="43">
        <v>0</v>
      </c>
      <c r="L209" s="127"/>
      <c r="M209" s="8"/>
      <c r="N209" s="8"/>
      <c r="O209" s="8"/>
      <c r="P209" s="151">
        <f t="shared" ref="P209:P212" si="255">E209*5%</f>
        <v>0</v>
      </c>
      <c r="Q209" s="93" t="e">
        <f t="shared" ref="Q209:Q212" si="256">P209/E209%</f>
        <v>#DIV/0!</v>
      </c>
      <c r="R209" s="134">
        <v>0</v>
      </c>
      <c r="S209" s="132" t="e">
        <f t="shared" ref="S209:S212" si="257">R209/E209%</f>
        <v>#DIV/0!</v>
      </c>
      <c r="T209" s="8"/>
      <c r="U209" s="139">
        <f t="shared" ref="U209:U212" si="258">P209*75%</f>
        <v>0</v>
      </c>
      <c r="V209" s="132">
        <f t="shared" ref="V209:V212" si="259">R209-U209</f>
        <v>0</v>
      </c>
    </row>
    <row r="210" spans="1:22" ht="15.75">
      <c r="A210" s="4" t="s">
        <v>285</v>
      </c>
      <c r="B210" s="5" t="s">
        <v>286</v>
      </c>
      <c r="C210" s="11">
        <v>131.56</v>
      </c>
      <c r="D210" s="76">
        <v>0</v>
      </c>
      <c r="E210" s="192">
        <v>0</v>
      </c>
      <c r="F210" s="115"/>
      <c r="G210" s="98">
        <v>0</v>
      </c>
      <c r="H210" s="13"/>
      <c r="I210" s="50"/>
      <c r="J210" s="43">
        <v>0</v>
      </c>
      <c r="K210" s="43">
        <v>0</v>
      </c>
      <c r="L210" s="127"/>
      <c r="M210" s="8"/>
      <c r="N210" s="8"/>
      <c r="O210" s="8"/>
      <c r="P210" s="151">
        <f t="shared" si="255"/>
        <v>0</v>
      </c>
      <c r="Q210" s="93" t="e">
        <f t="shared" si="256"/>
        <v>#DIV/0!</v>
      </c>
      <c r="R210" s="134">
        <v>0</v>
      </c>
      <c r="S210" s="132" t="e">
        <f t="shared" si="257"/>
        <v>#DIV/0!</v>
      </c>
      <c r="T210" s="8"/>
      <c r="U210" s="139">
        <f t="shared" si="258"/>
        <v>0</v>
      </c>
      <c r="V210" s="132">
        <f t="shared" si="259"/>
        <v>0</v>
      </c>
    </row>
    <row r="211" spans="1:22" s="159" customFormat="1" ht="15.75">
      <c r="A211" s="161" t="s">
        <v>287</v>
      </c>
      <c r="B211" s="162" t="s">
        <v>288</v>
      </c>
      <c r="C211" s="160">
        <v>7.76</v>
      </c>
      <c r="D211" s="168">
        <v>0</v>
      </c>
      <c r="E211" s="193">
        <v>0</v>
      </c>
      <c r="F211" s="121"/>
      <c r="G211" s="125">
        <v>0</v>
      </c>
      <c r="H211" s="120"/>
      <c r="I211" s="169"/>
      <c r="J211" s="127">
        <v>0</v>
      </c>
      <c r="K211" s="127">
        <v>0</v>
      </c>
      <c r="L211" s="127"/>
      <c r="M211" s="121"/>
      <c r="N211" s="121"/>
      <c r="O211" s="121"/>
      <c r="P211" s="125">
        <f t="shared" si="255"/>
        <v>0</v>
      </c>
      <c r="Q211" s="125" t="e">
        <f t="shared" si="256"/>
        <v>#DIV/0!</v>
      </c>
      <c r="R211" s="134">
        <v>0</v>
      </c>
      <c r="S211" s="133" t="e">
        <f t="shared" si="257"/>
        <v>#DIV/0!</v>
      </c>
      <c r="T211" s="121"/>
      <c r="U211" s="140">
        <f t="shared" si="258"/>
        <v>0</v>
      </c>
      <c r="V211" s="133">
        <f t="shared" si="259"/>
        <v>0</v>
      </c>
    </row>
    <row r="212" spans="1:22" s="159" customFormat="1" ht="15.75">
      <c r="A212" s="161" t="s">
        <v>289</v>
      </c>
      <c r="B212" s="162" t="s">
        <v>290</v>
      </c>
      <c r="C212" s="160">
        <v>4.37</v>
      </c>
      <c r="D212" s="126">
        <v>0</v>
      </c>
      <c r="E212" s="193"/>
      <c r="F212" s="121"/>
      <c r="G212" s="125">
        <v>0</v>
      </c>
      <c r="H212" s="123"/>
      <c r="I212" s="120"/>
      <c r="J212" s="124">
        <v>0</v>
      </c>
      <c r="K212" s="124">
        <v>0</v>
      </c>
      <c r="L212" s="124"/>
      <c r="M212" s="121"/>
      <c r="N212" s="121"/>
      <c r="O212" s="121"/>
      <c r="P212" s="125">
        <f t="shared" si="255"/>
        <v>0</v>
      </c>
      <c r="Q212" s="125" t="e">
        <f t="shared" si="256"/>
        <v>#DIV/0!</v>
      </c>
      <c r="R212" s="134">
        <v>0</v>
      </c>
      <c r="S212" s="133" t="e">
        <f t="shared" si="257"/>
        <v>#DIV/0!</v>
      </c>
      <c r="T212" s="121"/>
      <c r="U212" s="140">
        <f t="shared" si="258"/>
        <v>0</v>
      </c>
      <c r="V212" s="133">
        <f t="shared" si="259"/>
        <v>0</v>
      </c>
    </row>
    <row r="213" spans="1:22" ht="15.75">
      <c r="A213" s="8"/>
      <c r="B213" s="71" t="s">
        <v>35</v>
      </c>
      <c r="C213" s="70"/>
      <c r="D213" s="83"/>
      <c r="E213" s="64">
        <v>90</v>
      </c>
      <c r="F213" s="114"/>
      <c r="G213" s="19">
        <f>SUM(G208:G212)</f>
        <v>8</v>
      </c>
      <c r="H213" s="83"/>
      <c r="I213" s="83"/>
      <c r="J213" s="19">
        <f>SUM(J208:J212)</f>
        <v>6</v>
      </c>
      <c r="K213" s="19">
        <f>SUM(K208:K212)</f>
        <v>2</v>
      </c>
      <c r="L213" s="266"/>
      <c r="M213" s="20"/>
      <c r="N213" s="20"/>
      <c r="O213" s="20"/>
      <c r="P213" s="151"/>
      <c r="Q213" s="96"/>
      <c r="R213" s="165">
        <f>SUM(R208:R212)</f>
        <v>4</v>
      </c>
      <c r="S213" s="132"/>
      <c r="T213" s="20"/>
      <c r="U213" s="143"/>
      <c r="V213" s="132"/>
    </row>
    <row r="214" spans="1:22">
      <c r="A214" s="300" t="s">
        <v>291</v>
      </c>
      <c r="B214" s="301"/>
      <c r="C214" s="301"/>
      <c r="D214" s="301"/>
      <c r="E214" s="301"/>
      <c r="F214" s="301"/>
      <c r="G214" s="301"/>
      <c r="H214" s="301"/>
      <c r="I214" s="301"/>
      <c r="J214" s="301"/>
      <c r="K214" s="301"/>
      <c r="L214" s="301"/>
      <c r="M214" s="301"/>
      <c r="N214" s="301"/>
      <c r="O214" s="301"/>
      <c r="P214" s="301"/>
      <c r="Q214" s="301"/>
      <c r="R214" s="301"/>
      <c r="S214" s="301"/>
      <c r="T214" s="301"/>
      <c r="U214" s="301"/>
      <c r="V214" s="301"/>
    </row>
    <row r="215" spans="1:22" ht="15.75">
      <c r="A215" s="4" t="s">
        <v>292</v>
      </c>
      <c r="B215" s="5" t="s">
        <v>43</v>
      </c>
      <c r="C215" s="11">
        <v>431.1</v>
      </c>
      <c r="D215" s="12">
        <v>0</v>
      </c>
      <c r="E215" s="192">
        <v>0</v>
      </c>
      <c r="F215" s="115"/>
      <c r="G215" s="89">
        <v>0</v>
      </c>
      <c r="H215" s="49"/>
      <c r="I215" s="26"/>
      <c r="J215" s="31"/>
      <c r="K215" s="31"/>
      <c r="L215" s="124"/>
      <c r="M215" s="8"/>
      <c r="N215" s="8"/>
      <c r="O215" s="8"/>
      <c r="P215" s="151">
        <f t="shared" ref="P215" si="260">E215*5%</f>
        <v>0</v>
      </c>
      <c r="Q215" s="93" t="e">
        <f t="shared" ref="Q215" si="261">P215/E215%</f>
        <v>#DIV/0!</v>
      </c>
      <c r="R215" s="134">
        <v>0</v>
      </c>
      <c r="S215" s="132" t="e">
        <f t="shared" ref="S215" si="262">R215/E215%</f>
        <v>#DIV/0!</v>
      </c>
      <c r="T215" s="8"/>
      <c r="U215" s="139">
        <f t="shared" ref="U215" si="263">P215*75%</f>
        <v>0</v>
      </c>
      <c r="V215" s="132">
        <f t="shared" ref="V215" si="264">R215-U215</f>
        <v>0</v>
      </c>
    </row>
    <row r="216" spans="1:22" ht="15.75">
      <c r="A216" s="62" t="s">
        <v>293</v>
      </c>
      <c r="B216" s="5" t="s">
        <v>294</v>
      </c>
      <c r="C216" s="11">
        <v>101.6</v>
      </c>
      <c r="D216" s="12">
        <v>0</v>
      </c>
      <c r="E216" s="192">
        <v>0</v>
      </c>
      <c r="F216" s="115"/>
      <c r="G216" s="89">
        <v>0</v>
      </c>
      <c r="H216" s="13"/>
      <c r="I216" s="50"/>
      <c r="J216" s="43"/>
      <c r="K216" s="43"/>
      <c r="L216" s="127"/>
      <c r="M216" s="8"/>
      <c r="N216" s="8"/>
      <c r="O216" s="8"/>
      <c r="P216" s="151">
        <f t="shared" ref="P216:P217" si="265">E216*5%</f>
        <v>0</v>
      </c>
      <c r="Q216" s="93" t="e">
        <f t="shared" ref="Q216:Q217" si="266">P216/E216%</f>
        <v>#DIV/0!</v>
      </c>
      <c r="R216" s="134">
        <v>0</v>
      </c>
      <c r="S216" s="132" t="e">
        <f t="shared" ref="S216:S217" si="267">R216/E216%</f>
        <v>#DIV/0!</v>
      </c>
      <c r="T216" s="8"/>
      <c r="U216" s="139">
        <f t="shared" ref="U216:U217" si="268">P216*75%</f>
        <v>0</v>
      </c>
      <c r="V216" s="132">
        <f t="shared" ref="V216:V217" si="269">R216-U216</f>
        <v>0</v>
      </c>
    </row>
    <row r="217" spans="1:22" ht="15.75">
      <c r="A217" s="4" t="s">
        <v>295</v>
      </c>
      <c r="B217" s="5" t="s">
        <v>296</v>
      </c>
      <c r="C217" s="11">
        <v>4.2</v>
      </c>
      <c r="D217" s="12">
        <v>0</v>
      </c>
      <c r="E217" s="192">
        <v>0</v>
      </c>
      <c r="F217" s="115"/>
      <c r="G217" s="89">
        <v>0</v>
      </c>
      <c r="H217" s="13"/>
      <c r="I217" s="26"/>
      <c r="J217" s="43"/>
      <c r="K217" s="43"/>
      <c r="L217" s="127"/>
      <c r="M217" s="8"/>
      <c r="N217" s="8"/>
      <c r="O217" s="8"/>
      <c r="P217" s="151">
        <f t="shared" si="265"/>
        <v>0</v>
      </c>
      <c r="Q217" s="93" t="e">
        <f t="shared" si="266"/>
        <v>#DIV/0!</v>
      </c>
      <c r="R217" s="134">
        <v>0</v>
      </c>
      <c r="S217" s="132" t="e">
        <f t="shared" si="267"/>
        <v>#DIV/0!</v>
      </c>
      <c r="T217" s="8"/>
      <c r="U217" s="139">
        <f t="shared" si="268"/>
        <v>0</v>
      </c>
      <c r="V217" s="132">
        <f t="shared" si="269"/>
        <v>0</v>
      </c>
    </row>
    <row r="218" spans="1:22" ht="15.75">
      <c r="A218" s="8"/>
      <c r="B218" s="71" t="s">
        <v>35</v>
      </c>
      <c r="C218" s="70"/>
      <c r="D218" s="83">
        <v>0</v>
      </c>
      <c r="E218" s="64"/>
      <c r="F218" s="114"/>
      <c r="G218" s="83">
        <v>0</v>
      </c>
      <c r="H218" s="83"/>
      <c r="I218" s="83"/>
      <c r="J218" s="19"/>
      <c r="K218" s="19"/>
      <c r="L218" s="266"/>
      <c r="M218" s="20"/>
      <c r="N218" s="20"/>
      <c r="O218" s="20"/>
      <c r="P218" s="151"/>
      <c r="Q218" s="96"/>
      <c r="R218" s="134"/>
      <c r="S218" s="132"/>
      <c r="T218" s="20"/>
      <c r="U218" s="143"/>
      <c r="V218" s="132"/>
    </row>
    <row r="219" spans="1:22">
      <c r="A219" s="300" t="s">
        <v>297</v>
      </c>
      <c r="B219" s="301"/>
      <c r="C219" s="301"/>
      <c r="D219" s="301"/>
      <c r="E219" s="301"/>
      <c r="F219" s="301"/>
      <c r="G219" s="301"/>
      <c r="H219" s="301"/>
      <c r="I219" s="301"/>
      <c r="J219" s="301"/>
      <c r="K219" s="301"/>
      <c r="L219" s="301"/>
      <c r="M219" s="301"/>
      <c r="N219" s="301"/>
      <c r="O219" s="301"/>
      <c r="P219" s="301"/>
      <c r="Q219" s="301"/>
      <c r="R219" s="301"/>
      <c r="S219" s="301"/>
      <c r="T219" s="301"/>
      <c r="U219" s="301"/>
      <c r="V219" s="301"/>
    </row>
    <row r="220" spans="1:22" ht="15.75">
      <c r="A220" s="4" t="s">
        <v>298</v>
      </c>
      <c r="B220" s="5" t="s">
        <v>21</v>
      </c>
      <c r="C220" s="11">
        <v>297.64999999999998</v>
      </c>
      <c r="D220" s="12">
        <v>57</v>
      </c>
      <c r="E220" s="192">
        <v>58</v>
      </c>
      <c r="F220" s="115">
        <v>0.23</v>
      </c>
      <c r="G220" s="98">
        <v>2</v>
      </c>
      <c r="H220" s="13"/>
      <c r="I220" s="26"/>
      <c r="J220" s="31">
        <v>1</v>
      </c>
      <c r="K220" s="31">
        <v>1</v>
      </c>
      <c r="L220" s="124"/>
      <c r="M220" s="8"/>
      <c r="N220" s="8"/>
      <c r="O220" s="8"/>
      <c r="P220" s="151">
        <f t="shared" ref="P220" si="270">E220*5%</f>
        <v>2.9000000000000004</v>
      </c>
      <c r="Q220" s="93">
        <f t="shared" ref="Q220" si="271">P220/E220%</f>
        <v>5.0000000000000009</v>
      </c>
      <c r="R220" s="134">
        <v>2</v>
      </c>
      <c r="S220" s="132">
        <f t="shared" ref="S220" si="272">R220/E220%</f>
        <v>3.4482758620689657</v>
      </c>
      <c r="T220" s="8"/>
      <c r="U220" s="139">
        <f t="shared" ref="U220" si="273">P220*75%</f>
        <v>2.1750000000000003</v>
      </c>
      <c r="V220" s="132">
        <f t="shared" ref="V220" si="274">R220-U220</f>
        <v>-0.17500000000000027</v>
      </c>
    </row>
    <row r="221" spans="1:22" s="159" customFormat="1" ht="30">
      <c r="A221" s="161" t="s">
        <v>299</v>
      </c>
      <c r="B221" s="162" t="s">
        <v>300</v>
      </c>
      <c r="C221" s="160">
        <v>177.81</v>
      </c>
      <c r="D221" s="168">
        <v>75</v>
      </c>
      <c r="E221" s="193">
        <v>70</v>
      </c>
      <c r="F221" s="121">
        <v>0.48</v>
      </c>
      <c r="G221" s="125">
        <v>3</v>
      </c>
      <c r="H221" s="123"/>
      <c r="I221" s="247"/>
      <c r="J221" s="127">
        <v>2</v>
      </c>
      <c r="K221" s="127">
        <v>1</v>
      </c>
      <c r="L221" s="127">
        <v>2</v>
      </c>
      <c r="M221" s="125">
        <v>1</v>
      </c>
      <c r="N221" s="125">
        <v>1</v>
      </c>
      <c r="O221" s="125">
        <v>100</v>
      </c>
      <c r="P221" s="125">
        <f t="shared" ref="P221:P222" si="275">E221*5%</f>
        <v>3.5</v>
      </c>
      <c r="Q221" s="125">
        <f t="shared" ref="Q221" si="276">P221/E221%</f>
        <v>5</v>
      </c>
      <c r="R221" s="134">
        <v>3</v>
      </c>
      <c r="S221" s="133">
        <f t="shared" ref="S221:S222" si="277">R221/E221%</f>
        <v>4.2857142857142856</v>
      </c>
      <c r="T221" s="121"/>
      <c r="U221" s="140">
        <f t="shared" ref="U221:U222" si="278">P221*75%</f>
        <v>2.625</v>
      </c>
      <c r="V221" s="133">
        <f t="shared" ref="V221:V222" si="279">R221-U221</f>
        <v>0.375</v>
      </c>
    </row>
    <row r="222" spans="1:22" ht="15.75">
      <c r="A222" s="4" t="s">
        <v>307</v>
      </c>
      <c r="B222" s="5" t="s">
        <v>301</v>
      </c>
      <c r="C222" s="11">
        <v>17.899999999999999</v>
      </c>
      <c r="D222" s="12">
        <v>0</v>
      </c>
      <c r="E222" s="192"/>
      <c r="F222" s="115"/>
      <c r="G222" s="98">
        <v>0</v>
      </c>
      <c r="H222" s="13"/>
      <c r="I222" s="50"/>
      <c r="J222" s="43">
        <v>0</v>
      </c>
      <c r="K222" s="43">
        <v>0</v>
      </c>
      <c r="L222" s="127"/>
      <c r="M222" s="8"/>
      <c r="N222" s="8"/>
      <c r="O222" s="8"/>
      <c r="P222" s="151">
        <f t="shared" si="275"/>
        <v>0</v>
      </c>
      <c r="Q222" s="93">
        <v>0</v>
      </c>
      <c r="R222" s="134">
        <v>0</v>
      </c>
      <c r="S222" s="132" t="e">
        <f t="shared" si="277"/>
        <v>#DIV/0!</v>
      </c>
      <c r="T222" s="8"/>
      <c r="U222" s="139">
        <f t="shared" si="278"/>
        <v>0</v>
      </c>
      <c r="V222" s="132">
        <f t="shared" si="279"/>
        <v>0</v>
      </c>
    </row>
    <row r="223" spans="1:22" ht="15.75">
      <c r="A223" s="8"/>
      <c r="B223" s="71" t="s">
        <v>35</v>
      </c>
      <c r="C223" s="70"/>
      <c r="D223" s="83"/>
      <c r="E223" s="64">
        <v>128</v>
      </c>
      <c r="F223" s="114"/>
      <c r="G223" s="19">
        <f>SUM(G220:G222)</f>
        <v>5</v>
      </c>
      <c r="H223" s="83"/>
      <c r="I223" s="83"/>
      <c r="J223" s="19">
        <f>SUM(J220:J222)</f>
        <v>3</v>
      </c>
      <c r="K223" s="19">
        <f>SUM(K220:K222)</f>
        <v>2</v>
      </c>
      <c r="L223" s="266"/>
      <c r="M223" s="20"/>
      <c r="N223" s="20"/>
      <c r="O223" s="20"/>
      <c r="P223" s="151"/>
      <c r="Q223" s="96"/>
      <c r="R223" s="165">
        <f>SUM(R220:R222)</f>
        <v>5</v>
      </c>
      <c r="S223" s="132"/>
      <c r="T223" s="20"/>
      <c r="U223" s="143"/>
      <c r="V223" s="132"/>
    </row>
    <row r="224" spans="1:22">
      <c r="A224" s="300" t="s">
        <v>302</v>
      </c>
      <c r="B224" s="301"/>
      <c r="C224" s="301"/>
      <c r="D224" s="301"/>
      <c r="E224" s="301"/>
      <c r="F224" s="301"/>
      <c r="G224" s="301"/>
      <c r="H224" s="301"/>
      <c r="I224" s="301"/>
      <c r="J224" s="301"/>
      <c r="K224" s="301"/>
      <c r="L224" s="301"/>
      <c r="M224" s="301"/>
      <c r="N224" s="301"/>
      <c r="O224" s="301"/>
      <c r="P224" s="301"/>
      <c r="Q224" s="301"/>
      <c r="R224" s="301"/>
      <c r="S224" s="301"/>
      <c r="T224" s="301"/>
      <c r="U224" s="301"/>
      <c r="V224" s="301"/>
    </row>
    <row r="225" spans="1:22" ht="15.75">
      <c r="A225" s="63" t="s">
        <v>303</v>
      </c>
      <c r="B225" s="5" t="s">
        <v>21</v>
      </c>
      <c r="C225" s="11">
        <v>572.79999999999995</v>
      </c>
      <c r="D225" s="7">
        <v>0</v>
      </c>
      <c r="E225" s="199">
        <v>0</v>
      </c>
      <c r="F225" s="115"/>
      <c r="G225" s="89">
        <v>0</v>
      </c>
      <c r="H225" s="7"/>
      <c r="I225" s="26"/>
      <c r="J225" s="31"/>
      <c r="K225" s="9"/>
      <c r="L225" s="124"/>
      <c r="M225" s="8"/>
      <c r="N225" s="8"/>
      <c r="O225" s="8"/>
      <c r="P225" s="151">
        <f t="shared" ref="P225" si="280">E225*5%</f>
        <v>0</v>
      </c>
      <c r="Q225" s="93">
        <v>0</v>
      </c>
      <c r="R225" s="134">
        <v>0</v>
      </c>
      <c r="S225" s="132" t="e">
        <f t="shared" ref="S225" si="281">R225/E225%</f>
        <v>#DIV/0!</v>
      </c>
      <c r="T225" s="8"/>
      <c r="U225" s="139">
        <f t="shared" ref="U225" si="282">P225*75%</f>
        <v>0</v>
      </c>
      <c r="V225" s="132">
        <f t="shared" ref="V225" si="283">R225-U225</f>
        <v>0</v>
      </c>
    </row>
    <row r="226" spans="1:22" ht="15.75">
      <c r="A226" s="8"/>
      <c r="B226" s="71" t="s">
        <v>35</v>
      </c>
      <c r="C226" s="70"/>
      <c r="D226" s="83"/>
      <c r="E226" s="64">
        <v>0</v>
      </c>
      <c r="F226" s="114"/>
      <c r="G226" s="83"/>
      <c r="H226" s="83"/>
      <c r="I226" s="83"/>
      <c r="J226" s="19"/>
      <c r="K226" s="19"/>
      <c r="L226" s="266"/>
      <c r="M226" s="20"/>
      <c r="N226" s="20"/>
      <c r="O226" s="20"/>
      <c r="P226" s="151"/>
      <c r="Q226" s="96"/>
      <c r="R226" s="134"/>
      <c r="S226" s="132"/>
      <c r="T226" s="20"/>
      <c r="U226" s="143"/>
      <c r="V226" s="132"/>
    </row>
    <row r="227" spans="1:22" ht="15.75">
      <c r="A227" s="8"/>
      <c r="B227" s="156" t="s">
        <v>321</v>
      </c>
      <c r="C227" s="70"/>
      <c r="D227" s="65"/>
      <c r="E227" s="64"/>
      <c r="F227" s="104"/>
      <c r="G227" s="22"/>
      <c r="H227" s="65"/>
      <c r="I227" s="65"/>
      <c r="J227" s="66"/>
      <c r="K227" s="67"/>
      <c r="L227" s="274"/>
      <c r="M227" s="8"/>
      <c r="N227" s="8"/>
      <c r="O227" s="8"/>
      <c r="P227" s="151"/>
      <c r="Q227" s="93"/>
      <c r="R227" s="134">
        <f>R226+R223+R213+R202+R187+R181+R167+R157+R154+R148+R134+R116+R112+R107+R100+R94+R85+R76+R71+R60+R48+R35+R29+R24</f>
        <v>3715</v>
      </c>
      <c r="S227" s="132"/>
      <c r="T227" s="8"/>
      <c r="U227" s="144"/>
      <c r="V227" s="132"/>
    </row>
  </sheetData>
  <mergeCells count="62">
    <mergeCell ref="B79:F79"/>
    <mergeCell ref="B151:F151"/>
    <mergeCell ref="E2:H2"/>
    <mergeCell ref="B17:F17"/>
    <mergeCell ref="A139:V139"/>
    <mergeCell ref="A86:V86"/>
    <mergeCell ref="A77:V77"/>
    <mergeCell ref="A95:V95"/>
    <mergeCell ref="A101:V101"/>
    <mergeCell ref="A108:V108"/>
    <mergeCell ref="A25:V25"/>
    <mergeCell ref="A113:V113"/>
    <mergeCell ref="A117:V117"/>
    <mergeCell ref="G11:G13"/>
    <mergeCell ref="H11:H13"/>
    <mergeCell ref="A122:V122"/>
    <mergeCell ref="A135:V135"/>
    <mergeCell ref="A224:V224"/>
    <mergeCell ref="A188:V188"/>
    <mergeCell ref="A203:V203"/>
    <mergeCell ref="A207:V207"/>
    <mergeCell ref="A214:V214"/>
    <mergeCell ref="A219:V219"/>
    <mergeCell ref="A149:V149"/>
    <mergeCell ref="A155:V155"/>
    <mergeCell ref="A168:V168"/>
    <mergeCell ref="A158:V158"/>
    <mergeCell ref="A182:V182"/>
    <mergeCell ref="A43:V43"/>
    <mergeCell ref="A36:V36"/>
    <mergeCell ref="Q11:Q13"/>
    <mergeCell ref="L11:L13"/>
    <mergeCell ref="M11:N11"/>
    <mergeCell ref="J11:K11"/>
    <mergeCell ref="J12:K12"/>
    <mergeCell ref="I11:I13"/>
    <mergeCell ref="O11:O13"/>
    <mergeCell ref="M12:N12"/>
    <mergeCell ref="F9:F13"/>
    <mergeCell ref="A9:A13"/>
    <mergeCell ref="D9:E12"/>
    <mergeCell ref="B9:B13"/>
    <mergeCell ref="A15:V15"/>
    <mergeCell ref="S11:S13"/>
    <mergeCell ref="A72:V72"/>
    <mergeCell ref="A61:V61"/>
    <mergeCell ref="A57:V57"/>
    <mergeCell ref="A53:V53"/>
    <mergeCell ref="A49:V49"/>
    <mergeCell ref="A30:V30"/>
    <mergeCell ref="G9:O9"/>
    <mergeCell ref="T11:T13"/>
    <mergeCell ref="C9:C13"/>
    <mergeCell ref="P9:V9"/>
    <mergeCell ref="P10:Q10"/>
    <mergeCell ref="R10:V10"/>
    <mergeCell ref="U11:V11"/>
    <mergeCell ref="U12:V12"/>
    <mergeCell ref="P11:P13"/>
    <mergeCell ref="G10:K10"/>
    <mergeCell ref="L10:O10"/>
    <mergeCell ref="R11:R1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2021-04-15T00:10:06Z</dcterms:modified>
</cp:coreProperties>
</file>