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93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05" i="1" l="1"/>
  <c r="E224" i="1"/>
  <c r="E225" i="1"/>
  <c r="E222" i="1"/>
  <c r="N215" i="1"/>
  <c r="O215" i="1" s="1"/>
  <c r="E216" i="1"/>
  <c r="L216" i="1" s="1"/>
  <c r="E217" i="1"/>
  <c r="E212" i="1"/>
  <c r="E201" i="1"/>
  <c r="E186" i="1"/>
  <c r="E180" i="1"/>
  <c r="E166" i="1"/>
  <c r="E156" i="1"/>
  <c r="E153" i="1"/>
  <c r="E148" i="1"/>
  <c r="E134" i="1"/>
  <c r="L118" i="1"/>
  <c r="N119" i="1"/>
  <c r="O119" i="1" s="1"/>
  <c r="L120" i="1"/>
  <c r="E121" i="1"/>
  <c r="E116" i="1"/>
  <c r="E112" i="1"/>
  <c r="L112" i="1" s="1"/>
  <c r="E107" i="1"/>
  <c r="E100" i="1"/>
  <c r="E94" i="1"/>
  <c r="F94" i="1" s="1"/>
  <c r="E85" i="1"/>
  <c r="E72" i="1"/>
  <c r="E61" i="1"/>
  <c r="E57" i="1"/>
  <c r="E53" i="1"/>
  <c r="N52" i="1"/>
  <c r="O52" i="1" s="1"/>
  <c r="E49" i="1"/>
  <c r="E43" i="1"/>
  <c r="E36" i="1"/>
  <c r="E30" i="1"/>
  <c r="E25" i="1"/>
  <c r="F220" i="1"/>
  <c r="F221" i="1"/>
  <c r="F219" i="1"/>
  <c r="F208" i="1"/>
  <c r="F209" i="1"/>
  <c r="F210" i="1"/>
  <c r="F211" i="1"/>
  <c r="F207" i="1"/>
  <c r="F204" i="1"/>
  <c r="F194" i="1"/>
  <c r="F189" i="1"/>
  <c r="F190" i="1"/>
  <c r="F191" i="1"/>
  <c r="F192" i="1"/>
  <c r="F193" i="1"/>
  <c r="F195" i="1"/>
  <c r="F196" i="1"/>
  <c r="F197" i="1"/>
  <c r="F198" i="1"/>
  <c r="F199" i="1"/>
  <c r="F200" i="1"/>
  <c r="F188" i="1"/>
  <c r="F183" i="1"/>
  <c r="F184" i="1"/>
  <c r="F185" i="1"/>
  <c r="F182" i="1"/>
  <c r="F169" i="1"/>
  <c r="F170" i="1"/>
  <c r="F171" i="1"/>
  <c r="F172" i="1"/>
  <c r="F173" i="1"/>
  <c r="F174" i="1"/>
  <c r="F175" i="1"/>
  <c r="F176" i="1"/>
  <c r="F177" i="1"/>
  <c r="F178" i="1"/>
  <c r="F179" i="1"/>
  <c r="F168" i="1"/>
  <c r="F159" i="1"/>
  <c r="F160" i="1"/>
  <c r="F161" i="1"/>
  <c r="F162" i="1"/>
  <c r="F163" i="1"/>
  <c r="F164" i="1"/>
  <c r="F158" i="1"/>
  <c r="F151" i="1"/>
  <c r="F152" i="1"/>
  <c r="F150" i="1"/>
  <c r="F141" i="1"/>
  <c r="F142" i="1"/>
  <c r="F143" i="1"/>
  <c r="F144" i="1"/>
  <c r="F145" i="1"/>
  <c r="F146" i="1"/>
  <c r="F140" i="1"/>
  <c r="F124" i="1"/>
  <c r="F125" i="1"/>
  <c r="F126" i="1"/>
  <c r="F127" i="1"/>
  <c r="F128" i="1"/>
  <c r="F129" i="1"/>
  <c r="F130" i="1"/>
  <c r="F131" i="1"/>
  <c r="F132" i="1"/>
  <c r="F133" i="1"/>
  <c r="F123" i="1"/>
  <c r="F115" i="1"/>
  <c r="F114" i="1"/>
  <c r="F110" i="1"/>
  <c r="F111" i="1"/>
  <c r="F109" i="1"/>
  <c r="F97" i="1"/>
  <c r="F98" i="1"/>
  <c r="F99" i="1"/>
  <c r="F96" i="1"/>
  <c r="F88" i="1"/>
  <c r="F89" i="1"/>
  <c r="F90" i="1"/>
  <c r="F91" i="1"/>
  <c r="F92" i="1"/>
  <c r="F93" i="1"/>
  <c r="F87" i="1"/>
  <c r="F82" i="1"/>
  <c r="F83" i="1"/>
  <c r="F84" i="1"/>
  <c r="F81" i="1"/>
  <c r="F79" i="1"/>
  <c r="F64" i="1"/>
  <c r="F65" i="1"/>
  <c r="F66" i="1"/>
  <c r="F67" i="1"/>
  <c r="F68" i="1"/>
  <c r="F69" i="1"/>
  <c r="F70" i="1"/>
  <c r="F71" i="1"/>
  <c r="F63" i="1"/>
  <c r="F59" i="1"/>
  <c r="F46" i="1"/>
  <c r="F47" i="1"/>
  <c r="F48" i="1"/>
  <c r="F45" i="1"/>
  <c r="F33" i="1"/>
  <c r="F34" i="1"/>
  <c r="F35" i="1"/>
  <c r="F32" i="1"/>
  <c r="F19" i="1"/>
  <c r="F20" i="1"/>
  <c r="F21" i="1"/>
  <c r="F22" i="1"/>
  <c r="F18" i="1"/>
  <c r="F29" i="1"/>
  <c r="L131" i="1"/>
  <c r="L220" i="1"/>
  <c r="O220" i="1"/>
  <c r="L221" i="1"/>
  <c r="N221" i="1"/>
  <c r="O221" i="1" s="1"/>
  <c r="O219" i="1"/>
  <c r="L219" i="1"/>
  <c r="N214" i="1"/>
  <c r="O214" i="1" s="1"/>
  <c r="L214" i="1"/>
  <c r="L208" i="1"/>
  <c r="N208" i="1"/>
  <c r="O208" i="1" s="1"/>
  <c r="L209" i="1"/>
  <c r="O209" i="1"/>
  <c r="L210" i="1"/>
  <c r="N210" i="1"/>
  <c r="O210" i="1" s="1"/>
  <c r="L211" i="1"/>
  <c r="N211" i="1"/>
  <c r="O211" i="1" s="1"/>
  <c r="O207" i="1"/>
  <c r="L207" i="1"/>
  <c r="L204" i="1"/>
  <c r="O204" i="1"/>
  <c r="N203" i="1"/>
  <c r="O203" i="1" s="1"/>
  <c r="L203" i="1"/>
  <c r="L189" i="1"/>
  <c r="O189" i="1"/>
  <c r="L190" i="1"/>
  <c r="O190" i="1"/>
  <c r="L191" i="1"/>
  <c r="N191" i="1"/>
  <c r="O191" i="1" s="1"/>
  <c r="L192" i="1"/>
  <c r="O192" i="1"/>
  <c r="L193" i="1"/>
  <c r="O193" i="1"/>
  <c r="L194" i="1"/>
  <c r="O194" i="1"/>
  <c r="L195" i="1"/>
  <c r="O195" i="1"/>
  <c r="L196" i="1"/>
  <c r="O196" i="1"/>
  <c r="L197" i="1"/>
  <c r="N197" i="1"/>
  <c r="O197" i="1" s="1"/>
  <c r="L198" i="1"/>
  <c r="N198" i="1"/>
  <c r="O198" i="1" s="1"/>
  <c r="L199" i="1"/>
  <c r="N199" i="1"/>
  <c r="O199" i="1" s="1"/>
  <c r="L200" i="1"/>
  <c r="O200" i="1"/>
  <c r="O188" i="1"/>
  <c r="L188" i="1"/>
  <c r="L183" i="1"/>
  <c r="O183" i="1"/>
  <c r="L184" i="1"/>
  <c r="O184" i="1"/>
  <c r="L185" i="1"/>
  <c r="N185" i="1"/>
  <c r="O185" i="1" s="1"/>
  <c r="N182" i="1"/>
  <c r="O182" i="1" s="1"/>
  <c r="L182" i="1"/>
  <c r="L169" i="1"/>
  <c r="O169" i="1"/>
  <c r="L170" i="1"/>
  <c r="O170" i="1"/>
  <c r="L171" i="1"/>
  <c r="O171" i="1"/>
  <c r="L172" i="1"/>
  <c r="O172" i="1"/>
  <c r="L173" i="1"/>
  <c r="O173" i="1"/>
  <c r="L174" i="1"/>
  <c r="O174" i="1"/>
  <c r="L175" i="1"/>
  <c r="N175" i="1"/>
  <c r="O175" i="1" s="1"/>
  <c r="L176" i="1"/>
  <c r="N176" i="1"/>
  <c r="O176" i="1" s="1"/>
  <c r="L177" i="1"/>
  <c r="N177" i="1"/>
  <c r="O177" i="1" s="1"/>
  <c r="L178" i="1"/>
  <c r="O178" i="1"/>
  <c r="L179" i="1"/>
  <c r="N179" i="1"/>
  <c r="O179" i="1" s="1"/>
  <c r="O168" i="1"/>
  <c r="L168" i="1"/>
  <c r="L159" i="1"/>
  <c r="O159" i="1"/>
  <c r="L160" i="1"/>
  <c r="O160" i="1"/>
  <c r="L161" i="1"/>
  <c r="N161" i="1"/>
  <c r="O161" i="1" s="1"/>
  <c r="L162" i="1"/>
  <c r="N162" i="1"/>
  <c r="O162" i="1" s="1"/>
  <c r="L163" i="1"/>
  <c r="O163" i="1"/>
  <c r="L164" i="1"/>
  <c r="N164" i="1"/>
  <c r="O164" i="1" s="1"/>
  <c r="L165" i="1"/>
  <c r="N165" i="1"/>
  <c r="O165" i="1" s="1"/>
  <c r="O158" i="1"/>
  <c r="L158" i="1"/>
  <c r="O155" i="1"/>
  <c r="L155" i="1"/>
  <c r="L151" i="1"/>
  <c r="O151" i="1"/>
  <c r="L152" i="1"/>
  <c r="O152" i="1"/>
  <c r="O150" i="1"/>
  <c r="L150" i="1"/>
  <c r="L141" i="1"/>
  <c r="O141" i="1"/>
  <c r="L142" i="1"/>
  <c r="O142" i="1"/>
  <c r="L143" i="1"/>
  <c r="O143" i="1"/>
  <c r="L144" i="1"/>
  <c r="O144" i="1"/>
  <c r="L145" i="1"/>
  <c r="O145" i="1"/>
  <c r="L146" i="1"/>
  <c r="O146" i="1"/>
  <c r="L147" i="1"/>
  <c r="O147" i="1"/>
  <c r="O140" i="1"/>
  <c r="L140" i="1"/>
  <c r="L137" i="1"/>
  <c r="N137" i="1"/>
  <c r="O137" i="1" s="1"/>
  <c r="N136" i="1"/>
  <c r="O136" i="1" s="1"/>
  <c r="L136" i="1"/>
  <c r="L133" i="1"/>
  <c r="L124" i="1"/>
  <c r="O124" i="1"/>
  <c r="L125" i="1"/>
  <c r="O125" i="1"/>
  <c r="L126" i="1"/>
  <c r="O126" i="1"/>
  <c r="L127" i="1"/>
  <c r="O127" i="1"/>
  <c r="L128" i="1"/>
  <c r="O128" i="1"/>
  <c r="L129" i="1"/>
  <c r="N129" i="1"/>
  <c r="O129" i="1" s="1"/>
  <c r="L130" i="1"/>
  <c r="O130" i="1"/>
  <c r="O131" i="1"/>
  <c r="L132" i="1"/>
  <c r="N132" i="1"/>
  <c r="O132" i="1" s="1"/>
  <c r="N133" i="1"/>
  <c r="O133" i="1" s="1"/>
  <c r="O123" i="1"/>
  <c r="L123" i="1"/>
  <c r="N120" i="1"/>
  <c r="O120" i="1" s="1"/>
  <c r="L115" i="1"/>
  <c r="O115" i="1"/>
  <c r="N114" i="1"/>
  <c r="O114" i="1" s="1"/>
  <c r="L114" i="1"/>
  <c r="L110" i="1"/>
  <c r="N110" i="1"/>
  <c r="O110" i="1" s="1"/>
  <c r="L111" i="1"/>
  <c r="O111" i="1"/>
  <c r="N109" i="1"/>
  <c r="O109" i="1" s="1"/>
  <c r="L109" i="1"/>
  <c r="L106" i="1"/>
  <c r="L103" i="1"/>
  <c r="O103" i="1"/>
  <c r="L104" i="1"/>
  <c r="O104" i="1"/>
  <c r="L105" i="1"/>
  <c r="N105" i="1"/>
  <c r="O105" i="1" s="1"/>
  <c r="N106" i="1"/>
  <c r="O106" i="1" s="1"/>
  <c r="N102" i="1"/>
  <c r="O102" i="1" s="1"/>
  <c r="L102" i="1"/>
  <c r="L97" i="1"/>
  <c r="O97" i="1"/>
  <c r="L98" i="1"/>
  <c r="O98" i="1"/>
  <c r="L99" i="1"/>
  <c r="N99" i="1"/>
  <c r="O99" i="1" s="1"/>
  <c r="O96" i="1"/>
  <c r="L96" i="1"/>
  <c r="L88" i="1"/>
  <c r="O88" i="1"/>
  <c r="L89" i="1"/>
  <c r="O89" i="1"/>
  <c r="L90" i="1"/>
  <c r="O90" i="1"/>
  <c r="L91" i="1"/>
  <c r="N91" i="1"/>
  <c r="O91" i="1" s="1"/>
  <c r="L92" i="1"/>
  <c r="N92" i="1"/>
  <c r="O92" i="1" s="1"/>
  <c r="L93" i="1"/>
  <c r="O93" i="1"/>
  <c r="O87" i="1"/>
  <c r="L87" i="1"/>
  <c r="L80" i="1"/>
  <c r="O80" i="1"/>
  <c r="L81" i="1"/>
  <c r="O81" i="1"/>
  <c r="L82" i="1"/>
  <c r="O82" i="1"/>
  <c r="L83" i="1"/>
  <c r="O83" i="1"/>
  <c r="L84" i="1"/>
  <c r="O84" i="1"/>
  <c r="O79" i="1"/>
  <c r="L79" i="1"/>
  <c r="L75" i="1"/>
  <c r="N75" i="1"/>
  <c r="O75" i="1" s="1"/>
  <c r="L76" i="1"/>
  <c r="N76" i="1"/>
  <c r="O76" i="1" s="1"/>
  <c r="N74" i="1"/>
  <c r="O74" i="1" s="1"/>
  <c r="L74" i="1"/>
  <c r="L71" i="1"/>
  <c r="L64" i="1"/>
  <c r="N64" i="1"/>
  <c r="O64" i="1" s="1"/>
  <c r="L65" i="1"/>
  <c r="O65" i="1"/>
  <c r="L66" i="1"/>
  <c r="O66" i="1"/>
  <c r="L67" i="1"/>
  <c r="O67" i="1"/>
  <c r="L68" i="1"/>
  <c r="O68" i="1"/>
  <c r="L69" i="1"/>
  <c r="N69" i="1"/>
  <c r="O69" i="1" s="1"/>
  <c r="L70" i="1"/>
  <c r="N70" i="1"/>
  <c r="O70" i="1" s="1"/>
  <c r="N71" i="1"/>
  <c r="O71" i="1" s="1"/>
  <c r="O63" i="1"/>
  <c r="L63" i="1"/>
  <c r="L60" i="1"/>
  <c r="N60" i="1"/>
  <c r="O60" i="1" s="1"/>
  <c r="O59" i="1"/>
  <c r="L59" i="1"/>
  <c r="L56" i="1"/>
  <c r="N56" i="1"/>
  <c r="O56" i="1" s="1"/>
  <c r="N55" i="1"/>
  <c r="O55" i="1" s="1"/>
  <c r="L55" i="1"/>
  <c r="N51" i="1"/>
  <c r="O51" i="1" s="1"/>
  <c r="L51" i="1"/>
  <c r="L46" i="1"/>
  <c r="N46" i="1"/>
  <c r="O46" i="1" s="1"/>
  <c r="L47" i="1"/>
  <c r="O47" i="1"/>
  <c r="L48" i="1"/>
  <c r="N48" i="1"/>
  <c r="O48" i="1" s="1"/>
  <c r="O45" i="1"/>
  <c r="L45" i="1"/>
  <c r="L39" i="1"/>
  <c r="N39" i="1"/>
  <c r="O39" i="1" s="1"/>
  <c r="L40" i="1"/>
  <c r="N40" i="1"/>
  <c r="O40" i="1" s="1"/>
  <c r="L41" i="1"/>
  <c r="N41" i="1"/>
  <c r="O41" i="1" s="1"/>
  <c r="L42" i="1"/>
  <c r="O42" i="1"/>
  <c r="N38" i="1"/>
  <c r="O38" i="1" s="1"/>
  <c r="L38" i="1"/>
  <c r="L33" i="1"/>
  <c r="O33" i="1"/>
  <c r="L34" i="1"/>
  <c r="O34" i="1"/>
  <c r="L35" i="1"/>
  <c r="O35" i="1"/>
  <c r="O32" i="1"/>
  <c r="L32" i="1"/>
  <c r="L28" i="1"/>
  <c r="N28" i="1"/>
  <c r="O28" i="1" s="1"/>
  <c r="L29" i="1"/>
  <c r="O29" i="1"/>
  <c r="N27" i="1"/>
  <c r="O27" i="1" s="1"/>
  <c r="L27" i="1"/>
  <c r="L18" i="1"/>
  <c r="O18" i="1"/>
  <c r="L19" i="1"/>
  <c r="N19" i="1"/>
  <c r="O19" i="1" s="1"/>
  <c r="L20" i="1"/>
  <c r="N20" i="1"/>
  <c r="O20" i="1" s="1"/>
  <c r="L21" i="1"/>
  <c r="O21" i="1"/>
  <c r="L22" i="1"/>
  <c r="N22" i="1"/>
  <c r="O22" i="1" s="1"/>
  <c r="L23" i="1"/>
  <c r="O23" i="1"/>
  <c r="L24" i="1"/>
  <c r="O24" i="1"/>
  <c r="O16" i="1"/>
  <c r="L16" i="1"/>
  <c r="G25" i="1"/>
  <c r="J156" i="1"/>
  <c r="J61" i="1"/>
  <c r="L119" i="1" l="1"/>
  <c r="L215" i="1"/>
  <c r="N186" i="1"/>
  <c r="O186" i="1" s="1"/>
  <c r="N43" i="1"/>
  <c r="O43" i="1" s="1"/>
  <c r="N107" i="1"/>
  <c r="N166" i="1"/>
  <c r="N212" i="1"/>
  <c r="O212" i="1" s="1"/>
  <c r="N61" i="1"/>
  <c r="N222" i="1"/>
  <c r="N30" i="1"/>
  <c r="N85" i="1"/>
  <c r="O85" i="1" s="1"/>
  <c r="N116" i="1"/>
  <c r="N201" i="1"/>
  <c r="N112" i="1"/>
  <c r="O112" i="1" s="1"/>
  <c r="N94" i="1"/>
  <c r="N148" i="1"/>
  <c r="N205" i="1"/>
  <c r="N25" i="1"/>
  <c r="O25" i="1" s="1"/>
  <c r="N153" i="1"/>
  <c r="E226" i="1"/>
  <c r="O216" i="1"/>
  <c r="N118" i="1"/>
  <c r="O118" i="1" s="1"/>
  <c r="L52" i="1"/>
  <c r="N180" i="1"/>
  <c r="O180" i="1" s="1"/>
  <c r="N36" i="1"/>
  <c r="O36" i="1" s="1"/>
  <c r="N72" i="1"/>
  <c r="O72" i="1" s="1"/>
  <c r="N49" i="1"/>
  <c r="O49" i="1" s="1"/>
  <c r="N134" i="1"/>
  <c r="O134" i="1" s="1"/>
  <c r="N100" i="1"/>
  <c r="N226" i="1" l="1"/>
</calcChain>
</file>

<file path=xl/sharedStrings.xml><?xml version="1.0" encoding="utf-8"?>
<sst xmlns="http://schemas.openxmlformats.org/spreadsheetml/2006/main" count="383" uniqueCount="316">
  <si>
    <t xml:space="preserve">Проект квот добычи </t>
  </si>
  <si>
    <t>Забайкальского края</t>
  </si>
  <si>
    <t>№ п/п</t>
  </si>
  <si>
    <t>2020 -2021 гг</t>
  </si>
  <si>
    <t>Наименование муниципальных образований (район, округ), охотничьих угодий, иных территорий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</si>
  <si>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</si>
  <si>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 xml:space="preserve">Предыдущий год 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</si>
  <si>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</si>
  <si>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</si>
  <si>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</si>
  <si>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</si>
  <si>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Освоение квоты, %</t>
  </si>
  <si>
    <t>Предстоящий год</t>
  </si>
  <si>
    <t>Максимально возможная квота</t>
  </si>
  <si>
    <t>Устанавливаемая квота добычи, особей</t>
  </si>
  <si>
    <t>в том числе для КМНС, особей</t>
  </si>
  <si>
    <t>объем добычи для КМНС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</si>
  <si>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</si>
  <si>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1.1</t>
  </si>
  <si>
    <t xml:space="preserve"> ООУ</t>
  </si>
  <si>
    <t>1.2</t>
  </si>
  <si>
    <t>Охотхозяйство «Онкоекское» ЗабКОООиР</t>
  </si>
  <si>
    <t>1.3</t>
  </si>
  <si>
    <t>ИП Логинов А.В.</t>
  </si>
  <si>
    <t>1.4</t>
  </si>
  <si>
    <t>ИП Глушков В.Л.</t>
  </si>
  <si>
    <t>1.5</t>
  </si>
  <si>
    <t>ИП Щеглов В.А.</t>
  </si>
  <si>
    <t>1.6</t>
  </si>
  <si>
    <t>НИИВ Восточной Сибири - филиал СФНЦА РАН</t>
  </si>
  <si>
    <t>1.6.1</t>
  </si>
  <si>
    <t>1.7</t>
  </si>
  <si>
    <t>ООО "Барс"</t>
  </si>
  <si>
    <t>Итого:</t>
  </si>
  <si>
    <t>2. Александрово-Заводский район</t>
  </si>
  <si>
    <t>2.1</t>
  </si>
  <si>
    <t>2.2</t>
  </si>
  <si>
    <t>Охотхозяйство «Каменск-Боровское» ЗабКОООиР</t>
  </si>
  <si>
    <t>2.3</t>
  </si>
  <si>
    <t>ИП Ревягин Р.В.</t>
  </si>
  <si>
    <t>3. Балейский район</t>
  </si>
  <si>
    <t>ООУ</t>
  </si>
  <si>
    <t>3.2</t>
  </si>
  <si>
    <t>Охотхозяйство «Балейское» ЗабКОООиР</t>
  </si>
  <si>
    <t>3.3</t>
  </si>
  <si>
    <t>ООО «Сибцветметэнерго»</t>
  </si>
  <si>
    <t>ИП Забелин В.А.</t>
  </si>
  <si>
    <t>4. Борзинский район</t>
  </si>
  <si>
    <t>4.1</t>
  </si>
  <si>
    <t>4.2</t>
  </si>
  <si>
    <t>Охотхозяйство «Ключевское» ЗабКОООиР</t>
  </si>
  <si>
    <t>4.3</t>
  </si>
  <si>
    <t>Хозяйство «Борзинское» ВОО Забайкалья (участок 1)</t>
  </si>
  <si>
    <t>Хозяйство «Борзинское» ВОО Забайкалья (участок 2)</t>
  </si>
  <si>
    <t>4.4</t>
  </si>
  <si>
    <t>ИП Русинов А.И.</t>
  </si>
  <si>
    <t>5. Газимуро-Заводский район</t>
  </si>
  <si>
    <t>5.1</t>
  </si>
  <si>
    <t>5.2</t>
  </si>
  <si>
    <t>ООО "Алдан"</t>
  </si>
  <si>
    <t>ООО "Забохотсервис"</t>
  </si>
  <si>
    <t>5.5</t>
  </si>
  <si>
    <t>Охотхозяйство "Газимуро-Заводское" ЗабКОООиР</t>
  </si>
  <si>
    <t>6. Забайкальский район</t>
  </si>
  <si>
    <t>6.1</t>
  </si>
  <si>
    <t>6.2</t>
  </si>
  <si>
    <t>ООО "Орион"</t>
  </si>
  <si>
    <t>7. Калганский район</t>
  </si>
  <si>
    <t>7.1</t>
  </si>
  <si>
    <t>7.2</t>
  </si>
  <si>
    <t>Охотхозяйство "Калганское" ЗабКОООиР</t>
  </si>
  <si>
    <t>8. Каларский район</t>
  </si>
  <si>
    <t>8.1</t>
  </si>
  <si>
    <t>8.2</t>
  </si>
  <si>
    <t>ООО Эрен-плюс</t>
  </si>
  <si>
    <t>9. Карымский район</t>
  </si>
  <si>
    <t>9.1</t>
  </si>
  <si>
    <t>9.2</t>
  </si>
  <si>
    <t>Охотхозяйство «Карымское» ЗабКОООиР</t>
  </si>
  <si>
    <t>9.3</t>
  </si>
  <si>
    <t>ЗабКООРиО "Динамо" - ОХ "Зинкуй"</t>
  </si>
  <si>
    <t>9.4</t>
  </si>
  <si>
    <t>ООО «Телекомремстройсервис»</t>
  </si>
  <si>
    <t>9.5</t>
  </si>
  <si>
    <t>ООО «Лось»</t>
  </si>
  <si>
    <t>9.6</t>
  </si>
  <si>
    <t xml:space="preserve">ООО «Ургуй» </t>
  </si>
  <si>
    <t>9.7</t>
  </si>
  <si>
    <t>ООО «Талчер»</t>
  </si>
  <si>
    <t>9.8</t>
  </si>
  <si>
    <t>ООО "Транссиб"</t>
  </si>
  <si>
    <t>ООО "Север"</t>
  </si>
  <si>
    <t>10. Краснокаменский район</t>
  </si>
  <si>
    <t>10.1</t>
  </si>
  <si>
    <t xml:space="preserve">ООУ </t>
  </si>
  <si>
    <t>10.2</t>
  </si>
  <si>
    <t>Охотхозяйство «Краснокаменское» ЗабКОООиР</t>
  </si>
  <si>
    <t>10.3</t>
  </si>
  <si>
    <t>ООО "Лайт"</t>
  </si>
  <si>
    <t>11. Красночикойский район</t>
  </si>
  <si>
    <t>11.1</t>
  </si>
  <si>
    <t>11.2</t>
  </si>
  <si>
    <t xml:space="preserve">СПК «Черемхово» </t>
  </si>
  <si>
    <t>11.3</t>
  </si>
  <si>
    <t>ООО «Таежная компания»</t>
  </si>
  <si>
    <t>11.5</t>
  </si>
  <si>
    <t>ИП Агафонов Г.М.</t>
  </si>
  <si>
    <t>11.6</t>
  </si>
  <si>
    <t>ООО «Охотник»</t>
  </si>
  <si>
    <t>12. Кыринский район</t>
  </si>
  <si>
    <t>12.1</t>
  </si>
  <si>
    <t>12.2</t>
  </si>
  <si>
    <t>МУП «Кыринское ОПХ»</t>
  </si>
  <si>
    <t>12.3</t>
  </si>
  <si>
    <t>ООО "Край"</t>
  </si>
  <si>
    <t>12.4</t>
  </si>
  <si>
    <t>ООО "Прометей"</t>
  </si>
  <si>
    <t>12.5</t>
  </si>
  <si>
    <t>ООО "Заказник"</t>
  </si>
  <si>
    <t>12.6</t>
  </si>
  <si>
    <t>ООО «Становик»</t>
  </si>
  <si>
    <t>12.7</t>
  </si>
  <si>
    <t>ИП Колесников С.Б.</t>
  </si>
  <si>
    <t>13. Могочинский район</t>
  </si>
  <si>
    <t>13.1</t>
  </si>
  <si>
    <t>13.2</t>
  </si>
  <si>
    <t>ООО МПЗХ «Охотник»</t>
  </si>
  <si>
    <t>13.3</t>
  </si>
  <si>
    <t>ИП Мельник М.В.</t>
  </si>
  <si>
    <t>13.4</t>
  </si>
  <si>
    <t>ИП Рыжих О.В.</t>
  </si>
  <si>
    <t>14. Нерчинский район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</si>
  <si>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</si>
  <si>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</si>
  <si>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</si>
  <si>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</si>
  <si>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</si>
  <si>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</si>
  <si>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ИП Дрёмов П.М.</t>
  </si>
  <si>
    <t>14.5</t>
  </si>
  <si>
    <t>ИП Кладова З.Н.</t>
  </si>
  <si>
    <t>15. Нерчинско-Заводский район</t>
  </si>
  <si>
    <t>15.1</t>
  </si>
  <si>
    <t>15.2</t>
  </si>
  <si>
    <t>Охотхозяйство «Нерчинско-Заводское» ЗабКОООиР</t>
  </si>
  <si>
    <t>15.3</t>
  </si>
  <si>
    <t>ООО «Талакан»</t>
  </si>
  <si>
    <t>16. Оловяннинский район</t>
  </si>
  <si>
    <t>16.1</t>
  </si>
  <si>
    <t>16.2</t>
  </si>
  <si>
    <t>Охотхозяйство «Оловяннинское» ЗабКОООиР</t>
  </si>
  <si>
    <t>17.  Ононский район</t>
  </si>
  <si>
    <t>17.1</t>
  </si>
  <si>
    <t>ИП Черепицина Е.Ю. (участок 1)</t>
  </si>
  <si>
    <t>ИП Черепицина Е.Ю. (участок 2)</t>
  </si>
  <si>
    <t>18. Петровск-Забайкальский район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</si>
  <si>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</si>
  <si>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</si>
  <si>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</si>
  <si>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</si>
  <si>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</si>
  <si>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</si>
  <si>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Охотхозяйство «Новопавловское» ЗабКОООиР</t>
  </si>
  <si>
    <t>ИП Федотов С.А.</t>
  </si>
  <si>
    <t>18.6</t>
  </si>
  <si>
    <t>ООО "Петровский"</t>
  </si>
  <si>
    <t>18.7</t>
  </si>
  <si>
    <t>ООО "Мегастрой+"</t>
  </si>
  <si>
    <t>18.8</t>
  </si>
  <si>
    <t>ИП Беломестнов А.П.</t>
  </si>
  <si>
    <t>18.9</t>
  </si>
  <si>
    <t>ООО «Дальсо-природа»</t>
  </si>
  <si>
    <t>18.10</t>
  </si>
  <si>
    <t>ИП Самсонов В.Ф.</t>
  </si>
  <si>
    <t>18.11</t>
  </si>
  <si>
    <t>19. Приаргунский район</t>
  </si>
  <si>
    <t>19.1</t>
  </si>
  <si>
    <t>19.2</t>
  </si>
  <si>
    <t>Охотхозяйство «Быркинское» ЗабКОООиР</t>
  </si>
  <si>
    <t>20. Сретенский район</t>
  </si>
  <si>
    <t>20.1</t>
  </si>
  <si>
    <t>20.2</t>
  </si>
  <si>
    <t>Охотхозяйство «Сретенское» ЗабКОООиР</t>
  </si>
  <si>
    <t>20.3</t>
  </si>
  <si>
    <t>Охотхозяйство «Кокуйское» ЗабКОООиР</t>
  </si>
  <si>
    <t>20.4</t>
  </si>
  <si>
    <t>Охотхозяйство «Усть-Карское» ЗабКОООиР</t>
  </si>
  <si>
    <t>20.5</t>
  </si>
  <si>
    <t>ИП Ефимов В.А.</t>
  </si>
  <si>
    <t>20.6</t>
  </si>
  <si>
    <t>АО «Рудник-Александровский»</t>
  </si>
  <si>
    <t>20.7</t>
  </si>
  <si>
    <t>ИП Забелин Е.А.</t>
  </si>
  <si>
    <t>ООО "Светлый Альянс"</t>
  </si>
  <si>
    <t>21. Тунгокоченский район</t>
  </si>
  <si>
    <t>21.1</t>
  </si>
  <si>
    <t>21.2</t>
  </si>
  <si>
    <t>Охотхозяйство «Ульдургинское» ЗабКОООиР</t>
  </si>
  <si>
    <t>21.3</t>
  </si>
  <si>
    <t>ООО «Каренга»</t>
  </si>
  <si>
    <t>22. Тунгиро-Олёкминский район</t>
  </si>
  <si>
    <t>22.1</t>
  </si>
  <si>
    <t>23. Улётовский район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</si>
  <si>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</si>
  <si>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</si>
  <si>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</si>
  <si>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</si>
  <si>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</si>
  <si>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</si>
  <si>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ООО "Недра"</t>
  </si>
  <si>
    <t>23.6</t>
  </si>
  <si>
    <t>ООО «Улётовский КЗПХ»</t>
  </si>
  <si>
    <t>23.7</t>
  </si>
  <si>
    <t>ООО "Егерь"</t>
  </si>
  <si>
    <t>23.8</t>
  </si>
  <si>
    <t>ООО "Кедр"</t>
  </si>
  <si>
    <t>23.9</t>
  </si>
  <si>
    <t>ООО "Охотник"</t>
  </si>
  <si>
    <t>24. Хилокский район</t>
  </si>
  <si>
    <t>24.1.1</t>
  </si>
  <si>
    <t>24.3</t>
  </si>
  <si>
    <t>ВОО Забайкалья - Хилокское ОХ</t>
  </si>
  <si>
    <t>24.4</t>
  </si>
  <si>
    <t>ИП Торопшин В.А.</t>
  </si>
  <si>
    <t>24.5</t>
  </si>
  <si>
    <t>ООО "Охотник плюс"</t>
  </si>
  <si>
    <t>24.6</t>
  </si>
  <si>
    <t>ИП Голубцов А.Г.</t>
  </si>
  <si>
    <t>24.7</t>
  </si>
  <si>
    <t>ИП Макаров А.А.</t>
  </si>
  <si>
    <t>24.8</t>
  </si>
  <si>
    <t>ИП Калинина А.К.</t>
  </si>
  <si>
    <t>24.9</t>
  </si>
  <si>
    <t>ИП Галданова Т.Н.</t>
  </si>
  <si>
    <t>24.10</t>
  </si>
  <si>
    <t>ИП Глебушкин П.В.</t>
  </si>
  <si>
    <t>24.11</t>
  </si>
  <si>
    <t>ИП Малютин В.А.</t>
  </si>
  <si>
    <t>24.12</t>
  </si>
  <si>
    <t>ИП Степочкин А.Г.</t>
  </si>
  <si>
    <t>24.13</t>
  </si>
  <si>
    <t>ООО"Дунфан"</t>
  </si>
  <si>
    <t>25. Чернышевский район</t>
  </si>
  <si>
    <t>25.1</t>
  </si>
  <si>
    <t>25.2</t>
  </si>
  <si>
    <t>Охотхозяйство "Чернышевское" ЗабКОООиР</t>
  </si>
  <si>
    <t>25.3</t>
  </si>
  <si>
    <t>Охотхозяйство "Жирекенское" ЗабКОООиР</t>
  </si>
  <si>
    <t>25.4</t>
  </si>
  <si>
    <t>26. Читинский район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</si>
  <si>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</si>
  <si>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</si>
  <si>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</si>
  <si>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</si>
  <si>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</si>
  <si>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</si>
  <si>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</si>
  <si>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</si>
  <si>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</si>
  <si>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</si>
  <si>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</si>
  <si>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</si>
  <si>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</si>
  <si>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</si>
  <si>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</si>
  <si>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</si>
  <si>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</si>
  <si>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</si>
  <si>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</si>
  <si>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</si>
  <si>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</si>
  <si>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</si>
  <si>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</si>
  <si>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</si>
  <si>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</si>
  <si>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27. Шелопугинский район</t>
  </si>
  <si>
    <t>27.1</t>
  </si>
  <si>
    <t>27.2</t>
  </si>
  <si>
    <t>Охотхозяйство «Шелопугинское» ЗабКОООиР</t>
  </si>
  <si>
    <t>28. Шилкинский район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</si>
  <si>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</si>
  <si>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</si>
  <si>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</si>
  <si>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</si>
  <si>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</si>
  <si>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</si>
  <si>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ИП Еремин С.А.</t>
  </si>
  <si>
    <t>28.5</t>
  </si>
  <si>
    <t>ИП Леонова Л.В.</t>
  </si>
  <si>
    <t>29. Агинский район</t>
  </si>
  <si>
    <t>29.1</t>
  </si>
  <si>
    <t>29.2</t>
  </si>
  <si>
    <t>Охотхозяйство «Агинское» ЗабКОООиР</t>
  </si>
  <si>
    <t>29.3</t>
  </si>
  <si>
    <t>ИП Федорова И.А.</t>
  </si>
  <si>
    <t>30. Дульдургинский район</t>
  </si>
  <si>
    <t>30.1</t>
  </si>
  <si>
    <t>30.2</t>
  </si>
  <si>
    <t>Охотхозяйство «Дульдургинское» ЗабКОООиР</t>
  </si>
  <si>
    <t>ООО Гуран</t>
  </si>
  <si>
    <t>31. Могойтуйский район</t>
  </si>
  <si>
    <t>31.1</t>
  </si>
  <si>
    <t xml:space="preserve"> В целях научно-исследовательской деятельности НИИВ Восточной Сибири - филиал СФНЦА РАН </t>
  </si>
  <si>
    <t>Численность охотничьего ресурса (на 1 апреля), от которой устанавливалась квота добычи, особей</t>
  </si>
  <si>
    <t>30.3</t>
  </si>
  <si>
    <t>20.8</t>
  </si>
  <si>
    <t>18.5</t>
  </si>
  <si>
    <t>17.2</t>
  </si>
  <si>
    <t>17.3</t>
  </si>
  <si>
    <t>9.9</t>
  </si>
  <si>
    <t>2021 -2022 гг</t>
  </si>
  <si>
    <t>на  период:  с  1  августа  2021 г.  до  1  августа  2022 г.</t>
  </si>
  <si>
    <t>Итого по краю:</t>
  </si>
  <si>
    <r>
      <rPr>
        <b/>
        <u/>
        <sz val="14"/>
        <color theme="1"/>
        <rFont val="Calibri"/>
        <family val="2"/>
        <charset val="204"/>
        <scheme val="minor"/>
      </rPr>
      <t>Медведя бурого</t>
    </r>
    <r>
      <rPr>
        <sz val="14"/>
        <color theme="1"/>
        <rFont val="Calibri"/>
        <family val="2"/>
        <charset val="204"/>
        <scheme val="minor"/>
      </rPr>
      <t xml:space="preserve"> на территории охотничьих угодий</t>
    </r>
  </si>
  <si>
    <t>1. Акшинский район</t>
  </si>
  <si>
    <t>49.6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</si>
</sst>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Arial"/>
      <family val="2"/>
      <charset val="204"/>
    </font>
    <font>
      <sz val="12"/>
      <color rgb="FF0070C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i/>
      <sz val="12"/>
      <color indexed="8"/>
      <name val="Arial"/>
      <family val="2"/>
      <charset val="204"/>
    </font>
    <font>
      <sz val="12"/>
      <color rgb="FF00B0F0"/>
      <name val="Arial"/>
      <family val="2"/>
      <charset val="204"/>
    </font>
    <font>
      <b/>
      <sz val="12"/>
      <color rgb="FFFF0000"/>
      <name val="Arial"/>
      <family val="2"/>
      <charset val="204"/>
    </font>
    <font>
      <i/>
      <sz val="12"/>
      <color rgb="FF0070C0"/>
      <name val="Arial"/>
      <family val="2"/>
      <charset val="204"/>
    </font>
    <font>
      <sz val="12"/>
      <color rgb="FF00206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i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49" fontId="2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8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/>
    </xf>
    <xf numFmtId="0" fontId="1" fillId="0" borderId="0" xfId="0" applyFont="1"/>
    <xf numFmtId="0" fontId="9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/>
    <xf numFmtId="1" fontId="4" fillId="0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10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/>
    <xf numFmtId="49" fontId="2" fillId="2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165" fontId="3" fillId="5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" fontId="2" fillId="0" borderId="6" xfId="0" applyNumberFormat="1" applyFont="1" applyFill="1" applyBorder="1" applyAlignment="1">
      <alignment horizontal="right" vertical="center" wrapText="1"/>
    </xf>
    <xf numFmtId="1" fontId="2" fillId="0" borderId="6" xfId="0" applyNumberFormat="1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left" vertical="center" wrapText="1"/>
    </xf>
    <xf numFmtId="1" fontId="3" fillId="5" borderId="6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/>
    <xf numFmtId="49" fontId="2" fillId="0" borderId="6" xfId="0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/>
    <xf numFmtId="0" fontId="10" fillId="0" borderId="6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1" fontId="9" fillId="0" borderId="21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/>
    <xf numFmtId="0" fontId="12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9" fillId="4" borderId="6" xfId="0" applyFont="1" applyFill="1" applyBorder="1" applyAlignment="1">
      <alignment vertical="center" wrapText="1"/>
    </xf>
    <xf numFmtId="1" fontId="9" fillId="4" borderId="6" xfId="0" applyNumberFormat="1" applyFont="1" applyFill="1" applyBorder="1" applyAlignment="1">
      <alignment vertical="center" wrapText="1"/>
    </xf>
    <xf numFmtId="0" fontId="1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1" fontId="4" fillId="7" borderId="6" xfId="0" applyNumberFormat="1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" fillId="6" borderId="6" xfId="0" applyFont="1" applyFill="1" applyBorder="1"/>
    <xf numFmtId="0" fontId="1" fillId="0" borderId="6" xfId="0" applyFont="1" applyBorder="1" applyAlignment="1">
      <alignment horizontal="center"/>
    </xf>
    <xf numFmtId="0" fontId="5" fillId="7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/>
    </xf>
    <xf numFmtId="0" fontId="4" fillId="7" borderId="6" xfId="0" applyFont="1" applyFill="1" applyBorder="1" applyAlignment="1">
      <alignment horizontal="center" vertical="center"/>
    </xf>
    <xf numFmtId="1" fontId="9" fillId="4" borderId="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49" fontId="2" fillId="9" borderId="6" xfId="0" applyNumberFormat="1" applyFont="1" applyFill="1" applyBorder="1" applyAlignment="1">
      <alignment horizontal="right" vertical="center" wrapText="1"/>
    </xf>
    <xf numFmtId="0" fontId="2" fillId="9" borderId="0" xfId="0" applyFont="1" applyFill="1"/>
    <xf numFmtId="0" fontId="2" fillId="9" borderId="6" xfId="0" applyFont="1" applyFill="1" applyBorder="1"/>
    <xf numFmtId="0" fontId="1" fillId="9" borderId="6" xfId="0" applyFont="1" applyFill="1" applyBorder="1"/>
    <xf numFmtId="0" fontId="2" fillId="9" borderId="6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0" fillId="9" borderId="0" xfId="0" applyFill="1"/>
    <xf numFmtId="0" fontId="5" fillId="9" borderId="6" xfId="0" applyFont="1" applyFill="1" applyBorder="1" applyAlignment="1">
      <alignment horizontal="left" vertical="center" wrapText="1"/>
    </xf>
    <xf numFmtId="165" fontId="3" fillId="9" borderId="6" xfId="0" applyNumberFormat="1" applyFont="1" applyFill="1" applyBorder="1" applyAlignment="1">
      <alignment horizontal="center" vertical="center" wrapText="1"/>
    </xf>
    <xf numFmtId="1" fontId="4" fillId="9" borderId="6" xfId="0" applyNumberFormat="1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/>
    </xf>
    <xf numFmtId="164" fontId="4" fillId="9" borderId="6" xfId="0" applyNumberFormat="1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/>
    </xf>
    <xf numFmtId="0" fontId="0" fillId="9" borderId="6" xfId="0" applyFill="1" applyBorder="1"/>
    <xf numFmtId="49" fontId="4" fillId="9" borderId="6" xfId="0" applyNumberFormat="1" applyFont="1" applyFill="1" applyBorder="1" applyAlignment="1">
      <alignment horizontal="right" vertical="center" wrapText="1"/>
    </xf>
    <xf numFmtId="0" fontId="4" fillId="9" borderId="6" xfId="0" applyFont="1" applyFill="1" applyBorder="1" applyAlignment="1">
      <alignment horizontal="left" vertical="center" wrapText="1"/>
    </xf>
    <xf numFmtId="0" fontId="24" fillId="8" borderId="0" xfId="0" applyFont="1" applyFill="1"/>
    <xf numFmtId="0" fontId="25" fillId="8" borderId="6" xfId="0" applyFont="1" applyFill="1" applyBorder="1" applyAlignment="1">
      <alignment horizontal="center" vertical="center"/>
    </xf>
    <xf numFmtId="0" fontId="26" fillId="8" borderId="6" xfId="0" applyFont="1" applyFill="1" applyBorder="1" applyAlignment="1">
      <alignment horizontal="center"/>
    </xf>
    <xf numFmtId="0" fontId="26" fillId="8" borderId="6" xfId="0" applyFont="1" applyFill="1" applyBorder="1"/>
    <xf numFmtId="0" fontId="26" fillId="9" borderId="6" xfId="0" applyFont="1" applyFill="1" applyBorder="1" applyAlignment="1">
      <alignment horizontal="center"/>
    </xf>
    <xf numFmtId="0" fontId="27" fillId="4" borderId="6" xfId="0" applyFont="1" applyFill="1" applyBorder="1"/>
    <xf numFmtId="0" fontId="26" fillId="4" borderId="6" xfId="0" applyFont="1" applyFill="1" applyBorder="1"/>
    <xf numFmtId="0" fontId="26" fillId="4" borderId="6" xfId="0" applyFont="1" applyFill="1" applyBorder="1" applyAlignment="1">
      <alignment horizontal="center"/>
    </xf>
    <xf numFmtId="165" fontId="3" fillId="9" borderId="15" xfId="0" applyNumberFormat="1" applyFont="1" applyFill="1" applyBorder="1" applyAlignment="1">
      <alignment horizontal="center" vertical="center" wrapText="1"/>
    </xf>
    <xf numFmtId="1" fontId="4" fillId="9" borderId="15" xfId="0" applyNumberFormat="1" applyFont="1" applyFill="1" applyBorder="1" applyAlignment="1">
      <alignment horizontal="center" vertical="center" wrapText="1"/>
    </xf>
    <xf numFmtId="164" fontId="4" fillId="9" borderId="15" xfId="0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/>
    </xf>
    <xf numFmtId="0" fontId="6" fillId="9" borderId="15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6" fillId="0" borderId="0" xfId="0" applyNumberFormat="1" applyFont="1" applyAlignment="1">
      <alignment horizontal="center"/>
    </xf>
    <xf numFmtId="2" fontId="15" fillId="0" borderId="6" xfId="0" applyNumberFormat="1" applyFont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9" fillId="4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/>
    </xf>
    <xf numFmtId="2" fontId="1" fillId="9" borderId="6" xfId="0" applyNumberFormat="1" applyFont="1" applyFill="1" applyBorder="1" applyAlignment="1">
      <alignment horizontal="center"/>
    </xf>
    <xf numFmtId="2" fontId="2" fillId="9" borderId="6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" fontId="9" fillId="0" borderId="6" xfId="0" applyNumberFormat="1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/>
    </xf>
    <xf numFmtId="1" fontId="2" fillId="9" borderId="6" xfId="0" applyNumberFormat="1" applyFont="1" applyFill="1" applyBorder="1" applyAlignment="1">
      <alignment horizontal="right" vertical="center" wrapText="1"/>
    </xf>
    <xf numFmtId="1" fontId="5" fillId="9" borderId="6" xfId="0" applyNumberFormat="1" applyFont="1" applyFill="1" applyBorder="1" applyAlignment="1">
      <alignment horizontal="left" vertical="center" wrapText="1"/>
    </xf>
    <xf numFmtId="1" fontId="3" fillId="9" borderId="6" xfId="0" applyNumberFormat="1" applyFont="1" applyFill="1" applyBorder="1" applyAlignment="1">
      <alignment horizontal="center" vertical="center" wrapText="1"/>
    </xf>
    <xf numFmtId="2" fontId="4" fillId="9" borderId="6" xfId="0" applyNumberFormat="1" applyFont="1" applyFill="1" applyBorder="1" applyAlignment="1">
      <alignment horizontal="center" vertical="center" wrapText="1"/>
    </xf>
    <xf numFmtId="1" fontId="2" fillId="9" borderId="6" xfId="0" applyNumberFormat="1" applyFont="1" applyFill="1" applyBorder="1" applyAlignment="1">
      <alignment horizontal="center"/>
    </xf>
    <xf numFmtId="0" fontId="5" fillId="9" borderId="21" xfId="0" applyFont="1" applyFill="1" applyBorder="1" applyAlignment="1">
      <alignment horizontal="left" vertical="center" wrapText="1"/>
    </xf>
    <xf numFmtId="4" fontId="3" fillId="9" borderId="6" xfId="0" applyNumberFormat="1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 vertical="center"/>
    </xf>
    <xf numFmtId="49" fontId="2" fillId="8" borderId="6" xfId="0" applyNumberFormat="1" applyFont="1" applyFill="1" applyBorder="1" applyAlignment="1">
      <alignment horizontal="right" vertical="center" wrapText="1"/>
    </xf>
    <xf numFmtId="1" fontId="4" fillId="8" borderId="6" xfId="0" applyNumberFormat="1" applyFont="1" applyFill="1" applyBorder="1" applyAlignment="1">
      <alignment horizontal="center" vertical="center" wrapText="1"/>
    </xf>
    <xf numFmtId="0" fontId="0" fillId="8" borderId="6" xfId="0" applyFill="1" applyBorder="1"/>
    <xf numFmtId="2" fontId="1" fillId="8" borderId="6" xfId="0" applyNumberFormat="1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164" fontId="4" fillId="8" borderId="6" xfId="0" applyNumberFormat="1" applyFont="1" applyFill="1" applyBorder="1" applyAlignment="1">
      <alignment horizontal="center" vertical="center" wrapText="1"/>
    </xf>
    <xf numFmtId="0" fontId="1" fillId="8" borderId="6" xfId="0" applyFont="1" applyFill="1" applyBorder="1"/>
    <xf numFmtId="0" fontId="0" fillId="8" borderId="0" xfId="0" applyFill="1"/>
    <xf numFmtId="0" fontId="2" fillId="8" borderId="6" xfId="0" applyFont="1" applyFill="1" applyBorder="1" applyAlignment="1">
      <alignment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2" fontId="1" fillId="9" borderId="11" xfId="0" applyNumberFormat="1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2" fillId="9" borderId="6" xfId="0" applyFont="1" applyFill="1" applyBorder="1" applyAlignment="1">
      <alignment horizontal="right" vertical="center" wrapText="1"/>
    </xf>
    <xf numFmtId="0" fontId="4" fillId="9" borderId="6" xfId="0" applyFont="1" applyFill="1" applyBorder="1" applyAlignment="1">
      <alignment vertical="center" wrapText="1"/>
    </xf>
    <xf numFmtId="0" fontId="1" fillId="9" borderId="0" xfId="0" applyFont="1" applyFill="1"/>
    <xf numFmtId="164" fontId="7" fillId="9" borderId="6" xfId="0" applyNumberFormat="1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/>
    </xf>
    <xf numFmtId="2" fontId="1" fillId="9" borderId="0" xfId="0" applyNumberFormat="1" applyFont="1" applyFill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 vertical="center" wrapText="1"/>
    </xf>
    <xf numFmtId="1" fontId="2" fillId="9" borderId="6" xfId="0" applyNumberFormat="1" applyFont="1" applyFill="1" applyBorder="1" applyAlignment="1">
      <alignment vertical="center" wrapText="1"/>
    </xf>
    <xf numFmtId="1" fontId="6" fillId="9" borderId="6" xfId="0" applyNumberFormat="1" applyFont="1" applyFill="1" applyBorder="1" applyAlignment="1">
      <alignment horizontal="center" vertical="center" wrapText="1"/>
    </xf>
    <xf numFmtId="1" fontId="12" fillId="9" borderId="6" xfId="0" applyNumberFormat="1" applyFont="1" applyFill="1" applyBorder="1" applyAlignment="1">
      <alignment horizontal="center" vertical="center" wrapText="1"/>
    </xf>
    <xf numFmtId="1" fontId="2" fillId="9" borderId="6" xfId="0" applyNumberFormat="1" applyFont="1" applyFill="1" applyBorder="1"/>
    <xf numFmtId="1" fontId="10" fillId="9" borderId="6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 vertical="center" wrapText="1"/>
    </xf>
    <xf numFmtId="0" fontId="4" fillId="9" borderId="6" xfId="0" applyFont="1" applyFill="1" applyBorder="1"/>
    <xf numFmtId="0" fontId="16" fillId="0" borderId="0" xfId="0" applyFont="1" applyAlignment="1">
      <alignment horizontal="center"/>
    </xf>
    <xf numFmtId="0" fontId="0" fillId="0" borderId="0" xfId="0" applyAlignment="1"/>
    <xf numFmtId="0" fontId="1" fillId="0" borderId="10" xfId="0" applyFont="1" applyBorder="1" applyAlignment="1">
      <alignment wrapText="1"/>
    </xf>
    <xf numFmtId="0" fontId="0" fillId="0" borderId="21" xfId="0" applyBorder="1" applyAlignment="1"/>
    <xf numFmtId="0" fontId="0" fillId="0" borderId="11" xfId="0" applyBorder="1" applyAlignment="1"/>
    <xf numFmtId="0" fontId="9" fillId="0" borderId="8" xfId="0" applyFont="1" applyFill="1" applyBorder="1" applyAlignment="1">
      <alignment horizontal="center" vertical="center"/>
    </xf>
    <xf numFmtId="0" fontId="0" fillId="0" borderId="8" xfId="0" applyBorder="1" applyAlignment="1"/>
    <xf numFmtId="0" fontId="9" fillId="0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textRotation="90"/>
    </xf>
    <xf numFmtId="0" fontId="18" fillId="0" borderId="12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textRotation="90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9" fillId="8" borderId="15" xfId="0" applyFont="1" applyFill="1" applyBorder="1" applyAlignment="1">
      <alignment horizontal="center" vertical="center"/>
    </xf>
    <xf numFmtId="0" fontId="19" fillId="8" borderId="12" xfId="0" applyFont="1" applyFill="1" applyBorder="1" applyAlignment="1"/>
    <xf numFmtId="0" fontId="19" fillId="8" borderId="13" xfId="0" applyFont="1" applyFill="1" applyBorder="1" applyAlignment="1"/>
    <xf numFmtId="0" fontId="18" fillId="0" borderId="12" xfId="0" applyFont="1" applyBorder="1" applyAlignment="1"/>
    <xf numFmtId="0" fontId="18" fillId="0" borderId="13" xfId="0" applyFont="1" applyBorder="1" applyAlignment="1"/>
    <xf numFmtId="0" fontId="18" fillId="0" borderId="2" xfId="0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/>
    </xf>
    <xf numFmtId="2" fontId="23" fillId="0" borderId="21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2" fontId="18" fillId="0" borderId="17" xfId="0" applyNumberFormat="1" applyFont="1" applyBorder="1" applyAlignment="1">
      <alignment horizontal="center" vertical="top" wrapText="1"/>
    </xf>
    <xf numFmtId="2" fontId="18" fillId="0" borderId="7" xfId="0" applyNumberFormat="1" applyFont="1" applyBorder="1" applyAlignment="1">
      <alignment horizontal="center" vertical="top" wrapText="1"/>
    </xf>
    <xf numFmtId="2" fontId="18" fillId="0" borderId="9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/>
    <xf numFmtId="0" fontId="19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tabSelected="1" zoomScale="90" zoomScaleNormal="90" workbookViewId="0">
      <pane xSplit="10" ySplit="15" topLeftCell="K121" activePane="bottomRight" state="frozen"/>
      <selection pane="topRight" activeCell="P1" sqref="P1"/>
      <selection pane="bottomLeft" activeCell="A17" sqref="A17"/>
      <selection pane="bottomRight" activeCell="R102" sqref="R102"/>
    </sheetView>
  </sheetViews>
  <sheetFormatPr defaultRowHeight="15" x14ac:dyDescent="0.25"/>
  <cols>
    <col min="1" max="1" width="7.5703125" customWidth="1"/>
    <col min="2" max="2" width="48" customWidth="1"/>
    <col min="3" max="3" width="15.5703125" customWidth="1"/>
    <col min="4" max="4" width="10.5703125" customWidth="1"/>
    <col min="5" max="5" width="10.85546875" customWidth="1"/>
    <col min="6" max="6" width="19.7109375" style="143" customWidth="1"/>
    <col min="14" max="14" width="9.140625" style="129"/>
  </cols>
  <sheetData>
    <row r="1" spans="1:16" ht="10.5" customHeight="1" x14ac:dyDescent="0.3"/>
    <row r="2" spans="1:16" ht="17.25" customHeight="1" x14ac:dyDescent="0.3">
      <c r="E2" s="199" t="s">
        <v>0</v>
      </c>
      <c r="F2" s="200"/>
      <c r="G2" s="200"/>
      <c r="H2" s="200"/>
      <c r="I2" s="95"/>
    </row>
    <row r="3" spans="1:16" ht="7.5" customHeight="1" x14ac:dyDescent="0.3">
      <c r="G3" s="95"/>
      <c r="H3" s="95"/>
      <c r="I3" s="95"/>
    </row>
    <row r="4" spans="1:16" ht="15.75" customHeight="1" x14ac:dyDescent="0.3">
      <c r="F4" s="144" t="s">
        <v>313</v>
      </c>
      <c r="G4" s="96"/>
      <c r="H4" s="96"/>
      <c r="I4" s="96"/>
    </row>
    <row r="5" spans="1:16" ht="6.75" customHeight="1" x14ac:dyDescent="0.35">
      <c r="F5" s="144"/>
      <c r="G5" s="96"/>
      <c r="H5" s="96"/>
      <c r="I5" s="96"/>
    </row>
    <row r="6" spans="1:16" ht="13.5" customHeight="1" x14ac:dyDescent="0.3">
      <c r="F6" s="144" t="s">
        <v>1</v>
      </c>
      <c r="G6" s="96"/>
      <c r="H6" s="96"/>
      <c r="I6" s="96"/>
    </row>
    <row r="7" spans="1:16" ht="4.5" customHeight="1" x14ac:dyDescent="0.35">
      <c r="F7" s="144"/>
      <c r="G7" s="96"/>
      <c r="H7" s="96"/>
      <c r="I7" s="96"/>
    </row>
    <row r="8" spans="1:16" ht="19.5" thickBot="1" x14ac:dyDescent="0.35">
      <c r="F8" s="144" t="s">
        <v>311</v>
      </c>
      <c r="G8" s="96"/>
      <c r="H8" s="96"/>
      <c r="I8" s="96"/>
    </row>
    <row r="9" spans="1:16" s="97" customFormat="1" ht="15" customHeight="1" x14ac:dyDescent="0.2">
      <c r="A9" s="229" t="s">
        <v>2</v>
      </c>
      <c r="B9" s="238" t="s">
        <v>4</v>
      </c>
      <c r="C9" s="243" t="s">
        <v>17</v>
      </c>
      <c r="D9" s="215" t="s">
        <v>303</v>
      </c>
      <c r="E9" s="216"/>
      <c r="F9" s="246" t="s">
        <v>5</v>
      </c>
      <c r="G9" s="239" t="s">
        <v>6</v>
      </c>
      <c r="H9" s="240"/>
      <c r="I9" s="240"/>
      <c r="J9" s="240"/>
      <c r="K9" s="241"/>
      <c r="L9" s="249" t="s">
        <v>12</v>
      </c>
      <c r="M9" s="250"/>
      <c r="N9" s="250"/>
      <c r="O9" s="250"/>
      <c r="P9" s="250"/>
    </row>
    <row r="10" spans="1:16" s="97" customFormat="1" ht="12.75" x14ac:dyDescent="0.2">
      <c r="A10" s="230"/>
      <c r="B10" s="230"/>
      <c r="C10" s="244"/>
      <c r="D10" s="217"/>
      <c r="E10" s="218"/>
      <c r="F10" s="247"/>
      <c r="G10" s="251" t="s">
        <v>7</v>
      </c>
      <c r="H10" s="253"/>
      <c r="I10" s="253"/>
      <c r="J10" s="251" t="s">
        <v>8</v>
      </c>
      <c r="K10" s="252"/>
      <c r="L10" s="251" t="s">
        <v>13</v>
      </c>
      <c r="M10" s="252"/>
      <c r="N10" s="251" t="s">
        <v>14</v>
      </c>
      <c r="O10" s="253"/>
      <c r="P10" s="253"/>
    </row>
    <row r="11" spans="1:16" s="97" customFormat="1" ht="12.75" customHeight="1" x14ac:dyDescent="0.2">
      <c r="A11" s="230"/>
      <c r="B11" s="230"/>
      <c r="C11" s="244"/>
      <c r="D11" s="217"/>
      <c r="E11" s="218"/>
      <c r="F11" s="247"/>
      <c r="G11" s="209" t="s">
        <v>9</v>
      </c>
      <c r="H11" s="212" t="s">
        <v>10</v>
      </c>
      <c r="I11" s="212" t="s">
        <v>16</v>
      </c>
      <c r="J11" s="209" t="s">
        <v>9</v>
      </c>
      <c r="K11" s="232" t="s">
        <v>11</v>
      </c>
      <c r="L11" s="254" t="s">
        <v>9</v>
      </c>
      <c r="M11" s="212" t="s">
        <v>10</v>
      </c>
      <c r="N11" s="224" t="s">
        <v>9</v>
      </c>
      <c r="O11" s="212" t="s">
        <v>10</v>
      </c>
      <c r="P11" s="242" t="s">
        <v>15</v>
      </c>
    </row>
    <row r="12" spans="1:16" s="97" customFormat="1" ht="27" customHeight="1" thickBot="1" x14ac:dyDescent="0.25">
      <c r="A12" s="230"/>
      <c r="B12" s="230"/>
      <c r="C12" s="244"/>
      <c r="D12" s="219"/>
      <c r="E12" s="220"/>
      <c r="F12" s="247"/>
      <c r="G12" s="210"/>
      <c r="H12" s="213"/>
      <c r="I12" s="213"/>
      <c r="J12" s="210"/>
      <c r="K12" s="233"/>
      <c r="L12" s="255"/>
      <c r="M12" s="227"/>
      <c r="N12" s="225"/>
      <c r="O12" s="227"/>
      <c r="P12" s="227"/>
    </row>
    <row r="13" spans="1:16" s="97" customFormat="1" ht="123.75" customHeight="1" thickBot="1" x14ac:dyDescent="0.25">
      <c r="A13" s="231"/>
      <c r="B13" s="231"/>
      <c r="C13" s="245"/>
      <c r="D13" s="98" t="s">
        <v>3</v>
      </c>
      <c r="E13" s="99" t="s">
        <v>310</v>
      </c>
      <c r="F13" s="248"/>
      <c r="G13" s="211"/>
      <c r="H13" s="214"/>
      <c r="I13" s="214"/>
      <c r="J13" s="211"/>
      <c r="K13" s="234"/>
      <c r="L13" s="256"/>
      <c r="M13" s="228"/>
      <c r="N13" s="226"/>
      <c r="O13" s="228"/>
      <c r="P13" s="228"/>
    </row>
    <row r="14" spans="1:16" ht="14.45" x14ac:dyDescent="0.3">
      <c r="A14" s="68">
        <v>1</v>
      </c>
      <c r="B14" s="68">
        <v>2</v>
      </c>
      <c r="C14" s="68">
        <v>3</v>
      </c>
      <c r="D14" s="68">
        <v>4</v>
      </c>
      <c r="E14" s="68">
        <v>5</v>
      </c>
      <c r="F14" s="145">
        <v>6</v>
      </c>
      <c r="G14" s="68">
        <v>7</v>
      </c>
      <c r="H14" s="68">
        <v>8</v>
      </c>
      <c r="I14" s="68">
        <v>9</v>
      </c>
      <c r="J14" s="68">
        <v>15</v>
      </c>
      <c r="K14" s="68">
        <v>21</v>
      </c>
      <c r="L14" s="68">
        <v>22</v>
      </c>
      <c r="M14" s="68">
        <v>23</v>
      </c>
      <c r="N14" s="130">
        <v>24</v>
      </c>
      <c r="O14" s="68">
        <v>25</v>
      </c>
      <c r="P14" s="68">
        <v>26</v>
      </c>
    </row>
    <row r="15" spans="1:16" ht="15.75" x14ac:dyDescent="0.25">
      <c r="A15" s="236" t="s">
        <v>314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</row>
    <row r="16" spans="1:16" ht="15.75" x14ac:dyDescent="0.25">
      <c r="A16" s="1" t="s">
        <v>18</v>
      </c>
      <c r="B16" s="2" t="s">
        <v>19</v>
      </c>
      <c r="C16" s="3">
        <v>413.98</v>
      </c>
      <c r="D16" s="107">
        <v>27</v>
      </c>
      <c r="E16" s="107">
        <v>24</v>
      </c>
      <c r="F16" s="147">
        <v>0.06</v>
      </c>
      <c r="G16" s="91">
        <v>1</v>
      </c>
      <c r="H16" s="4">
        <v>15</v>
      </c>
      <c r="I16" s="12"/>
      <c r="J16" s="82"/>
      <c r="K16" s="5"/>
      <c r="L16" s="108">
        <f>E16*30%</f>
        <v>7.1999999999999993</v>
      </c>
      <c r="M16" s="89">
        <v>30</v>
      </c>
      <c r="N16" s="131">
        <v>3</v>
      </c>
      <c r="O16" s="89">
        <f>N16/E16%</f>
        <v>12.5</v>
      </c>
      <c r="P16" s="5"/>
    </row>
    <row r="17" spans="1:16" ht="15.75" x14ac:dyDescent="0.25">
      <c r="A17" s="1"/>
      <c r="B17" s="222" t="s">
        <v>29</v>
      </c>
      <c r="C17" s="223"/>
      <c r="D17" s="202"/>
      <c r="E17" s="202"/>
      <c r="F17" s="203"/>
      <c r="G17" s="91"/>
      <c r="H17" s="4"/>
      <c r="I17" s="12"/>
      <c r="J17" s="82"/>
      <c r="K17" s="5"/>
      <c r="L17" s="108"/>
      <c r="M17" s="89"/>
      <c r="N17" s="131">
        <v>1</v>
      </c>
      <c r="O17" s="89"/>
      <c r="P17" s="5"/>
    </row>
    <row r="18" spans="1:16" s="115" customFormat="1" ht="15.75" x14ac:dyDescent="0.25">
      <c r="A18" s="109" t="s">
        <v>20</v>
      </c>
      <c r="B18" s="123" t="s">
        <v>21</v>
      </c>
      <c r="C18" s="124">
        <v>77.67</v>
      </c>
      <c r="D18" s="119">
        <v>0</v>
      </c>
      <c r="E18" s="119">
        <v>17</v>
      </c>
      <c r="F18" s="178">
        <f>E18/C18</f>
        <v>0.21887472640659197</v>
      </c>
      <c r="G18" s="114">
        <v>0</v>
      </c>
      <c r="H18" s="120">
        <v>0</v>
      </c>
      <c r="I18" s="165"/>
      <c r="J18" s="122"/>
      <c r="K18" s="112"/>
      <c r="L18" s="114">
        <f t="shared" ref="L18:L24" si="0">E18*30%</f>
        <v>5.0999999999999996</v>
      </c>
      <c r="M18" s="114">
        <v>30</v>
      </c>
      <c r="N18" s="133">
        <v>5</v>
      </c>
      <c r="O18" s="114">
        <f t="shared" ref="O18:O25" si="1">N18/E18%</f>
        <v>29.411764705882351</v>
      </c>
      <c r="P18" s="112"/>
    </row>
    <row r="19" spans="1:16" s="115" customFormat="1" ht="15.75" x14ac:dyDescent="0.25">
      <c r="A19" s="109" t="s">
        <v>22</v>
      </c>
      <c r="B19" s="116" t="s">
        <v>23</v>
      </c>
      <c r="C19" s="185">
        <v>24.202999999999999</v>
      </c>
      <c r="D19" s="119">
        <v>45</v>
      </c>
      <c r="E19" s="119"/>
      <c r="F19" s="178">
        <f t="shared" ref="F19:F22" si="2">E19/C19</f>
        <v>0</v>
      </c>
      <c r="G19" s="114">
        <v>0</v>
      </c>
      <c r="H19" s="186">
        <v>0</v>
      </c>
      <c r="I19" s="165"/>
      <c r="J19" s="122"/>
      <c r="K19" s="112"/>
      <c r="L19" s="114">
        <f t="shared" si="0"/>
        <v>0</v>
      </c>
      <c r="M19" s="114">
        <v>30</v>
      </c>
      <c r="N19" s="133">
        <f t="shared" ref="N19:N22" si="3">E19*30%</f>
        <v>0</v>
      </c>
      <c r="O19" s="114" t="e">
        <f t="shared" si="1"/>
        <v>#DIV/0!</v>
      </c>
      <c r="P19" s="112"/>
    </row>
    <row r="20" spans="1:16" s="115" customFormat="1" ht="15.75" x14ac:dyDescent="0.25">
      <c r="A20" s="109" t="s">
        <v>24</v>
      </c>
      <c r="B20" s="123" t="s">
        <v>25</v>
      </c>
      <c r="C20" s="124">
        <v>20.6</v>
      </c>
      <c r="D20" s="119">
        <v>0</v>
      </c>
      <c r="E20" s="119"/>
      <c r="F20" s="178">
        <f t="shared" si="2"/>
        <v>0</v>
      </c>
      <c r="G20" s="114">
        <v>0</v>
      </c>
      <c r="H20" s="120">
        <v>0</v>
      </c>
      <c r="I20" s="125"/>
      <c r="J20" s="122"/>
      <c r="K20" s="112"/>
      <c r="L20" s="114">
        <f t="shared" si="0"/>
        <v>0</v>
      </c>
      <c r="M20" s="114">
        <v>30</v>
      </c>
      <c r="N20" s="133">
        <f t="shared" si="3"/>
        <v>0</v>
      </c>
      <c r="O20" s="114" t="e">
        <f t="shared" si="1"/>
        <v>#DIV/0!</v>
      </c>
      <c r="P20" s="112"/>
    </row>
    <row r="21" spans="1:16" s="115" customFormat="1" ht="15.75" x14ac:dyDescent="0.25">
      <c r="A21" s="109" t="s">
        <v>26</v>
      </c>
      <c r="B21" s="123" t="s">
        <v>27</v>
      </c>
      <c r="C21" s="124">
        <v>21.3</v>
      </c>
      <c r="D21" s="119">
        <v>17</v>
      </c>
      <c r="E21" s="119">
        <v>19</v>
      </c>
      <c r="F21" s="178">
        <f t="shared" si="2"/>
        <v>0.892018779342723</v>
      </c>
      <c r="G21" s="114">
        <v>1</v>
      </c>
      <c r="H21" s="120">
        <v>6</v>
      </c>
      <c r="I21" s="125"/>
      <c r="J21" s="122"/>
      <c r="K21" s="112"/>
      <c r="L21" s="114">
        <f t="shared" si="0"/>
        <v>5.7</v>
      </c>
      <c r="M21" s="114">
        <v>30</v>
      </c>
      <c r="N21" s="133">
        <v>1</v>
      </c>
      <c r="O21" s="114">
        <f t="shared" si="1"/>
        <v>5.2631578947368425</v>
      </c>
      <c r="P21" s="112"/>
    </row>
    <row r="22" spans="1:16" ht="31.5" x14ac:dyDescent="0.25">
      <c r="A22" s="1" t="s">
        <v>28</v>
      </c>
      <c r="B22" s="13" t="s">
        <v>29</v>
      </c>
      <c r="C22" s="8">
        <v>50</v>
      </c>
      <c r="D22" s="107">
        <v>52</v>
      </c>
      <c r="E22" s="107"/>
      <c r="F22" s="147">
        <f t="shared" si="2"/>
        <v>0</v>
      </c>
      <c r="G22" s="91">
        <v>3</v>
      </c>
      <c r="H22" s="10">
        <v>15</v>
      </c>
      <c r="I22" s="14"/>
      <c r="J22" s="83"/>
      <c r="K22" s="5"/>
      <c r="L22" s="108">
        <f t="shared" si="0"/>
        <v>0</v>
      </c>
      <c r="M22" s="89">
        <v>30</v>
      </c>
      <c r="N22" s="131">
        <f t="shared" si="3"/>
        <v>0</v>
      </c>
      <c r="O22" s="89" t="e">
        <f t="shared" si="1"/>
        <v>#DIV/0!</v>
      </c>
      <c r="P22" s="5"/>
    </row>
    <row r="23" spans="1:16" ht="27" customHeight="1" x14ac:dyDescent="0.25">
      <c r="A23" s="1" t="s">
        <v>30</v>
      </c>
      <c r="B23" s="201" t="s">
        <v>302</v>
      </c>
      <c r="C23" s="202"/>
      <c r="D23" s="202"/>
      <c r="E23" s="202"/>
      <c r="F23" s="203"/>
      <c r="G23" s="90">
        <v>2</v>
      </c>
      <c r="H23" s="23"/>
      <c r="I23" s="23"/>
      <c r="J23" s="82"/>
      <c r="K23" s="5"/>
      <c r="L23" s="108">
        <f t="shared" si="0"/>
        <v>0</v>
      </c>
      <c r="M23" s="89">
        <v>30</v>
      </c>
      <c r="N23" s="131">
        <v>2</v>
      </c>
      <c r="O23" s="89" t="e">
        <f t="shared" si="1"/>
        <v>#DIV/0!</v>
      </c>
      <c r="P23" s="5"/>
    </row>
    <row r="24" spans="1:16" s="115" customFormat="1" ht="15.75" x14ac:dyDescent="0.25">
      <c r="A24" s="109" t="s">
        <v>31</v>
      </c>
      <c r="B24" s="123" t="s">
        <v>32</v>
      </c>
      <c r="C24" s="124">
        <v>36.799999999999997</v>
      </c>
      <c r="D24" s="187">
        <v>22</v>
      </c>
      <c r="E24" s="119">
        <v>30</v>
      </c>
      <c r="F24" s="188">
        <v>0.81</v>
      </c>
      <c r="G24" s="114">
        <v>2</v>
      </c>
      <c r="H24" s="120">
        <v>10</v>
      </c>
      <c r="I24" s="125"/>
      <c r="J24" s="122">
        <v>2</v>
      </c>
      <c r="K24" s="112">
        <v>100</v>
      </c>
      <c r="L24" s="114">
        <f t="shared" si="0"/>
        <v>9</v>
      </c>
      <c r="M24" s="114">
        <v>30</v>
      </c>
      <c r="N24" s="133">
        <v>6</v>
      </c>
      <c r="O24" s="114">
        <f t="shared" si="1"/>
        <v>20</v>
      </c>
      <c r="P24" s="112"/>
    </row>
    <row r="25" spans="1:16" ht="15.75" x14ac:dyDescent="0.25">
      <c r="A25" s="5"/>
      <c r="B25" s="65" t="s">
        <v>33</v>
      </c>
      <c r="C25" s="64"/>
      <c r="D25" s="77"/>
      <c r="E25" s="77">
        <f>E24+E22+E21+E20+E19+E18+E16</f>
        <v>90</v>
      </c>
      <c r="F25" s="149"/>
      <c r="G25" s="16">
        <f>SUM(G16:G24)</f>
        <v>9</v>
      </c>
      <c r="H25" s="77"/>
      <c r="I25" s="77"/>
      <c r="J25" s="16"/>
      <c r="K25" s="17"/>
      <c r="L25" s="17"/>
      <c r="M25" s="17"/>
      <c r="N25" s="134">
        <f>SUM(N16:N24)</f>
        <v>18</v>
      </c>
      <c r="O25" s="17">
        <f t="shared" si="1"/>
        <v>20</v>
      </c>
      <c r="P25" s="17"/>
    </row>
    <row r="26" spans="1:16" x14ac:dyDescent="0.25">
      <c r="A26" s="208" t="s">
        <v>34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</row>
    <row r="27" spans="1:16" ht="15.75" x14ac:dyDescent="0.25">
      <c r="A27" s="1" t="s">
        <v>35</v>
      </c>
      <c r="B27" s="2" t="s">
        <v>19</v>
      </c>
      <c r="C27" s="8">
        <v>506.1</v>
      </c>
      <c r="D27" s="37">
        <v>0</v>
      </c>
      <c r="E27" s="94"/>
      <c r="F27" s="150"/>
      <c r="G27" s="91">
        <v>0</v>
      </c>
      <c r="H27" s="10">
        <v>0</v>
      </c>
      <c r="I27" s="14"/>
      <c r="J27" s="84"/>
      <c r="K27" s="5"/>
      <c r="L27" s="108">
        <f>E27*30%</f>
        <v>0</v>
      </c>
      <c r="M27" s="89">
        <v>30</v>
      </c>
      <c r="N27" s="131">
        <f>E27*30%</f>
        <v>0</v>
      </c>
      <c r="O27" s="89" t="e">
        <f>N27/E27%</f>
        <v>#DIV/0!</v>
      </c>
      <c r="P27" s="5"/>
    </row>
    <row r="28" spans="1:16" s="115" customFormat="1" ht="30" x14ac:dyDescent="0.25">
      <c r="A28" s="109" t="s">
        <v>36</v>
      </c>
      <c r="B28" s="123" t="s">
        <v>37</v>
      </c>
      <c r="C28" s="124">
        <v>61.18</v>
      </c>
      <c r="D28" s="125">
        <v>0</v>
      </c>
      <c r="E28" s="119">
        <v>0</v>
      </c>
      <c r="F28" s="151"/>
      <c r="G28" s="114">
        <v>0</v>
      </c>
      <c r="H28" s="120">
        <v>0</v>
      </c>
      <c r="I28" s="165"/>
      <c r="J28" s="184"/>
      <c r="K28" s="112"/>
      <c r="L28" s="114">
        <f t="shared" ref="L28:L29" si="4">E28*30%</f>
        <v>0</v>
      </c>
      <c r="M28" s="114">
        <v>30</v>
      </c>
      <c r="N28" s="133">
        <f t="shared" ref="N28" si="5">E28*30%</f>
        <v>0</v>
      </c>
      <c r="O28" s="114" t="e">
        <f t="shared" ref="O28:O29" si="6">N28/E28%</f>
        <v>#DIV/0!</v>
      </c>
      <c r="P28" s="112"/>
    </row>
    <row r="29" spans="1:16" s="115" customFormat="1" ht="15.75" x14ac:dyDescent="0.25">
      <c r="A29" s="109" t="s">
        <v>38</v>
      </c>
      <c r="B29" s="123" t="s">
        <v>39</v>
      </c>
      <c r="C29" s="124">
        <v>79.2</v>
      </c>
      <c r="D29" s="125">
        <v>14</v>
      </c>
      <c r="E29" s="119">
        <v>12</v>
      </c>
      <c r="F29" s="151">
        <f>E29/C29</f>
        <v>0.15151515151515152</v>
      </c>
      <c r="G29" s="114">
        <v>2</v>
      </c>
      <c r="H29" s="120">
        <v>15</v>
      </c>
      <c r="I29" s="125"/>
      <c r="J29" s="120"/>
      <c r="K29" s="112"/>
      <c r="L29" s="114">
        <f t="shared" si="4"/>
        <v>3.5999999999999996</v>
      </c>
      <c r="M29" s="114">
        <v>30</v>
      </c>
      <c r="N29" s="133">
        <v>3</v>
      </c>
      <c r="O29" s="114">
        <f t="shared" si="6"/>
        <v>25</v>
      </c>
      <c r="P29" s="112"/>
    </row>
    <row r="30" spans="1:16" ht="15.75" x14ac:dyDescent="0.25">
      <c r="A30" s="5"/>
      <c r="B30" s="63" t="s">
        <v>33</v>
      </c>
      <c r="C30" s="64"/>
      <c r="D30" s="77"/>
      <c r="E30" s="77">
        <f>SUM(E27:E29)</f>
        <v>12</v>
      </c>
      <c r="F30" s="149"/>
      <c r="G30" s="16"/>
      <c r="H30" s="77"/>
      <c r="I30" s="77"/>
      <c r="J30" s="16"/>
      <c r="K30" s="17"/>
      <c r="L30" s="17"/>
      <c r="M30" s="17"/>
      <c r="N30" s="135">
        <f>SUM(N27:N29)</f>
        <v>3</v>
      </c>
      <c r="O30" s="17"/>
      <c r="P30" s="17"/>
    </row>
    <row r="31" spans="1:16" x14ac:dyDescent="0.25">
      <c r="A31" s="208" t="s">
        <v>40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</row>
    <row r="32" spans="1:16" ht="15.75" x14ac:dyDescent="0.25">
      <c r="A32" s="1"/>
      <c r="B32" s="2" t="s">
        <v>41</v>
      </c>
      <c r="C32" s="8">
        <v>261.63</v>
      </c>
      <c r="D32" s="72">
        <v>17</v>
      </c>
      <c r="E32" s="107">
        <v>13</v>
      </c>
      <c r="F32" s="150">
        <f>E32/C32</f>
        <v>4.9688491380957843E-2</v>
      </c>
      <c r="G32" s="91">
        <v>2</v>
      </c>
      <c r="H32" s="10">
        <v>13</v>
      </c>
      <c r="I32" s="12"/>
      <c r="J32" s="82"/>
      <c r="K32" s="5"/>
      <c r="L32" s="108">
        <f t="shared" ref="L32" si="7">E32*30%</f>
        <v>3.9</v>
      </c>
      <c r="M32" s="89">
        <v>30</v>
      </c>
      <c r="N32" s="131">
        <v>2</v>
      </c>
      <c r="O32" s="89">
        <f t="shared" ref="O32" si="8">N32/E32%</f>
        <v>15.384615384615383</v>
      </c>
      <c r="P32" s="5"/>
    </row>
    <row r="33" spans="1:16" s="115" customFormat="1" ht="15.75" x14ac:dyDescent="0.25">
      <c r="A33" s="109" t="s">
        <v>42</v>
      </c>
      <c r="B33" s="123" t="s">
        <v>43</v>
      </c>
      <c r="C33" s="124">
        <v>143.47</v>
      </c>
      <c r="D33" s="125">
        <v>0</v>
      </c>
      <c r="E33" s="119">
        <v>6</v>
      </c>
      <c r="F33" s="151">
        <f t="shared" ref="F33:F35" si="9">E33/C33</f>
        <v>4.1820589670314351E-2</v>
      </c>
      <c r="G33" s="114">
        <v>0</v>
      </c>
      <c r="H33" s="120"/>
      <c r="I33" s="125"/>
      <c r="J33" s="122"/>
      <c r="K33" s="112"/>
      <c r="L33" s="114">
        <f t="shared" ref="L33:L35" si="10">E33*30%</f>
        <v>1.7999999999999998</v>
      </c>
      <c r="M33" s="114">
        <v>30</v>
      </c>
      <c r="N33" s="133">
        <v>1</v>
      </c>
      <c r="O33" s="114">
        <f t="shared" ref="O33:O36" si="11">N33/E33%</f>
        <v>16.666666666666668</v>
      </c>
      <c r="P33" s="112"/>
    </row>
    <row r="34" spans="1:16" s="115" customFormat="1" ht="15.75" x14ac:dyDescent="0.25">
      <c r="A34" s="109" t="s">
        <v>44</v>
      </c>
      <c r="B34" s="123" t="s">
        <v>45</v>
      </c>
      <c r="C34" s="124">
        <v>12.04</v>
      </c>
      <c r="D34" s="125">
        <v>0</v>
      </c>
      <c r="E34" s="119">
        <v>2</v>
      </c>
      <c r="F34" s="151">
        <f t="shared" si="9"/>
        <v>0.16611295681063123</v>
      </c>
      <c r="G34" s="114">
        <v>0</v>
      </c>
      <c r="H34" s="120"/>
      <c r="I34" s="125"/>
      <c r="J34" s="122"/>
      <c r="K34" s="112"/>
      <c r="L34" s="114">
        <f t="shared" si="10"/>
        <v>0.6</v>
      </c>
      <c r="M34" s="114">
        <v>30</v>
      </c>
      <c r="N34" s="133">
        <v>0</v>
      </c>
      <c r="O34" s="114">
        <f t="shared" si="11"/>
        <v>0</v>
      </c>
      <c r="P34" s="112"/>
    </row>
    <row r="35" spans="1:16" ht="15.75" x14ac:dyDescent="0.25">
      <c r="A35" s="21"/>
      <c r="B35" s="21" t="s">
        <v>46</v>
      </c>
      <c r="C35" s="22">
        <v>51.43</v>
      </c>
      <c r="D35" s="37">
        <v>0</v>
      </c>
      <c r="E35" s="94">
        <v>4</v>
      </c>
      <c r="F35" s="150">
        <f t="shared" si="9"/>
        <v>7.7775617343962669E-2</v>
      </c>
      <c r="G35" s="81">
        <v>0</v>
      </c>
      <c r="H35" s="21"/>
      <c r="I35" s="21"/>
      <c r="J35" s="80"/>
      <c r="K35" s="5"/>
      <c r="L35" s="108">
        <f t="shared" si="10"/>
        <v>1.2</v>
      </c>
      <c r="M35" s="89">
        <v>30</v>
      </c>
      <c r="N35" s="131">
        <v>1</v>
      </c>
      <c r="O35" s="89">
        <f t="shared" si="11"/>
        <v>25</v>
      </c>
      <c r="P35" s="5"/>
    </row>
    <row r="36" spans="1:16" ht="15.75" x14ac:dyDescent="0.25">
      <c r="A36" s="5"/>
      <c r="B36" s="65" t="s">
        <v>33</v>
      </c>
      <c r="C36" s="64"/>
      <c r="D36" s="77"/>
      <c r="E36" s="77">
        <f>SUM(E32:E35)</f>
        <v>25</v>
      </c>
      <c r="F36" s="149"/>
      <c r="G36" s="16"/>
      <c r="H36" s="77"/>
      <c r="I36" s="77"/>
      <c r="J36" s="16"/>
      <c r="K36" s="17"/>
      <c r="L36" s="17"/>
      <c r="M36" s="17"/>
      <c r="N36" s="135">
        <f>SUM(N32:N35)</f>
        <v>4</v>
      </c>
      <c r="O36" s="17">
        <f t="shared" si="11"/>
        <v>16</v>
      </c>
      <c r="P36" s="17"/>
    </row>
    <row r="37" spans="1:16" x14ac:dyDescent="0.25">
      <c r="A37" s="208" t="s">
        <v>47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6" ht="15.75" x14ac:dyDescent="0.25">
      <c r="A38" s="1" t="s">
        <v>48</v>
      </c>
      <c r="B38" s="2" t="s">
        <v>41</v>
      </c>
      <c r="C38" s="101">
        <v>163.19999999999999</v>
      </c>
      <c r="D38" s="72">
        <v>0</v>
      </c>
      <c r="E38" s="107">
        <v>0</v>
      </c>
      <c r="F38" s="150"/>
      <c r="G38" s="91">
        <v>0</v>
      </c>
      <c r="H38" s="10"/>
      <c r="I38" s="12"/>
      <c r="J38" s="82"/>
      <c r="K38" s="5"/>
      <c r="L38" s="108">
        <f t="shared" ref="L38" si="12">E38*30%</f>
        <v>0</v>
      </c>
      <c r="M38" s="89">
        <v>30</v>
      </c>
      <c r="N38" s="131">
        <f t="shared" ref="N38" si="13">E38*30%</f>
        <v>0</v>
      </c>
      <c r="O38" s="89" t="e">
        <f t="shared" ref="O38" si="14">N38/E38%</f>
        <v>#DIV/0!</v>
      </c>
      <c r="P38" s="5"/>
    </row>
    <row r="39" spans="1:16" s="115" customFormat="1" ht="15.75" x14ac:dyDescent="0.25">
      <c r="A39" s="109" t="s">
        <v>49</v>
      </c>
      <c r="B39" s="123" t="s">
        <v>50</v>
      </c>
      <c r="C39" s="124">
        <v>279.41000000000003</v>
      </c>
      <c r="D39" s="125">
        <v>0</v>
      </c>
      <c r="E39" s="119"/>
      <c r="F39" s="151"/>
      <c r="G39" s="114">
        <v>0</v>
      </c>
      <c r="H39" s="120"/>
      <c r="I39" s="165"/>
      <c r="J39" s="122"/>
      <c r="K39" s="112"/>
      <c r="L39" s="114">
        <f t="shared" ref="L39:L42" si="15">E39*30%</f>
        <v>0</v>
      </c>
      <c r="M39" s="114">
        <v>30</v>
      </c>
      <c r="N39" s="133">
        <f t="shared" ref="N39:N41" si="16">E39*30%</f>
        <v>0</v>
      </c>
      <c r="O39" s="114" t="e">
        <f t="shared" ref="O39:O43" si="17">N39/E39%</f>
        <v>#DIV/0!</v>
      </c>
      <c r="P39" s="112"/>
    </row>
    <row r="40" spans="1:16" s="115" customFormat="1" ht="30" x14ac:dyDescent="0.25">
      <c r="A40" s="109" t="s">
        <v>51</v>
      </c>
      <c r="B40" s="123" t="s">
        <v>52</v>
      </c>
      <c r="C40" s="124">
        <v>65.47</v>
      </c>
      <c r="D40" s="125">
        <v>0</v>
      </c>
      <c r="E40" s="126"/>
      <c r="F40" s="151"/>
      <c r="G40" s="114">
        <v>0</v>
      </c>
      <c r="H40" s="120"/>
      <c r="I40" s="165"/>
      <c r="J40" s="122"/>
      <c r="K40" s="112"/>
      <c r="L40" s="114">
        <f t="shared" si="15"/>
        <v>0</v>
      </c>
      <c r="M40" s="114">
        <v>30</v>
      </c>
      <c r="N40" s="133">
        <f t="shared" si="16"/>
        <v>0</v>
      </c>
      <c r="O40" s="114" t="e">
        <f t="shared" si="17"/>
        <v>#DIV/0!</v>
      </c>
      <c r="P40" s="112"/>
    </row>
    <row r="41" spans="1:16" s="115" customFormat="1" ht="30" x14ac:dyDescent="0.25">
      <c r="A41" s="109"/>
      <c r="B41" s="123" t="s">
        <v>53</v>
      </c>
      <c r="C41" s="124">
        <v>33.369999999999997</v>
      </c>
      <c r="D41" s="125">
        <v>0</v>
      </c>
      <c r="E41" s="126"/>
      <c r="F41" s="151"/>
      <c r="G41" s="114">
        <v>0</v>
      </c>
      <c r="H41" s="120"/>
      <c r="I41" s="165"/>
      <c r="J41" s="122"/>
      <c r="K41" s="112"/>
      <c r="L41" s="114">
        <f t="shared" si="15"/>
        <v>0</v>
      </c>
      <c r="M41" s="114">
        <v>30</v>
      </c>
      <c r="N41" s="133">
        <f t="shared" si="16"/>
        <v>0</v>
      </c>
      <c r="O41" s="114" t="e">
        <f t="shared" si="17"/>
        <v>#DIV/0!</v>
      </c>
      <c r="P41" s="112"/>
    </row>
    <row r="42" spans="1:16" ht="15.75" x14ac:dyDescent="0.25">
      <c r="A42" s="1" t="s">
        <v>54</v>
      </c>
      <c r="B42" s="2" t="s">
        <v>55</v>
      </c>
      <c r="C42" s="8">
        <v>64.2</v>
      </c>
      <c r="D42" s="72">
        <v>14</v>
      </c>
      <c r="E42" s="94">
        <v>14</v>
      </c>
      <c r="F42" s="150">
        <v>0.26</v>
      </c>
      <c r="G42" s="91">
        <v>0</v>
      </c>
      <c r="H42" s="10"/>
      <c r="I42" s="12"/>
      <c r="J42" s="83"/>
      <c r="K42" s="5"/>
      <c r="L42" s="108">
        <f t="shared" si="15"/>
        <v>4.2</v>
      </c>
      <c r="M42" s="89">
        <v>30</v>
      </c>
      <c r="N42" s="131">
        <v>1</v>
      </c>
      <c r="O42" s="89">
        <f t="shared" si="17"/>
        <v>7.1428571428571423</v>
      </c>
      <c r="P42" s="5"/>
    </row>
    <row r="43" spans="1:16" ht="15.75" x14ac:dyDescent="0.25">
      <c r="A43" s="5"/>
      <c r="B43" s="65" t="s">
        <v>33</v>
      </c>
      <c r="C43" s="64"/>
      <c r="D43" s="77"/>
      <c r="E43" s="77">
        <f>SUM(E38:E42)</f>
        <v>14</v>
      </c>
      <c r="F43" s="149"/>
      <c r="G43" s="16"/>
      <c r="H43" s="77"/>
      <c r="I43" s="77"/>
      <c r="J43" s="16"/>
      <c r="K43" s="17"/>
      <c r="L43" s="17"/>
      <c r="M43" s="17"/>
      <c r="N43" s="135">
        <f>SUM(N38:N42)</f>
        <v>1</v>
      </c>
      <c r="O43" s="17">
        <f t="shared" si="17"/>
        <v>7.1428571428571423</v>
      </c>
      <c r="P43" s="17"/>
    </row>
    <row r="44" spans="1:16" x14ac:dyDescent="0.25">
      <c r="A44" s="235" t="s">
        <v>56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</row>
    <row r="45" spans="1:16" ht="15.75" x14ac:dyDescent="0.25">
      <c r="A45" s="1" t="s">
        <v>57</v>
      </c>
      <c r="B45" s="23" t="s">
        <v>19</v>
      </c>
      <c r="C45" s="100">
        <v>817.6</v>
      </c>
      <c r="D45" s="72">
        <v>45</v>
      </c>
      <c r="E45" s="107">
        <v>14</v>
      </c>
      <c r="F45" s="150">
        <f>E45/C45</f>
        <v>1.7123287671232876E-2</v>
      </c>
      <c r="G45" s="91">
        <v>3</v>
      </c>
      <c r="H45" s="10">
        <v>8</v>
      </c>
      <c r="I45" s="12"/>
      <c r="J45" s="82"/>
      <c r="K45" s="5"/>
      <c r="L45" s="108">
        <f t="shared" ref="L45" si="18">E45*30%</f>
        <v>4.2</v>
      </c>
      <c r="M45" s="89">
        <v>30</v>
      </c>
      <c r="N45" s="131">
        <v>4</v>
      </c>
      <c r="O45" s="89">
        <f t="shared" ref="O45" si="19">N45/E45%</f>
        <v>28.571428571428569</v>
      </c>
      <c r="P45" s="5"/>
    </row>
    <row r="46" spans="1:16" ht="15.75" x14ac:dyDescent="0.25">
      <c r="A46" s="1" t="s">
        <v>58</v>
      </c>
      <c r="B46" s="23" t="s">
        <v>59</v>
      </c>
      <c r="C46" s="3">
        <v>120.7</v>
      </c>
      <c r="D46" s="72">
        <v>30</v>
      </c>
      <c r="E46" s="107">
        <v>32</v>
      </c>
      <c r="F46" s="150">
        <f t="shared" ref="F46:F48" si="20">E46/C46</f>
        <v>0.26512013256006628</v>
      </c>
      <c r="G46" s="91">
        <v>2</v>
      </c>
      <c r="H46" s="10">
        <v>7</v>
      </c>
      <c r="I46" s="12"/>
      <c r="J46" s="83"/>
      <c r="K46" s="5"/>
      <c r="L46" s="108">
        <f t="shared" ref="L46:L48" si="21">E46*30%</f>
        <v>9.6</v>
      </c>
      <c r="M46" s="89">
        <v>30</v>
      </c>
      <c r="N46" s="131">
        <f t="shared" ref="N46:N48" si="22">E46*30%</f>
        <v>9.6</v>
      </c>
      <c r="O46" s="89">
        <f t="shared" ref="O46:O49" si="23">N46/E46%</f>
        <v>30</v>
      </c>
      <c r="P46" s="5"/>
    </row>
    <row r="47" spans="1:16" s="115" customFormat="1" ht="15.75" x14ac:dyDescent="0.25">
      <c r="A47" s="111">
        <v>5.4</v>
      </c>
      <c r="B47" s="111" t="s">
        <v>60</v>
      </c>
      <c r="C47" s="155">
        <v>152.30000000000001</v>
      </c>
      <c r="D47" s="125">
        <v>30</v>
      </c>
      <c r="E47" s="119">
        <v>22</v>
      </c>
      <c r="F47" s="151">
        <f t="shared" si="20"/>
        <v>0.144451739986868</v>
      </c>
      <c r="G47" s="114">
        <v>2</v>
      </c>
      <c r="H47" s="113">
        <v>6.7</v>
      </c>
      <c r="I47" s="125"/>
      <c r="J47" s="122"/>
      <c r="K47" s="112"/>
      <c r="L47" s="114">
        <f t="shared" si="21"/>
        <v>6.6</v>
      </c>
      <c r="M47" s="114">
        <v>30</v>
      </c>
      <c r="N47" s="133">
        <v>2</v>
      </c>
      <c r="O47" s="114">
        <f t="shared" si="23"/>
        <v>9.0909090909090917</v>
      </c>
      <c r="P47" s="112"/>
    </row>
    <row r="48" spans="1:16" s="115" customFormat="1" ht="30" x14ac:dyDescent="0.25">
      <c r="A48" s="109" t="s">
        <v>61</v>
      </c>
      <c r="B48" s="182" t="s">
        <v>62</v>
      </c>
      <c r="C48" s="155">
        <v>269.19</v>
      </c>
      <c r="D48" s="183">
        <v>0</v>
      </c>
      <c r="E48" s="113"/>
      <c r="F48" s="151">
        <f t="shared" si="20"/>
        <v>0</v>
      </c>
      <c r="G48" s="113">
        <v>0</v>
      </c>
      <c r="H48" s="113"/>
      <c r="I48" s="113"/>
      <c r="J48" s="111"/>
      <c r="K48" s="112"/>
      <c r="L48" s="114">
        <f t="shared" si="21"/>
        <v>0</v>
      </c>
      <c r="M48" s="114">
        <v>30</v>
      </c>
      <c r="N48" s="133">
        <f t="shared" si="22"/>
        <v>0</v>
      </c>
      <c r="O48" s="114" t="e">
        <f t="shared" si="23"/>
        <v>#DIV/0!</v>
      </c>
      <c r="P48" s="112"/>
    </row>
    <row r="49" spans="1:16" ht="15.75" x14ac:dyDescent="0.25">
      <c r="A49" s="5"/>
      <c r="B49" s="65" t="s">
        <v>33</v>
      </c>
      <c r="C49" s="64"/>
      <c r="D49" s="77"/>
      <c r="E49" s="77">
        <f>SUM(E45:E48)</f>
        <v>68</v>
      </c>
      <c r="F49" s="149"/>
      <c r="G49" s="16"/>
      <c r="H49" s="16"/>
      <c r="I49" s="16"/>
      <c r="J49" s="16"/>
      <c r="K49" s="17"/>
      <c r="L49" s="17"/>
      <c r="M49" s="17"/>
      <c r="N49" s="135">
        <f>SUM(N45:N48)</f>
        <v>15.6</v>
      </c>
      <c r="O49" s="17">
        <f t="shared" si="23"/>
        <v>22.941176470588232</v>
      </c>
      <c r="P49" s="17"/>
    </row>
    <row r="50" spans="1:16" x14ac:dyDescent="0.25">
      <c r="A50" s="206" t="s">
        <v>63</v>
      </c>
      <c r="B50" s="205"/>
      <c r="C50" s="205"/>
      <c r="D50" s="205"/>
      <c r="E50" s="205"/>
      <c r="F50" s="205"/>
      <c r="G50" s="221"/>
      <c r="H50" s="221"/>
      <c r="I50" s="221"/>
      <c r="J50" s="205"/>
      <c r="K50" s="205"/>
      <c r="L50" s="205"/>
      <c r="M50" s="205"/>
      <c r="N50" s="205"/>
      <c r="O50" s="205"/>
      <c r="P50" s="205"/>
    </row>
    <row r="51" spans="1:16" ht="15.75" x14ac:dyDescent="0.25">
      <c r="A51" s="26" t="s">
        <v>64</v>
      </c>
      <c r="B51" s="27" t="s">
        <v>19</v>
      </c>
      <c r="C51" s="102">
        <v>189.9</v>
      </c>
      <c r="D51" s="14">
        <v>0</v>
      </c>
      <c r="E51" s="30">
        <v>0</v>
      </c>
      <c r="F51" s="143">
        <v>0</v>
      </c>
      <c r="G51" s="91">
        <v>0</v>
      </c>
      <c r="H51" s="30">
        <v>0</v>
      </c>
      <c r="I51" s="31"/>
      <c r="J51" s="85"/>
      <c r="K51" s="5"/>
      <c r="L51" s="108">
        <f t="shared" ref="L51" si="24">E51*30%</f>
        <v>0</v>
      </c>
      <c r="M51" s="89">
        <v>30</v>
      </c>
      <c r="N51" s="131">
        <f t="shared" ref="N51" si="25">E51*30%</f>
        <v>0</v>
      </c>
      <c r="O51" s="89" t="e">
        <f t="shared" ref="O51" si="26">N51/E51%</f>
        <v>#DIV/0!</v>
      </c>
      <c r="P51" s="5"/>
    </row>
    <row r="52" spans="1:16" ht="15.75" x14ac:dyDescent="0.25">
      <c r="A52" s="1" t="s">
        <v>65</v>
      </c>
      <c r="B52" s="2" t="s">
        <v>66</v>
      </c>
      <c r="C52" s="101">
        <v>203.81</v>
      </c>
      <c r="D52" s="5">
        <v>0</v>
      </c>
      <c r="E52" s="29">
        <v>0</v>
      </c>
      <c r="F52" s="46">
        <v>0</v>
      </c>
      <c r="G52" s="81">
        <v>0</v>
      </c>
      <c r="H52" s="6">
        <v>0</v>
      </c>
      <c r="I52" s="14"/>
      <c r="J52" s="82"/>
      <c r="K52" s="5"/>
      <c r="L52" s="108">
        <f t="shared" ref="L52" si="27">E52*30%</f>
        <v>0</v>
      </c>
      <c r="M52" s="89">
        <v>30</v>
      </c>
      <c r="N52" s="131">
        <f t="shared" ref="N52" si="28">E52*30%</f>
        <v>0</v>
      </c>
      <c r="O52" s="89" t="e">
        <f t="shared" ref="O52" si="29">N52/E52%</f>
        <v>#DIV/0!</v>
      </c>
      <c r="P52" s="5"/>
    </row>
    <row r="53" spans="1:16" ht="15.75" x14ac:dyDescent="0.25">
      <c r="A53" s="5"/>
      <c r="B53" s="65" t="s">
        <v>33</v>
      </c>
      <c r="C53" s="64"/>
      <c r="D53" s="77"/>
      <c r="E53" s="77">
        <f>SUM(E51:E52)</f>
        <v>0</v>
      </c>
      <c r="F53" s="149"/>
      <c r="G53" s="16"/>
      <c r="H53" s="77"/>
      <c r="I53" s="77"/>
      <c r="J53" s="16"/>
      <c r="K53" s="17"/>
      <c r="L53" s="108"/>
      <c r="M53" s="89"/>
      <c r="N53" s="131"/>
      <c r="O53" s="89"/>
      <c r="P53" s="17"/>
    </row>
    <row r="54" spans="1:16" x14ac:dyDescent="0.25">
      <c r="A54" s="206" t="s">
        <v>67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</row>
    <row r="55" spans="1:16" ht="15.75" x14ac:dyDescent="0.25">
      <c r="A55" s="1" t="s">
        <v>68</v>
      </c>
      <c r="B55" s="2" t="s">
        <v>19</v>
      </c>
      <c r="C55" s="8">
        <v>233.84</v>
      </c>
      <c r="D55" s="72">
        <v>0</v>
      </c>
      <c r="E55" s="107">
        <v>0</v>
      </c>
      <c r="F55" s="150">
        <v>0</v>
      </c>
      <c r="G55" s="91">
        <v>0</v>
      </c>
      <c r="H55" s="10">
        <v>0</v>
      </c>
      <c r="I55" s="12"/>
      <c r="J55" s="82"/>
      <c r="K55" s="5"/>
      <c r="L55" s="108">
        <f t="shared" ref="L55" si="30">E55*30%</f>
        <v>0</v>
      </c>
      <c r="M55" s="89">
        <v>30</v>
      </c>
      <c r="N55" s="131">
        <f t="shared" ref="N55" si="31">E55*30%</f>
        <v>0</v>
      </c>
      <c r="O55" s="89" t="e">
        <f t="shared" ref="O55" si="32">N55/E55%</f>
        <v>#DIV/0!</v>
      </c>
      <c r="P55" s="5"/>
    </row>
    <row r="56" spans="1:16" ht="15.75" x14ac:dyDescent="0.25">
      <c r="A56" s="1" t="s">
        <v>69</v>
      </c>
      <c r="B56" s="25" t="s">
        <v>70</v>
      </c>
      <c r="C56" s="20">
        <v>74.459999999999994</v>
      </c>
      <c r="D56" s="71">
        <v>8</v>
      </c>
      <c r="E56" s="107"/>
      <c r="F56" s="150"/>
      <c r="G56" s="91">
        <v>0</v>
      </c>
      <c r="H56" s="10">
        <v>0</v>
      </c>
      <c r="I56" s="11"/>
      <c r="J56" s="83"/>
      <c r="K56" s="5"/>
      <c r="L56" s="108">
        <f t="shared" ref="L56" si="33">E56*30%</f>
        <v>0</v>
      </c>
      <c r="M56" s="89">
        <v>30</v>
      </c>
      <c r="N56" s="131">
        <f t="shared" ref="N56" si="34">E56*30%</f>
        <v>0</v>
      </c>
      <c r="O56" s="89" t="e">
        <f t="shared" ref="O56" si="35">N56/E56%</f>
        <v>#DIV/0!</v>
      </c>
      <c r="P56" s="5"/>
    </row>
    <row r="57" spans="1:16" ht="15.75" x14ac:dyDescent="0.25">
      <c r="A57" s="5"/>
      <c r="B57" s="65" t="s">
        <v>33</v>
      </c>
      <c r="C57" s="64"/>
      <c r="D57" s="77"/>
      <c r="E57" s="77">
        <f>SUM(E55:E56)</f>
        <v>0</v>
      </c>
      <c r="F57" s="149"/>
      <c r="G57" s="16"/>
      <c r="H57" s="77"/>
      <c r="I57" s="77"/>
      <c r="J57" s="16"/>
      <c r="K57" s="17"/>
      <c r="L57" s="108"/>
      <c r="M57" s="89"/>
      <c r="N57" s="131"/>
      <c r="O57" s="89"/>
      <c r="P57" s="17"/>
    </row>
    <row r="58" spans="1:16" x14ac:dyDescent="0.25">
      <c r="A58" s="206" t="s">
        <v>71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</row>
    <row r="59" spans="1:16" ht="15.75" x14ac:dyDescent="0.25">
      <c r="A59" s="1" t="s">
        <v>72</v>
      </c>
      <c r="B59" s="2" t="s">
        <v>41</v>
      </c>
      <c r="C59" s="8">
        <v>4100.01</v>
      </c>
      <c r="D59" s="89">
        <v>570</v>
      </c>
      <c r="E59" s="6">
        <v>523</v>
      </c>
      <c r="F59" s="46">
        <f>E59/C59</f>
        <v>0.12756066448618417</v>
      </c>
      <c r="G59" s="82">
        <v>10</v>
      </c>
      <c r="H59" s="6">
        <v>2</v>
      </c>
      <c r="I59" s="18">
        <v>0.1</v>
      </c>
      <c r="J59" s="82">
        <v>0</v>
      </c>
      <c r="K59" s="5"/>
      <c r="L59" s="108">
        <f t="shared" ref="L59" si="36">E59*30%</f>
        <v>156.9</v>
      </c>
      <c r="M59" s="89">
        <v>30</v>
      </c>
      <c r="N59" s="131">
        <v>15</v>
      </c>
      <c r="O59" s="89">
        <f t="shared" ref="O59" si="37">N59/E59%</f>
        <v>2.8680688336520075</v>
      </c>
      <c r="P59" s="5"/>
    </row>
    <row r="60" spans="1:16" ht="15.75" x14ac:dyDescent="0.25">
      <c r="A60" s="1" t="s">
        <v>73</v>
      </c>
      <c r="B60" s="2" t="s">
        <v>74</v>
      </c>
      <c r="C60" s="8">
        <v>1069.01</v>
      </c>
      <c r="D60" s="89">
        <v>62</v>
      </c>
      <c r="E60" s="6"/>
      <c r="F60" s="46"/>
      <c r="G60" s="82">
        <v>2</v>
      </c>
      <c r="H60" s="10">
        <v>4</v>
      </c>
      <c r="I60" s="18">
        <v>0</v>
      </c>
      <c r="J60" s="83">
        <v>2</v>
      </c>
      <c r="K60" s="5">
        <v>100</v>
      </c>
      <c r="L60" s="108">
        <f t="shared" ref="L60" si="38">E60*30%</f>
        <v>0</v>
      </c>
      <c r="M60" s="89">
        <v>30</v>
      </c>
      <c r="N60" s="131">
        <f t="shared" ref="N60" si="39">E60*30%</f>
        <v>0</v>
      </c>
      <c r="O60" s="89" t="e">
        <f t="shared" ref="O60" si="40">N60/E60%</f>
        <v>#DIV/0!</v>
      </c>
      <c r="P60" s="5"/>
    </row>
    <row r="61" spans="1:16" ht="15.75" x14ac:dyDescent="0.25">
      <c r="A61" s="5"/>
      <c r="B61" s="65" t="s">
        <v>33</v>
      </c>
      <c r="C61" s="64"/>
      <c r="D61" s="77"/>
      <c r="E61" s="77">
        <f>SUM(E59:E60)</f>
        <v>523</v>
      </c>
      <c r="F61" s="149"/>
      <c r="G61" s="77"/>
      <c r="H61" s="77"/>
      <c r="I61" s="77"/>
      <c r="J61" s="16">
        <f>SUM(J59:J60)</f>
        <v>2</v>
      </c>
      <c r="K61" s="17"/>
      <c r="L61" s="17"/>
      <c r="M61" s="17"/>
      <c r="N61" s="135">
        <f>SUM(N59:N60)</f>
        <v>15</v>
      </c>
      <c r="O61" s="17"/>
      <c r="P61" s="17"/>
    </row>
    <row r="62" spans="1:16" x14ac:dyDescent="0.25">
      <c r="A62" s="206" t="s">
        <v>75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</row>
    <row r="63" spans="1:16" ht="15.75" x14ac:dyDescent="0.25">
      <c r="A63" s="1" t="s">
        <v>76</v>
      </c>
      <c r="B63" s="2" t="s">
        <v>41</v>
      </c>
      <c r="C63" s="3">
        <v>315.8</v>
      </c>
      <c r="D63" s="73">
        <v>18</v>
      </c>
      <c r="E63" s="94">
        <v>50</v>
      </c>
      <c r="F63" s="150">
        <f>E63/C63</f>
        <v>0.15832805573147563</v>
      </c>
      <c r="G63" s="91">
        <v>2</v>
      </c>
      <c r="H63" s="6">
        <v>15</v>
      </c>
      <c r="I63" s="12"/>
      <c r="J63" s="82"/>
      <c r="K63" s="5"/>
      <c r="L63" s="108">
        <f t="shared" ref="L63" si="41">E63*30%</f>
        <v>15</v>
      </c>
      <c r="M63" s="89">
        <v>30</v>
      </c>
      <c r="N63" s="131">
        <v>5</v>
      </c>
      <c r="O63" s="89">
        <f t="shared" ref="O63" si="42">N63/E63%</f>
        <v>10</v>
      </c>
      <c r="P63" s="5"/>
    </row>
    <row r="64" spans="1:16" s="115" customFormat="1" ht="15.75" x14ac:dyDescent="0.25">
      <c r="A64" s="109" t="s">
        <v>77</v>
      </c>
      <c r="B64" s="123" t="s">
        <v>78</v>
      </c>
      <c r="C64" s="124">
        <v>242.17</v>
      </c>
      <c r="D64" s="164">
        <v>0</v>
      </c>
      <c r="E64" s="126"/>
      <c r="F64" s="151">
        <f t="shared" ref="F64:F71" si="43">E64/C64</f>
        <v>0</v>
      </c>
      <c r="G64" s="114">
        <v>0</v>
      </c>
      <c r="H64" s="120">
        <v>0</v>
      </c>
      <c r="I64" s="165"/>
      <c r="J64" s="122"/>
      <c r="K64" s="112"/>
      <c r="L64" s="114">
        <f t="shared" ref="L64:L70" si="44">E64*30%</f>
        <v>0</v>
      </c>
      <c r="M64" s="114">
        <v>30</v>
      </c>
      <c r="N64" s="133">
        <f t="shared" ref="N64:N71" si="45">E64*30%</f>
        <v>0</v>
      </c>
      <c r="O64" s="114" t="e">
        <f t="shared" ref="O64:O72" si="46">N64/E64%</f>
        <v>#DIV/0!</v>
      </c>
      <c r="P64" s="112"/>
    </row>
    <row r="65" spans="1:16" ht="15.75" x14ac:dyDescent="0.25">
      <c r="A65" s="1" t="s">
        <v>79</v>
      </c>
      <c r="B65" s="2" t="s">
        <v>80</v>
      </c>
      <c r="C65" s="8">
        <v>16</v>
      </c>
      <c r="D65" s="92">
        <v>7</v>
      </c>
      <c r="E65" s="107">
        <v>8</v>
      </c>
      <c r="F65" s="150">
        <f t="shared" si="43"/>
        <v>0.5</v>
      </c>
      <c r="G65" s="91">
        <v>0</v>
      </c>
      <c r="H65" s="10">
        <v>0</v>
      </c>
      <c r="I65" s="11"/>
      <c r="J65" s="82"/>
      <c r="K65" s="5"/>
      <c r="L65" s="108">
        <f t="shared" si="44"/>
        <v>2.4</v>
      </c>
      <c r="M65" s="89">
        <v>30</v>
      </c>
      <c r="N65" s="131">
        <v>1</v>
      </c>
      <c r="O65" s="89">
        <f t="shared" si="46"/>
        <v>12.5</v>
      </c>
      <c r="P65" s="5"/>
    </row>
    <row r="66" spans="1:16" s="115" customFormat="1" ht="15.75" x14ac:dyDescent="0.25">
      <c r="A66" s="109" t="s">
        <v>81</v>
      </c>
      <c r="B66" s="123" t="s">
        <v>82</v>
      </c>
      <c r="C66" s="124">
        <v>25.4</v>
      </c>
      <c r="D66" s="164">
        <v>19</v>
      </c>
      <c r="E66" s="119">
        <v>13</v>
      </c>
      <c r="F66" s="151">
        <f t="shared" si="43"/>
        <v>0.51181102362204722</v>
      </c>
      <c r="G66" s="114">
        <v>2</v>
      </c>
      <c r="H66" s="120">
        <v>12</v>
      </c>
      <c r="I66" s="165"/>
      <c r="J66" s="122"/>
      <c r="K66" s="112"/>
      <c r="L66" s="114">
        <f t="shared" si="44"/>
        <v>3.9</v>
      </c>
      <c r="M66" s="114">
        <v>30</v>
      </c>
      <c r="N66" s="133">
        <v>2</v>
      </c>
      <c r="O66" s="114">
        <f t="shared" si="46"/>
        <v>15.384615384615383</v>
      </c>
      <c r="P66" s="112"/>
    </row>
    <row r="67" spans="1:16" s="115" customFormat="1" ht="15.75" x14ac:dyDescent="0.25">
      <c r="A67" s="109" t="s">
        <v>83</v>
      </c>
      <c r="B67" s="123" t="s">
        <v>84</v>
      </c>
      <c r="C67" s="124">
        <v>52.7</v>
      </c>
      <c r="D67" s="164">
        <v>7</v>
      </c>
      <c r="E67" s="126">
        <v>16</v>
      </c>
      <c r="F67" s="151">
        <f t="shared" si="43"/>
        <v>0.30360531309297911</v>
      </c>
      <c r="G67" s="114">
        <v>1</v>
      </c>
      <c r="H67" s="120">
        <v>15</v>
      </c>
      <c r="I67" s="165"/>
      <c r="J67" s="122"/>
      <c r="K67" s="112"/>
      <c r="L67" s="114">
        <f t="shared" si="44"/>
        <v>4.8</v>
      </c>
      <c r="M67" s="114">
        <v>30</v>
      </c>
      <c r="N67" s="133">
        <v>1</v>
      </c>
      <c r="O67" s="114">
        <f t="shared" si="46"/>
        <v>6.25</v>
      </c>
      <c r="P67" s="112"/>
    </row>
    <row r="68" spans="1:16" s="115" customFormat="1" ht="15.75" x14ac:dyDescent="0.25">
      <c r="A68" s="109" t="s">
        <v>85</v>
      </c>
      <c r="B68" s="123" t="s">
        <v>86</v>
      </c>
      <c r="C68" s="124">
        <v>8.73</v>
      </c>
      <c r="D68" s="164">
        <v>11</v>
      </c>
      <c r="E68" s="126">
        <v>18</v>
      </c>
      <c r="F68" s="151">
        <f t="shared" si="43"/>
        <v>2.0618556701030926</v>
      </c>
      <c r="G68" s="114">
        <v>1</v>
      </c>
      <c r="H68" s="120">
        <v>10</v>
      </c>
      <c r="I68" s="165"/>
      <c r="J68" s="122"/>
      <c r="K68" s="112"/>
      <c r="L68" s="114">
        <f t="shared" si="44"/>
        <v>5.3999999999999995</v>
      </c>
      <c r="M68" s="114">
        <v>30</v>
      </c>
      <c r="N68" s="133">
        <v>1</v>
      </c>
      <c r="O68" s="114">
        <f t="shared" si="46"/>
        <v>5.5555555555555554</v>
      </c>
      <c r="P68" s="112"/>
    </row>
    <row r="69" spans="1:16" s="115" customFormat="1" ht="15.75" x14ac:dyDescent="0.25">
      <c r="A69" s="109" t="s">
        <v>87</v>
      </c>
      <c r="B69" s="123" t="s">
        <v>88</v>
      </c>
      <c r="C69" s="124">
        <v>11.8</v>
      </c>
      <c r="D69" s="190">
        <v>8</v>
      </c>
      <c r="E69" s="126"/>
      <c r="F69" s="151">
        <f t="shared" si="43"/>
        <v>0</v>
      </c>
      <c r="G69" s="114">
        <v>1</v>
      </c>
      <c r="H69" s="120">
        <v>10</v>
      </c>
      <c r="I69" s="179"/>
      <c r="J69" s="122"/>
      <c r="K69" s="112"/>
      <c r="L69" s="114">
        <f t="shared" si="44"/>
        <v>0</v>
      </c>
      <c r="M69" s="114">
        <v>30</v>
      </c>
      <c r="N69" s="133">
        <f t="shared" si="45"/>
        <v>0</v>
      </c>
      <c r="O69" s="114" t="e">
        <f t="shared" si="46"/>
        <v>#DIV/0!</v>
      </c>
      <c r="P69" s="112"/>
    </row>
    <row r="70" spans="1:16" s="115" customFormat="1" ht="15.75" x14ac:dyDescent="0.25">
      <c r="A70" s="109" t="s">
        <v>89</v>
      </c>
      <c r="B70" s="123" t="s">
        <v>90</v>
      </c>
      <c r="C70" s="141">
        <v>16.3</v>
      </c>
      <c r="D70" s="190">
        <v>5</v>
      </c>
      <c r="E70" s="126"/>
      <c r="F70" s="151">
        <f t="shared" si="43"/>
        <v>0</v>
      </c>
      <c r="G70" s="114">
        <v>0</v>
      </c>
      <c r="H70" s="139">
        <v>0</v>
      </c>
      <c r="I70" s="179"/>
      <c r="J70" s="191"/>
      <c r="K70" s="112"/>
      <c r="L70" s="114">
        <f t="shared" si="44"/>
        <v>0</v>
      </c>
      <c r="M70" s="114">
        <v>30</v>
      </c>
      <c r="N70" s="133">
        <f t="shared" si="45"/>
        <v>0</v>
      </c>
      <c r="O70" s="114" t="e">
        <f t="shared" si="46"/>
        <v>#DIV/0!</v>
      </c>
      <c r="P70" s="112"/>
    </row>
    <row r="71" spans="1:16" ht="15.75" x14ac:dyDescent="0.25">
      <c r="A71" s="1" t="s">
        <v>309</v>
      </c>
      <c r="B71" s="33" t="s">
        <v>91</v>
      </c>
      <c r="C71" s="62">
        <v>8.6999999999999993</v>
      </c>
      <c r="D71" s="93">
        <v>2</v>
      </c>
      <c r="E71" s="94"/>
      <c r="F71" s="150">
        <f t="shared" si="43"/>
        <v>0</v>
      </c>
      <c r="G71" s="91">
        <v>0</v>
      </c>
      <c r="H71" s="14">
        <v>0</v>
      </c>
      <c r="I71" s="32"/>
      <c r="J71" s="83"/>
      <c r="K71" s="5"/>
      <c r="L71" s="108">
        <f>E71*30%</f>
        <v>0</v>
      </c>
      <c r="M71" s="89">
        <v>30</v>
      </c>
      <c r="N71" s="131">
        <f t="shared" si="45"/>
        <v>0</v>
      </c>
      <c r="O71" s="89" t="e">
        <f t="shared" si="46"/>
        <v>#DIV/0!</v>
      </c>
      <c r="P71" s="5"/>
    </row>
    <row r="72" spans="1:16" ht="15.75" x14ac:dyDescent="0.25">
      <c r="A72" s="5"/>
      <c r="B72" s="65" t="s">
        <v>33</v>
      </c>
      <c r="C72" s="64"/>
      <c r="D72" s="77"/>
      <c r="E72" s="77">
        <f>SUM(E63:E71)</f>
        <v>105</v>
      </c>
      <c r="F72" s="149"/>
      <c r="G72" s="16"/>
      <c r="H72" s="77"/>
      <c r="I72" s="77"/>
      <c r="J72" s="16"/>
      <c r="K72" s="17"/>
      <c r="L72" s="17"/>
      <c r="M72" s="17"/>
      <c r="N72" s="135">
        <f>SUM(N63:N71)</f>
        <v>10</v>
      </c>
      <c r="O72" s="17">
        <f t="shared" si="46"/>
        <v>9.5238095238095237</v>
      </c>
      <c r="P72" s="17"/>
    </row>
    <row r="73" spans="1:16" x14ac:dyDescent="0.25">
      <c r="A73" s="206" t="s">
        <v>92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</row>
    <row r="74" spans="1:16" ht="15.75" x14ac:dyDescent="0.25">
      <c r="A74" s="34" t="s">
        <v>93</v>
      </c>
      <c r="B74" s="35" t="s">
        <v>94</v>
      </c>
      <c r="C74" s="20">
        <v>109.6</v>
      </c>
      <c r="D74" s="37">
        <v>0</v>
      </c>
      <c r="E74" s="94">
        <v>0</v>
      </c>
      <c r="F74" s="150">
        <v>0</v>
      </c>
      <c r="G74" s="91">
        <v>0</v>
      </c>
      <c r="H74" s="36"/>
      <c r="I74" s="37"/>
      <c r="J74" s="82"/>
      <c r="K74" s="5"/>
      <c r="L74" s="108">
        <f>E74*30%</f>
        <v>0</v>
      </c>
      <c r="M74" s="89">
        <v>30</v>
      </c>
      <c r="N74" s="131">
        <f t="shared" ref="N74" si="47">E74*30%</f>
        <v>0</v>
      </c>
      <c r="O74" s="89" t="e">
        <f t="shared" ref="O74" si="48">N74/E74%</f>
        <v>#DIV/0!</v>
      </c>
      <c r="P74" s="5"/>
    </row>
    <row r="75" spans="1:16" s="115" customFormat="1" ht="30" x14ac:dyDescent="0.25">
      <c r="A75" s="109" t="s">
        <v>95</v>
      </c>
      <c r="B75" s="123" t="s">
        <v>96</v>
      </c>
      <c r="C75" s="124">
        <v>119.9</v>
      </c>
      <c r="D75" s="179">
        <v>0</v>
      </c>
      <c r="E75" s="119">
        <v>0</v>
      </c>
      <c r="F75" s="151">
        <v>0</v>
      </c>
      <c r="G75" s="114">
        <v>0</v>
      </c>
      <c r="H75" s="163"/>
      <c r="I75" s="179"/>
      <c r="J75" s="122"/>
      <c r="K75" s="112"/>
      <c r="L75" s="114">
        <f t="shared" ref="L75:L76" si="49">E75*30%</f>
        <v>0</v>
      </c>
      <c r="M75" s="114">
        <v>30</v>
      </c>
      <c r="N75" s="133">
        <f t="shared" ref="N75:N76" si="50">E75*30%</f>
        <v>0</v>
      </c>
      <c r="O75" s="114" t="e">
        <f t="shared" ref="O75:O76" si="51">N75/E75%</f>
        <v>#DIV/0!</v>
      </c>
      <c r="P75" s="112"/>
    </row>
    <row r="76" spans="1:16" ht="15.75" x14ac:dyDescent="0.25">
      <c r="A76" s="34" t="s">
        <v>97</v>
      </c>
      <c r="B76" s="35" t="s">
        <v>98</v>
      </c>
      <c r="C76" s="20">
        <v>278</v>
      </c>
      <c r="D76" s="37">
        <v>0</v>
      </c>
      <c r="E76" s="94">
        <v>0</v>
      </c>
      <c r="F76" s="150">
        <v>0</v>
      </c>
      <c r="G76" s="91">
        <v>0</v>
      </c>
      <c r="H76" s="29"/>
      <c r="I76" s="37"/>
      <c r="J76" s="83"/>
      <c r="K76" s="5"/>
      <c r="L76" s="108">
        <f t="shared" si="49"/>
        <v>0</v>
      </c>
      <c r="M76" s="89">
        <v>30</v>
      </c>
      <c r="N76" s="131">
        <f t="shared" si="50"/>
        <v>0</v>
      </c>
      <c r="O76" s="89" t="e">
        <f t="shared" si="51"/>
        <v>#DIV/0!</v>
      </c>
      <c r="P76" s="5"/>
    </row>
    <row r="77" spans="1:16" ht="15.75" x14ac:dyDescent="0.25">
      <c r="A77" s="5"/>
      <c r="B77" s="67" t="s">
        <v>33</v>
      </c>
      <c r="C77" s="66"/>
      <c r="D77" s="77"/>
      <c r="E77" s="77">
        <v>0</v>
      </c>
      <c r="F77" s="149"/>
      <c r="G77" s="16"/>
      <c r="H77" s="77"/>
      <c r="I77" s="77"/>
      <c r="J77" s="39"/>
      <c r="K77" s="17"/>
      <c r="L77" s="17"/>
      <c r="M77" s="17"/>
      <c r="N77" s="132"/>
      <c r="O77" s="17"/>
      <c r="P77" s="17"/>
    </row>
    <row r="78" spans="1:16" x14ac:dyDescent="0.25">
      <c r="A78" s="207" t="s">
        <v>99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</row>
    <row r="79" spans="1:16" ht="15.75" x14ac:dyDescent="0.25">
      <c r="A79" s="40" t="s">
        <v>100</v>
      </c>
      <c r="B79" s="41" t="s">
        <v>41</v>
      </c>
      <c r="C79" s="20">
        <v>156.80000000000001</v>
      </c>
      <c r="D79" s="72">
        <v>110</v>
      </c>
      <c r="E79" s="107">
        <v>100</v>
      </c>
      <c r="F79" s="150">
        <f>E79/C79</f>
        <v>0.63775510204081631</v>
      </c>
      <c r="G79" s="91">
        <v>7</v>
      </c>
      <c r="H79" s="42">
        <v>8</v>
      </c>
      <c r="I79" s="38"/>
      <c r="J79" s="82"/>
      <c r="K79" s="5"/>
      <c r="L79" s="108">
        <f t="shared" ref="L79" si="52">E79*30%</f>
        <v>30</v>
      </c>
      <c r="M79" s="89">
        <v>30</v>
      </c>
      <c r="N79" s="131">
        <v>15</v>
      </c>
      <c r="O79" s="89">
        <f t="shared" ref="O79" si="53">N79/E79%</f>
        <v>15</v>
      </c>
      <c r="P79" s="5"/>
    </row>
    <row r="80" spans="1:16" ht="15.75" x14ac:dyDescent="0.25">
      <c r="A80" s="40"/>
      <c r="B80" s="201" t="s">
        <v>302</v>
      </c>
      <c r="C80" s="202"/>
      <c r="D80" s="202"/>
      <c r="E80" s="202"/>
      <c r="F80" s="203"/>
      <c r="G80" s="91">
        <v>1</v>
      </c>
      <c r="H80" s="42"/>
      <c r="I80" s="38"/>
      <c r="J80" s="82"/>
      <c r="K80" s="5"/>
      <c r="L80" s="108">
        <f t="shared" ref="L80:L84" si="54">E80*30%</f>
        <v>0</v>
      </c>
      <c r="M80" s="89">
        <v>30</v>
      </c>
      <c r="N80" s="131">
        <v>1</v>
      </c>
      <c r="O80" s="89" t="e">
        <f t="shared" ref="O80:O85" si="55">N80/E80%</f>
        <v>#DIV/0!</v>
      </c>
      <c r="P80" s="5"/>
    </row>
    <row r="81" spans="1:16" s="115" customFormat="1" ht="15.75" x14ac:dyDescent="0.25">
      <c r="A81" s="109" t="s">
        <v>101</v>
      </c>
      <c r="B81" s="123" t="s">
        <v>102</v>
      </c>
      <c r="C81" s="124">
        <v>699.6</v>
      </c>
      <c r="D81" s="125">
        <v>130</v>
      </c>
      <c r="E81" s="119">
        <v>135</v>
      </c>
      <c r="F81" s="151">
        <f>E81/C81</f>
        <v>0.19296740994854203</v>
      </c>
      <c r="G81" s="114">
        <v>16</v>
      </c>
      <c r="H81" s="120">
        <v>15</v>
      </c>
      <c r="I81" s="179"/>
      <c r="J81" s="122"/>
      <c r="K81" s="112"/>
      <c r="L81" s="114">
        <f t="shared" si="54"/>
        <v>40.5</v>
      </c>
      <c r="M81" s="114">
        <v>30</v>
      </c>
      <c r="N81" s="133">
        <v>20</v>
      </c>
      <c r="O81" s="114">
        <f t="shared" si="55"/>
        <v>14.814814814814813</v>
      </c>
      <c r="P81" s="112"/>
    </row>
    <row r="82" spans="1:16" s="115" customFormat="1" ht="15.75" x14ac:dyDescent="0.25">
      <c r="A82" s="109" t="s">
        <v>103</v>
      </c>
      <c r="B82" s="123" t="s">
        <v>104</v>
      </c>
      <c r="C82" s="124">
        <v>354.7</v>
      </c>
      <c r="D82" s="165">
        <v>250</v>
      </c>
      <c r="E82" s="126">
        <v>230</v>
      </c>
      <c r="F82" s="151">
        <f t="shared" ref="F82:F84" si="56">E82/C82</f>
        <v>0.64843529743445172</v>
      </c>
      <c r="G82" s="114">
        <v>5</v>
      </c>
      <c r="H82" s="120">
        <v>2</v>
      </c>
      <c r="I82" s="179"/>
      <c r="J82" s="122">
        <v>1</v>
      </c>
      <c r="K82" s="112">
        <v>20</v>
      </c>
      <c r="L82" s="114">
        <f t="shared" si="54"/>
        <v>69</v>
      </c>
      <c r="M82" s="114">
        <v>30</v>
      </c>
      <c r="N82" s="133">
        <v>10</v>
      </c>
      <c r="O82" s="114">
        <f t="shared" si="55"/>
        <v>4.3478260869565224</v>
      </c>
      <c r="P82" s="112"/>
    </row>
    <row r="83" spans="1:16" s="115" customFormat="1" ht="15.75" x14ac:dyDescent="0.25">
      <c r="A83" s="109" t="s">
        <v>105</v>
      </c>
      <c r="B83" s="123" t="s">
        <v>106</v>
      </c>
      <c r="C83" s="124">
        <v>22.7</v>
      </c>
      <c r="D83" s="189">
        <v>8</v>
      </c>
      <c r="E83" s="119">
        <v>4</v>
      </c>
      <c r="F83" s="151">
        <f t="shared" si="56"/>
        <v>0.1762114537444934</v>
      </c>
      <c r="G83" s="114">
        <v>0</v>
      </c>
      <c r="H83" s="120">
        <v>0</v>
      </c>
      <c r="I83" s="179"/>
      <c r="J83" s="122"/>
      <c r="K83" s="112"/>
      <c r="L83" s="114">
        <f t="shared" si="54"/>
        <v>1.2</v>
      </c>
      <c r="M83" s="114">
        <v>30</v>
      </c>
      <c r="N83" s="133">
        <v>1</v>
      </c>
      <c r="O83" s="114">
        <f t="shared" si="55"/>
        <v>25</v>
      </c>
      <c r="P83" s="112"/>
    </row>
    <row r="84" spans="1:16" s="115" customFormat="1" ht="15.75" x14ac:dyDescent="0.25">
      <c r="A84" s="109" t="s">
        <v>107</v>
      </c>
      <c r="B84" s="123" t="s">
        <v>108</v>
      </c>
      <c r="C84" s="124">
        <v>812.9</v>
      </c>
      <c r="D84" s="125">
        <v>150</v>
      </c>
      <c r="E84" s="126">
        <v>103</v>
      </c>
      <c r="F84" s="151">
        <f t="shared" si="56"/>
        <v>0.12670685201131751</v>
      </c>
      <c r="G84" s="114">
        <v>14</v>
      </c>
      <c r="H84" s="120">
        <v>14</v>
      </c>
      <c r="I84" s="179"/>
      <c r="J84" s="122">
        <v>1</v>
      </c>
      <c r="K84" s="112">
        <v>7</v>
      </c>
      <c r="L84" s="114">
        <f t="shared" si="54"/>
        <v>30.9</v>
      </c>
      <c r="M84" s="114">
        <v>30</v>
      </c>
      <c r="N84" s="133">
        <v>30</v>
      </c>
      <c r="O84" s="114">
        <f t="shared" si="55"/>
        <v>29.126213592233007</v>
      </c>
      <c r="P84" s="112"/>
    </row>
    <row r="85" spans="1:16" ht="15.75" x14ac:dyDescent="0.25">
      <c r="A85" s="5"/>
      <c r="B85" s="65" t="s">
        <v>33</v>
      </c>
      <c r="C85" s="64"/>
      <c r="D85" s="77"/>
      <c r="E85" s="77" t="e">
        <f>+E84+E83+#REF!+E82+E81+E79</f>
        <v>#REF!</v>
      </c>
      <c r="F85" s="149"/>
      <c r="G85" s="16"/>
      <c r="H85" s="77"/>
      <c r="I85" s="77"/>
      <c r="J85" s="16"/>
      <c r="K85" s="17"/>
      <c r="L85" s="17"/>
      <c r="M85" s="17"/>
      <c r="N85" s="135">
        <f>SUM(N79:N84)</f>
        <v>77</v>
      </c>
      <c r="O85" s="17" t="e">
        <f t="shared" si="55"/>
        <v>#REF!</v>
      </c>
      <c r="P85" s="17"/>
    </row>
    <row r="86" spans="1:16" x14ac:dyDescent="0.25">
      <c r="A86" s="206" t="s">
        <v>109</v>
      </c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</row>
    <row r="87" spans="1:16" ht="15.75" x14ac:dyDescent="0.25">
      <c r="A87" s="43" t="s">
        <v>110</v>
      </c>
      <c r="B87" s="25" t="s">
        <v>41</v>
      </c>
      <c r="C87" s="3">
        <v>631.46</v>
      </c>
      <c r="D87" s="72">
        <v>100</v>
      </c>
      <c r="E87" s="107">
        <v>43</v>
      </c>
      <c r="F87" s="150">
        <f>E87/C87</f>
        <v>6.8096158109777344E-2</v>
      </c>
      <c r="G87" s="91">
        <v>4</v>
      </c>
      <c r="H87" s="10">
        <v>15</v>
      </c>
      <c r="I87" s="24"/>
      <c r="J87" s="82">
        <v>1</v>
      </c>
      <c r="K87" s="5">
        <v>25</v>
      </c>
      <c r="L87" s="108">
        <f t="shared" ref="L87" si="57">E87*30%</f>
        <v>12.9</v>
      </c>
      <c r="M87" s="89">
        <v>30</v>
      </c>
      <c r="N87" s="131">
        <v>6</v>
      </c>
      <c r="O87" s="89">
        <f t="shared" ref="O87" si="58">N87/E87%</f>
        <v>13.953488372093023</v>
      </c>
      <c r="P87" s="5"/>
    </row>
    <row r="88" spans="1:16" s="115" customFormat="1" ht="15.75" x14ac:dyDescent="0.25">
      <c r="A88" s="127" t="s">
        <v>111</v>
      </c>
      <c r="B88" s="128" t="s">
        <v>112</v>
      </c>
      <c r="C88" s="124">
        <v>396.8</v>
      </c>
      <c r="D88" s="125">
        <v>95</v>
      </c>
      <c r="E88" s="119">
        <v>130</v>
      </c>
      <c r="F88" s="151">
        <f t="shared" ref="F88:F94" si="59">E88/C88</f>
        <v>0.3276209677419355</v>
      </c>
      <c r="G88" s="114">
        <v>9</v>
      </c>
      <c r="H88" s="120"/>
      <c r="I88" s="113"/>
      <c r="J88" s="122"/>
      <c r="K88" s="112"/>
      <c r="L88" s="114">
        <f t="shared" ref="L88:L93" si="60">E88*30%</f>
        <v>39</v>
      </c>
      <c r="M88" s="114">
        <v>30</v>
      </c>
      <c r="N88" s="133">
        <v>20</v>
      </c>
      <c r="O88" s="114">
        <f t="shared" ref="O88:O93" si="61">N88/E88%</f>
        <v>15.384615384615383</v>
      </c>
      <c r="P88" s="112"/>
    </row>
    <row r="89" spans="1:16" s="115" customFormat="1" ht="15.75" x14ac:dyDescent="0.25">
      <c r="A89" s="127" t="s">
        <v>113</v>
      </c>
      <c r="B89" s="128" t="s">
        <v>114</v>
      </c>
      <c r="C89" s="124">
        <v>143.5</v>
      </c>
      <c r="D89" s="125">
        <v>40</v>
      </c>
      <c r="E89" s="119">
        <v>40</v>
      </c>
      <c r="F89" s="151">
        <f t="shared" si="59"/>
        <v>0.27874564459930312</v>
      </c>
      <c r="G89" s="114">
        <v>4</v>
      </c>
      <c r="H89" s="120">
        <v>15</v>
      </c>
      <c r="I89" s="113"/>
      <c r="J89" s="122">
        <v>2</v>
      </c>
      <c r="K89" s="112">
        <v>50</v>
      </c>
      <c r="L89" s="114">
        <f t="shared" si="60"/>
        <v>12</v>
      </c>
      <c r="M89" s="114">
        <v>30</v>
      </c>
      <c r="N89" s="133">
        <v>10</v>
      </c>
      <c r="O89" s="114">
        <f t="shared" si="61"/>
        <v>25</v>
      </c>
      <c r="P89" s="112"/>
    </row>
    <row r="90" spans="1:16" ht="15.75" x14ac:dyDescent="0.25">
      <c r="A90" s="43" t="s">
        <v>115</v>
      </c>
      <c r="B90" s="44" t="s">
        <v>116</v>
      </c>
      <c r="C90" s="8">
        <v>29.9</v>
      </c>
      <c r="D90" s="72">
        <v>11</v>
      </c>
      <c r="E90" s="107">
        <v>8</v>
      </c>
      <c r="F90" s="150">
        <f t="shared" si="59"/>
        <v>0.26755852842809363</v>
      </c>
      <c r="G90" s="91">
        <v>2</v>
      </c>
      <c r="H90" s="10">
        <v>10</v>
      </c>
      <c r="I90" s="24"/>
      <c r="J90" s="82"/>
      <c r="K90" s="5"/>
      <c r="L90" s="108">
        <f t="shared" si="60"/>
        <v>2.4</v>
      </c>
      <c r="M90" s="89">
        <v>30</v>
      </c>
      <c r="N90" s="131">
        <v>2</v>
      </c>
      <c r="O90" s="89">
        <f t="shared" si="61"/>
        <v>25</v>
      </c>
      <c r="P90" s="5"/>
    </row>
    <row r="91" spans="1:16" s="115" customFormat="1" ht="15.75" x14ac:dyDescent="0.25">
      <c r="A91" s="127" t="s">
        <v>117</v>
      </c>
      <c r="B91" s="161" t="s">
        <v>118</v>
      </c>
      <c r="C91" s="162">
        <v>21.2</v>
      </c>
      <c r="D91" s="125">
        <v>0</v>
      </c>
      <c r="E91" s="126"/>
      <c r="F91" s="151">
        <f t="shared" si="59"/>
        <v>0</v>
      </c>
      <c r="G91" s="114">
        <v>0</v>
      </c>
      <c r="H91" s="120"/>
      <c r="I91" s="113"/>
      <c r="J91" s="122"/>
      <c r="K91" s="112"/>
      <c r="L91" s="114">
        <f t="shared" si="60"/>
        <v>0</v>
      </c>
      <c r="M91" s="114">
        <v>30</v>
      </c>
      <c r="N91" s="133">
        <f t="shared" ref="N91:N92" si="62">E91*30%</f>
        <v>0</v>
      </c>
      <c r="O91" s="114" t="e">
        <f t="shared" si="61"/>
        <v>#DIV/0!</v>
      </c>
      <c r="P91" s="112"/>
    </row>
    <row r="92" spans="1:16" s="115" customFormat="1" ht="15.75" x14ac:dyDescent="0.25">
      <c r="A92" s="127" t="s">
        <v>119</v>
      </c>
      <c r="B92" s="161" t="s">
        <v>120</v>
      </c>
      <c r="C92" s="117">
        <v>95.6</v>
      </c>
      <c r="D92" s="125">
        <v>0</v>
      </c>
      <c r="E92" s="126">
        <v>10</v>
      </c>
      <c r="F92" s="151">
        <f t="shared" si="59"/>
        <v>0.10460251046025106</v>
      </c>
      <c r="G92" s="114">
        <v>0</v>
      </c>
      <c r="H92" s="120"/>
      <c r="I92" s="113"/>
      <c r="J92" s="163"/>
      <c r="K92" s="112"/>
      <c r="L92" s="114">
        <f t="shared" si="60"/>
        <v>3</v>
      </c>
      <c r="M92" s="114">
        <v>30</v>
      </c>
      <c r="N92" s="133">
        <f t="shared" si="62"/>
        <v>3</v>
      </c>
      <c r="O92" s="114">
        <f t="shared" si="61"/>
        <v>30</v>
      </c>
      <c r="P92" s="112"/>
    </row>
    <row r="93" spans="1:16" s="115" customFormat="1" ht="15.75" x14ac:dyDescent="0.25">
      <c r="A93" s="127" t="s">
        <v>121</v>
      </c>
      <c r="B93" s="161" t="s">
        <v>122</v>
      </c>
      <c r="C93" s="117">
        <v>140.6</v>
      </c>
      <c r="D93" s="125">
        <v>35</v>
      </c>
      <c r="E93" s="119">
        <v>36</v>
      </c>
      <c r="F93" s="151">
        <f t="shared" si="59"/>
        <v>0.25604551920341395</v>
      </c>
      <c r="G93" s="114">
        <v>3</v>
      </c>
      <c r="H93" s="159"/>
      <c r="I93" s="113"/>
      <c r="J93" s="122">
        <v>1</v>
      </c>
      <c r="K93" s="112">
        <v>33.299999999999997</v>
      </c>
      <c r="L93" s="114">
        <f t="shared" si="60"/>
        <v>10.799999999999999</v>
      </c>
      <c r="M93" s="114">
        <v>30</v>
      </c>
      <c r="N93" s="133">
        <v>7</v>
      </c>
      <c r="O93" s="114">
        <f t="shared" si="61"/>
        <v>19.444444444444446</v>
      </c>
      <c r="P93" s="112"/>
    </row>
    <row r="94" spans="1:16" ht="15.75" x14ac:dyDescent="0.25">
      <c r="A94" s="5"/>
      <c r="B94" s="59" t="s">
        <v>33</v>
      </c>
      <c r="C94" s="60"/>
      <c r="D94" s="77"/>
      <c r="E94" s="77">
        <f>SUM(E87:E93)</f>
        <v>267</v>
      </c>
      <c r="F94" s="150" t="e">
        <f t="shared" si="59"/>
        <v>#DIV/0!</v>
      </c>
      <c r="G94" s="16"/>
      <c r="H94" s="77"/>
      <c r="I94" s="77"/>
      <c r="J94" s="16"/>
      <c r="K94" s="17"/>
      <c r="L94" s="17"/>
      <c r="M94" s="17"/>
      <c r="N94" s="135">
        <f>SUM(N87:N93)</f>
        <v>48</v>
      </c>
      <c r="O94" s="17"/>
      <c r="P94" s="17"/>
    </row>
    <row r="95" spans="1:16" x14ac:dyDescent="0.25">
      <c r="A95" s="206" t="s">
        <v>123</v>
      </c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</row>
    <row r="96" spans="1:16" ht="15.75" x14ac:dyDescent="0.25">
      <c r="A96" s="1" t="s">
        <v>124</v>
      </c>
      <c r="B96" s="2" t="s">
        <v>41</v>
      </c>
      <c r="C96" s="8">
        <v>1541.2</v>
      </c>
      <c r="D96" s="72">
        <v>52</v>
      </c>
      <c r="E96" s="94">
        <v>128</v>
      </c>
      <c r="F96" s="150">
        <f>E96/C96</f>
        <v>8.3052167142486366E-2</v>
      </c>
      <c r="G96" s="91">
        <v>3</v>
      </c>
      <c r="H96" s="10">
        <v>15</v>
      </c>
      <c r="I96" s="24"/>
      <c r="J96" s="82"/>
      <c r="K96" s="5"/>
      <c r="L96" s="108">
        <f t="shared" ref="L96" si="63">E96*30%</f>
        <v>38.4</v>
      </c>
      <c r="M96" s="89">
        <v>30</v>
      </c>
      <c r="N96" s="131">
        <v>10</v>
      </c>
      <c r="O96" s="89">
        <f t="shared" ref="O96" si="64">N96/E96%</f>
        <v>7.8125</v>
      </c>
      <c r="P96" s="5"/>
    </row>
    <row r="97" spans="1:16" s="115" customFormat="1" ht="15.75" x14ac:dyDescent="0.25">
      <c r="A97" s="109" t="s">
        <v>125</v>
      </c>
      <c r="B97" s="123" t="s">
        <v>126</v>
      </c>
      <c r="C97" s="124">
        <v>400</v>
      </c>
      <c r="D97" s="125">
        <v>35</v>
      </c>
      <c r="E97" s="126">
        <v>40</v>
      </c>
      <c r="F97" s="151">
        <f t="shared" ref="F97:F99" si="65">E97/C97</f>
        <v>0.1</v>
      </c>
      <c r="G97" s="114">
        <v>4</v>
      </c>
      <c r="H97" s="120">
        <v>12</v>
      </c>
      <c r="I97" s="179"/>
      <c r="J97" s="122">
        <v>2</v>
      </c>
      <c r="K97" s="112">
        <v>70</v>
      </c>
      <c r="L97" s="114">
        <f t="shared" ref="L97:L99" si="66">E97*30%</f>
        <v>12</v>
      </c>
      <c r="M97" s="114">
        <v>30</v>
      </c>
      <c r="N97" s="133">
        <v>4</v>
      </c>
      <c r="O97" s="114">
        <f t="shared" ref="O97:O99" si="67">N97/E97%</f>
        <v>10</v>
      </c>
      <c r="P97" s="112"/>
    </row>
    <row r="98" spans="1:16" s="115" customFormat="1" ht="15.75" x14ac:dyDescent="0.25">
      <c r="A98" s="109" t="s">
        <v>127</v>
      </c>
      <c r="B98" s="123" t="s">
        <v>128</v>
      </c>
      <c r="C98" s="124">
        <v>17.399999999999999</v>
      </c>
      <c r="D98" s="125">
        <v>12</v>
      </c>
      <c r="E98" s="126">
        <v>14</v>
      </c>
      <c r="F98" s="150">
        <f t="shared" si="65"/>
        <v>0.8045977011494253</v>
      </c>
      <c r="G98" s="114">
        <v>1</v>
      </c>
      <c r="H98" s="120">
        <v>10</v>
      </c>
      <c r="I98" s="113"/>
      <c r="J98" s="122"/>
      <c r="K98" s="112"/>
      <c r="L98" s="114">
        <f t="shared" si="66"/>
        <v>4.2</v>
      </c>
      <c r="M98" s="114">
        <v>30</v>
      </c>
      <c r="N98" s="133">
        <v>1</v>
      </c>
      <c r="O98" s="114">
        <f t="shared" si="67"/>
        <v>7.1428571428571423</v>
      </c>
      <c r="P98" s="112"/>
    </row>
    <row r="99" spans="1:16" ht="15.75" x14ac:dyDescent="0.25">
      <c r="A99" s="1" t="s">
        <v>129</v>
      </c>
      <c r="B99" s="2" t="s">
        <v>130</v>
      </c>
      <c r="C99" s="8">
        <v>210.3</v>
      </c>
      <c r="D99" s="72">
        <v>0</v>
      </c>
      <c r="E99" s="94"/>
      <c r="F99" s="150">
        <f t="shared" si="65"/>
        <v>0</v>
      </c>
      <c r="G99" s="91">
        <v>0</v>
      </c>
      <c r="H99" s="10">
        <v>0</v>
      </c>
      <c r="I99" s="24"/>
      <c r="J99" s="83"/>
      <c r="K99" s="5"/>
      <c r="L99" s="108">
        <f t="shared" si="66"/>
        <v>0</v>
      </c>
      <c r="M99" s="89">
        <v>30</v>
      </c>
      <c r="N99" s="131">
        <f t="shared" ref="N99" si="68">E99*30%</f>
        <v>0</v>
      </c>
      <c r="O99" s="89" t="e">
        <f t="shared" si="67"/>
        <v>#DIV/0!</v>
      </c>
      <c r="P99" s="5"/>
    </row>
    <row r="100" spans="1:16" ht="15.75" x14ac:dyDescent="0.25">
      <c r="A100" s="5"/>
      <c r="B100" s="65" t="s">
        <v>33</v>
      </c>
      <c r="C100" s="64"/>
      <c r="D100" s="77"/>
      <c r="E100" s="77">
        <f>SUM(E96:E99)</f>
        <v>182</v>
      </c>
      <c r="F100" s="149"/>
      <c r="G100" s="16"/>
      <c r="H100" s="77"/>
      <c r="I100" s="77"/>
      <c r="J100" s="16"/>
      <c r="K100" s="17"/>
      <c r="L100" s="17"/>
      <c r="M100" s="17"/>
      <c r="N100" s="135">
        <f>SUM(N96:N99)</f>
        <v>15</v>
      </c>
      <c r="O100" s="17"/>
      <c r="P100" s="17"/>
    </row>
    <row r="101" spans="1:16" x14ac:dyDescent="0.25">
      <c r="A101" s="206" t="s">
        <v>131</v>
      </c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</row>
    <row r="102" spans="1:16" ht="15.75" x14ac:dyDescent="0.25">
      <c r="A102" s="1" t="s">
        <v>132</v>
      </c>
      <c r="B102" s="2" t="s">
        <v>41</v>
      </c>
      <c r="C102" s="8">
        <v>249.5</v>
      </c>
      <c r="D102" s="75">
        <v>0</v>
      </c>
      <c r="E102" s="94"/>
      <c r="F102" s="148"/>
      <c r="G102" s="103"/>
      <c r="H102" s="10"/>
      <c r="I102" s="24"/>
      <c r="J102" s="82"/>
      <c r="K102" s="5"/>
      <c r="L102" s="108">
        <f t="shared" ref="L102" si="69">E102*30%</f>
        <v>0</v>
      </c>
      <c r="M102" s="89">
        <v>30</v>
      </c>
      <c r="N102" s="131">
        <f t="shared" ref="N102" si="70">E102*30%</f>
        <v>0</v>
      </c>
      <c r="O102" s="89" t="e">
        <f t="shared" ref="O102" si="71">N102/E102%</f>
        <v>#DIV/0!</v>
      </c>
      <c r="P102" s="5"/>
    </row>
    <row r="103" spans="1:16" s="115" customFormat="1" ht="15.75" x14ac:dyDescent="0.25">
      <c r="A103" s="109" t="s">
        <v>133</v>
      </c>
      <c r="B103" s="123" t="s">
        <v>134</v>
      </c>
      <c r="C103" s="124">
        <v>98.5</v>
      </c>
      <c r="D103" s="164">
        <v>15</v>
      </c>
      <c r="E103" s="126">
        <v>34</v>
      </c>
      <c r="F103" s="178"/>
      <c r="G103" s="114">
        <v>0</v>
      </c>
      <c r="H103" s="120"/>
      <c r="I103" s="179"/>
      <c r="J103" s="122"/>
      <c r="K103" s="112"/>
      <c r="L103" s="114">
        <f t="shared" ref="L103:L105" si="72">E103*30%</f>
        <v>10.199999999999999</v>
      </c>
      <c r="M103" s="114">
        <v>30</v>
      </c>
      <c r="N103" s="133">
        <v>2</v>
      </c>
      <c r="O103" s="114">
        <f t="shared" ref="O103:O106" si="73">N103/E103%</f>
        <v>5.8823529411764701</v>
      </c>
      <c r="P103" s="112"/>
    </row>
    <row r="104" spans="1:16" s="115" customFormat="1" ht="15.75" x14ac:dyDescent="0.25">
      <c r="A104" s="109" t="s">
        <v>135</v>
      </c>
      <c r="B104" s="123" t="s">
        <v>136</v>
      </c>
      <c r="C104" s="124">
        <v>164.6</v>
      </c>
      <c r="D104" s="164">
        <v>26</v>
      </c>
      <c r="E104" s="126">
        <v>34</v>
      </c>
      <c r="F104" s="178"/>
      <c r="G104" s="114">
        <v>0</v>
      </c>
      <c r="H104" s="120"/>
      <c r="I104" s="179"/>
      <c r="J104" s="122"/>
      <c r="K104" s="112"/>
      <c r="L104" s="114">
        <f t="shared" si="72"/>
        <v>10.199999999999999</v>
      </c>
      <c r="M104" s="114">
        <v>30</v>
      </c>
      <c r="N104" s="133">
        <v>5</v>
      </c>
      <c r="O104" s="114">
        <f t="shared" si="73"/>
        <v>14.705882352941176</v>
      </c>
      <c r="P104" s="112"/>
    </row>
    <row r="105" spans="1:16" s="115" customFormat="1" ht="15.75" x14ac:dyDescent="0.25">
      <c r="A105" s="109" t="s">
        <v>137</v>
      </c>
      <c r="B105" s="123" t="s">
        <v>138</v>
      </c>
      <c r="C105" s="124">
        <v>7.08</v>
      </c>
      <c r="D105" s="164">
        <v>0</v>
      </c>
      <c r="E105" s="119">
        <v>0</v>
      </c>
      <c r="F105" s="178"/>
      <c r="G105" s="114">
        <v>0</v>
      </c>
      <c r="H105" s="120"/>
      <c r="I105" s="113"/>
      <c r="J105" s="122"/>
      <c r="K105" s="112"/>
      <c r="L105" s="114">
        <f t="shared" si="72"/>
        <v>0</v>
      </c>
      <c r="M105" s="114">
        <v>30</v>
      </c>
      <c r="N105" s="133">
        <f t="shared" ref="N105:N106" si="74">E105*30%</f>
        <v>0</v>
      </c>
      <c r="O105" s="114" t="e">
        <f t="shared" si="73"/>
        <v>#DIV/0!</v>
      </c>
      <c r="P105" s="112"/>
    </row>
    <row r="106" spans="1:16" s="115" customFormat="1" ht="15.75" x14ac:dyDescent="0.25">
      <c r="A106" s="109" t="s">
        <v>139</v>
      </c>
      <c r="B106" s="123" t="s">
        <v>140</v>
      </c>
      <c r="C106" s="124">
        <v>11.75</v>
      </c>
      <c r="D106" s="164">
        <v>0</v>
      </c>
      <c r="E106" s="119">
        <v>0</v>
      </c>
      <c r="F106" s="178"/>
      <c r="G106" s="114">
        <v>0</v>
      </c>
      <c r="H106" s="120"/>
      <c r="I106" s="113"/>
      <c r="J106" s="122"/>
      <c r="K106" s="112"/>
      <c r="L106" s="114">
        <f>E106*30%</f>
        <v>0</v>
      </c>
      <c r="M106" s="114">
        <v>30</v>
      </c>
      <c r="N106" s="133">
        <f t="shared" si="74"/>
        <v>0</v>
      </c>
      <c r="O106" s="114" t="e">
        <f t="shared" si="73"/>
        <v>#DIV/0!</v>
      </c>
      <c r="P106" s="112"/>
    </row>
    <row r="107" spans="1:16" ht="15.75" x14ac:dyDescent="0.25">
      <c r="A107" s="5"/>
      <c r="B107" s="65" t="s">
        <v>33</v>
      </c>
      <c r="C107" s="64"/>
      <c r="D107" s="77"/>
      <c r="E107" s="77">
        <f>SUM(E102:E106)</f>
        <v>68</v>
      </c>
      <c r="F107" s="149"/>
      <c r="G107" s="16"/>
      <c r="H107" s="77"/>
      <c r="I107" s="77"/>
      <c r="J107" s="16"/>
      <c r="K107" s="17"/>
      <c r="L107" s="17"/>
      <c r="M107" s="17"/>
      <c r="N107" s="135">
        <f>SUM(N102:N106)</f>
        <v>7</v>
      </c>
      <c r="O107" s="17"/>
      <c r="P107" s="17"/>
    </row>
    <row r="108" spans="1:16" x14ac:dyDescent="0.25">
      <c r="A108" s="206" t="s">
        <v>141</v>
      </c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</row>
    <row r="109" spans="1:16" ht="15.75" x14ac:dyDescent="0.25">
      <c r="A109" s="1" t="s">
        <v>142</v>
      </c>
      <c r="B109" s="2" t="s">
        <v>41</v>
      </c>
      <c r="C109" s="8">
        <v>587.20000000000005</v>
      </c>
      <c r="D109" s="72">
        <v>0</v>
      </c>
      <c r="E109" s="94"/>
      <c r="F109" s="150">
        <f>E109/C109</f>
        <v>0</v>
      </c>
      <c r="G109" s="91">
        <v>0</v>
      </c>
      <c r="H109" s="10">
        <v>0</v>
      </c>
      <c r="I109" s="24"/>
      <c r="J109" s="82"/>
      <c r="K109" s="5"/>
      <c r="L109" s="108">
        <f>E109*30%</f>
        <v>0</v>
      </c>
      <c r="M109" s="89">
        <v>30</v>
      </c>
      <c r="N109" s="131">
        <f t="shared" ref="N109" si="75">E109*30%</f>
        <v>0</v>
      </c>
      <c r="O109" s="89" t="e">
        <f t="shared" ref="O109" si="76">N109/E109%</f>
        <v>#DIV/0!</v>
      </c>
      <c r="P109" s="5"/>
    </row>
    <row r="110" spans="1:16" ht="30" x14ac:dyDescent="0.25">
      <c r="A110" s="1" t="s">
        <v>143</v>
      </c>
      <c r="B110" s="2" t="s">
        <v>144</v>
      </c>
      <c r="C110" s="20">
        <v>380</v>
      </c>
      <c r="D110" s="71">
        <v>18</v>
      </c>
      <c r="E110" s="107">
        <v>18</v>
      </c>
      <c r="F110" s="150">
        <f t="shared" ref="F110:F111" si="77">E110/C110</f>
        <v>4.736842105263158E-2</v>
      </c>
      <c r="G110" s="91">
        <v>2</v>
      </c>
      <c r="H110" s="10">
        <v>15</v>
      </c>
      <c r="I110" s="47"/>
      <c r="J110" s="83"/>
      <c r="K110" s="5"/>
      <c r="L110" s="108">
        <f t="shared" ref="L110:L111" si="78">E110*30%</f>
        <v>5.3999999999999995</v>
      </c>
      <c r="M110" s="89">
        <v>30</v>
      </c>
      <c r="N110" s="131">
        <f t="shared" ref="N110" si="79">E110*30%</f>
        <v>5.3999999999999995</v>
      </c>
      <c r="O110" s="89">
        <f t="shared" ref="O110:O112" si="80">N110/E110%</f>
        <v>29.999999999999996</v>
      </c>
      <c r="P110" s="5"/>
    </row>
    <row r="111" spans="1:16" s="115" customFormat="1" ht="15.75" x14ac:dyDescent="0.25">
      <c r="A111" s="109" t="s">
        <v>145</v>
      </c>
      <c r="B111" s="123" t="s">
        <v>146</v>
      </c>
      <c r="C111" s="124">
        <v>200.45</v>
      </c>
      <c r="D111" s="125">
        <v>20</v>
      </c>
      <c r="E111" s="126">
        <v>28</v>
      </c>
      <c r="F111" s="151">
        <f t="shared" si="77"/>
        <v>0.1396857071588925</v>
      </c>
      <c r="G111" s="114">
        <v>1</v>
      </c>
      <c r="H111" s="120">
        <v>5</v>
      </c>
      <c r="I111" s="113"/>
      <c r="J111" s="122"/>
      <c r="K111" s="112"/>
      <c r="L111" s="114">
        <f t="shared" si="78"/>
        <v>8.4</v>
      </c>
      <c r="M111" s="114">
        <v>30</v>
      </c>
      <c r="N111" s="133">
        <v>7</v>
      </c>
      <c r="O111" s="114">
        <f t="shared" si="80"/>
        <v>24.999999999999996</v>
      </c>
      <c r="P111" s="112"/>
    </row>
    <row r="112" spans="1:16" ht="15.75" x14ac:dyDescent="0.25">
      <c r="A112" s="5"/>
      <c r="B112" s="65" t="s">
        <v>33</v>
      </c>
      <c r="C112" s="64"/>
      <c r="D112" s="77"/>
      <c r="E112" s="77">
        <f>SUM(E109:E111)</f>
        <v>46</v>
      </c>
      <c r="F112" s="149"/>
      <c r="G112" s="16"/>
      <c r="H112" s="77"/>
      <c r="I112" s="77"/>
      <c r="J112" s="16"/>
      <c r="K112" s="17"/>
      <c r="L112" s="108">
        <f>E112*30%</f>
        <v>13.799999999999999</v>
      </c>
      <c r="M112" s="89">
        <v>30</v>
      </c>
      <c r="N112" s="136">
        <f>SUM(N109:N111)</f>
        <v>12.399999999999999</v>
      </c>
      <c r="O112" s="89">
        <f t="shared" si="80"/>
        <v>26.95652173913043</v>
      </c>
      <c r="P112" s="17"/>
    </row>
    <row r="113" spans="1:16" x14ac:dyDescent="0.25">
      <c r="A113" s="206" t="s">
        <v>147</v>
      </c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</row>
    <row r="114" spans="1:16" ht="15.75" x14ac:dyDescent="0.25">
      <c r="A114" s="1" t="s">
        <v>148</v>
      </c>
      <c r="B114" s="2" t="s">
        <v>19</v>
      </c>
      <c r="C114" s="8">
        <v>240.6</v>
      </c>
      <c r="D114" s="72">
        <v>0</v>
      </c>
      <c r="E114" s="94"/>
      <c r="F114" s="150">
        <f>E114/C114</f>
        <v>0</v>
      </c>
      <c r="G114" s="91">
        <v>0</v>
      </c>
      <c r="H114" s="10"/>
      <c r="I114" s="24"/>
      <c r="J114" s="82"/>
      <c r="K114" s="5"/>
      <c r="L114" s="108">
        <f>E114*30%</f>
        <v>0</v>
      </c>
      <c r="M114" s="89">
        <v>30</v>
      </c>
      <c r="N114" s="131">
        <f t="shared" ref="N114" si="81">E114*30%</f>
        <v>0</v>
      </c>
      <c r="O114" s="89" t="e">
        <f t="shared" ref="O114" si="82">N114/E114%</f>
        <v>#DIV/0!</v>
      </c>
      <c r="P114" s="5"/>
    </row>
    <row r="115" spans="1:16" s="115" customFormat="1" ht="30" x14ac:dyDescent="0.25">
      <c r="A115" s="109" t="s">
        <v>149</v>
      </c>
      <c r="B115" s="123" t="s">
        <v>150</v>
      </c>
      <c r="C115" s="124">
        <v>332.5</v>
      </c>
      <c r="D115" s="165">
        <v>3</v>
      </c>
      <c r="E115" s="119">
        <v>2</v>
      </c>
      <c r="F115" s="151">
        <f>E115/C115</f>
        <v>6.0150375939849628E-3</v>
      </c>
      <c r="G115" s="114">
        <v>0</v>
      </c>
      <c r="H115" s="120"/>
      <c r="I115" s="113"/>
      <c r="J115" s="122"/>
      <c r="K115" s="112"/>
      <c r="L115" s="114">
        <f>E115*30%</f>
        <v>0.6</v>
      </c>
      <c r="M115" s="114">
        <v>30</v>
      </c>
      <c r="N115" s="133">
        <v>0</v>
      </c>
      <c r="O115" s="114">
        <f t="shared" ref="O115" si="83">N115/E115%</f>
        <v>0</v>
      </c>
      <c r="P115" s="112"/>
    </row>
    <row r="116" spans="1:16" ht="15.75" x14ac:dyDescent="0.25">
      <c r="A116" s="5"/>
      <c r="B116" s="65" t="s">
        <v>33</v>
      </c>
      <c r="C116" s="64"/>
      <c r="D116" s="77"/>
      <c r="E116" s="77">
        <f>SUM(E114:E115)</f>
        <v>2</v>
      </c>
      <c r="F116" s="149"/>
      <c r="G116" s="16"/>
      <c r="H116" s="77"/>
      <c r="I116" s="77"/>
      <c r="J116" s="16"/>
      <c r="K116" s="17"/>
      <c r="L116" s="17"/>
      <c r="M116" s="17"/>
      <c r="N116" s="135">
        <f>SUM(N114:N115)</f>
        <v>0</v>
      </c>
      <c r="O116" s="17"/>
      <c r="P116" s="17"/>
    </row>
    <row r="117" spans="1:16" x14ac:dyDescent="0.25">
      <c r="A117" s="206" t="s">
        <v>151</v>
      </c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</row>
    <row r="118" spans="1:16" ht="15.75" x14ac:dyDescent="0.25">
      <c r="A118" s="48" t="s">
        <v>152</v>
      </c>
      <c r="B118" s="49" t="s">
        <v>19</v>
      </c>
      <c r="C118" s="28">
        <v>358.5</v>
      </c>
      <c r="D118" s="76">
        <v>0</v>
      </c>
      <c r="E118">
        <v>0</v>
      </c>
      <c r="F118" s="150">
        <v>0</v>
      </c>
      <c r="G118" s="91">
        <v>0</v>
      </c>
      <c r="H118" s="30"/>
      <c r="I118" s="24"/>
      <c r="J118" s="82"/>
      <c r="K118" s="5"/>
      <c r="L118" s="108">
        <f>E118*30%</f>
        <v>0</v>
      </c>
      <c r="M118" s="89">
        <v>30</v>
      </c>
      <c r="N118" s="131">
        <f t="shared" ref="N118" si="84">E118*30%</f>
        <v>0</v>
      </c>
      <c r="O118" s="89" t="e">
        <f t="shared" ref="O118" si="85">N118/E118%</f>
        <v>#DIV/0!</v>
      </c>
      <c r="P118" s="5"/>
    </row>
    <row r="119" spans="1:16" ht="15.75" x14ac:dyDescent="0.25">
      <c r="A119" s="48" t="s">
        <v>307</v>
      </c>
      <c r="B119" s="2" t="s">
        <v>153</v>
      </c>
      <c r="C119" s="8">
        <v>36.19</v>
      </c>
      <c r="D119" s="5">
        <v>0</v>
      </c>
      <c r="E119" s="29">
        <v>0</v>
      </c>
      <c r="F119" s="36">
        <v>0</v>
      </c>
      <c r="G119" s="104">
        <v>0</v>
      </c>
      <c r="H119" s="6"/>
      <c r="I119" s="24"/>
      <c r="J119" s="82"/>
      <c r="K119" s="5"/>
      <c r="L119" s="108">
        <f t="shared" ref="L119:L120" si="86">E119*30%</f>
        <v>0</v>
      </c>
      <c r="M119" s="89">
        <v>30</v>
      </c>
      <c r="N119" s="131">
        <f t="shared" ref="N119:N120" si="87">E119*30%</f>
        <v>0</v>
      </c>
      <c r="O119" s="89" t="e">
        <f t="shared" ref="O119:O120" si="88">N119/E119%</f>
        <v>#DIV/0!</v>
      </c>
      <c r="P119" s="5"/>
    </row>
    <row r="120" spans="1:16" ht="15.75" x14ac:dyDescent="0.25">
      <c r="A120" s="48" t="s">
        <v>308</v>
      </c>
      <c r="B120" s="2" t="s">
        <v>154</v>
      </c>
      <c r="C120" s="8">
        <v>21.42</v>
      </c>
      <c r="D120" s="5">
        <v>0</v>
      </c>
      <c r="E120" s="29">
        <v>0</v>
      </c>
      <c r="F120" s="36">
        <v>0</v>
      </c>
      <c r="G120" s="104">
        <v>0</v>
      </c>
      <c r="H120" s="6"/>
      <c r="I120" s="24"/>
      <c r="J120" s="82"/>
      <c r="K120" s="5"/>
      <c r="L120" s="108">
        <f t="shared" si="86"/>
        <v>0</v>
      </c>
      <c r="M120" s="89">
        <v>30</v>
      </c>
      <c r="N120" s="131">
        <f t="shared" si="87"/>
        <v>0</v>
      </c>
      <c r="O120" s="89" t="e">
        <f t="shared" si="88"/>
        <v>#DIV/0!</v>
      </c>
      <c r="P120" s="5"/>
    </row>
    <row r="121" spans="1:16" ht="15.75" x14ac:dyDescent="0.25">
      <c r="A121" s="5"/>
      <c r="B121" s="65" t="s">
        <v>33</v>
      </c>
      <c r="C121" s="64"/>
      <c r="D121" s="77"/>
      <c r="E121" s="77">
        <f t="shared" ref="E121" si="89">SUM(C121:D121)</f>
        <v>0</v>
      </c>
      <c r="F121" s="149"/>
      <c r="G121" s="16"/>
      <c r="H121" s="77"/>
      <c r="I121" s="77"/>
      <c r="J121" s="16"/>
      <c r="K121" s="17"/>
      <c r="L121" s="17"/>
      <c r="M121" s="17"/>
      <c r="N121" s="135"/>
      <c r="O121" s="17"/>
      <c r="P121" s="17"/>
    </row>
    <row r="122" spans="1:16" ht="15.75" x14ac:dyDescent="0.25">
      <c r="A122" s="204" t="s">
        <v>155</v>
      </c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</row>
    <row r="123" spans="1:16" ht="15.75" x14ac:dyDescent="0.25">
      <c r="A123" s="1" t="s">
        <v>156</v>
      </c>
      <c r="B123" s="2" t="s">
        <v>19</v>
      </c>
      <c r="C123" s="50">
        <v>273.5</v>
      </c>
      <c r="D123" s="72">
        <v>50</v>
      </c>
      <c r="E123" s="94">
        <v>60</v>
      </c>
      <c r="F123" s="150">
        <f>E123/C123</f>
        <v>0.21937842778793418</v>
      </c>
      <c r="G123" s="91">
        <v>2</v>
      </c>
      <c r="H123" s="42">
        <v>15</v>
      </c>
      <c r="I123" s="37"/>
      <c r="J123" s="82"/>
      <c r="K123" s="5"/>
      <c r="L123" s="108">
        <f t="shared" ref="L123" si="90">E123*30%</f>
        <v>18</v>
      </c>
      <c r="M123" s="89">
        <v>30</v>
      </c>
      <c r="N123" s="131">
        <v>6</v>
      </c>
      <c r="O123" s="89">
        <f t="shared" ref="O123" si="91">N123/E123%</f>
        <v>10</v>
      </c>
      <c r="P123" s="5"/>
    </row>
    <row r="124" spans="1:16" s="115" customFormat="1" ht="30" x14ac:dyDescent="0.25">
      <c r="A124" s="109" t="s">
        <v>157</v>
      </c>
      <c r="B124" s="123" t="s">
        <v>158</v>
      </c>
      <c r="C124" s="124">
        <v>40.76</v>
      </c>
      <c r="D124" s="125">
        <v>14</v>
      </c>
      <c r="E124" s="119">
        <v>4</v>
      </c>
      <c r="F124" s="151">
        <f t="shared" ref="F124:F133" si="92">E124/C124</f>
        <v>9.8135426889106966E-2</v>
      </c>
      <c r="G124" s="114">
        <v>2</v>
      </c>
      <c r="H124" s="120">
        <v>15</v>
      </c>
      <c r="I124" s="113"/>
      <c r="J124" s="122"/>
      <c r="K124" s="112"/>
      <c r="L124" s="114">
        <f t="shared" ref="L124:L132" si="93">E124*30%</f>
        <v>1.2</v>
      </c>
      <c r="M124" s="114">
        <v>30</v>
      </c>
      <c r="N124" s="133">
        <v>0</v>
      </c>
      <c r="O124" s="114">
        <f t="shared" ref="O124:O134" si="94">N124/E124%</f>
        <v>0</v>
      </c>
      <c r="P124" s="112"/>
    </row>
    <row r="125" spans="1:16" s="115" customFormat="1" ht="30" x14ac:dyDescent="0.25">
      <c r="A125" s="109" t="s">
        <v>159</v>
      </c>
      <c r="B125" s="123" t="s">
        <v>160</v>
      </c>
      <c r="C125" s="124">
        <v>83.34</v>
      </c>
      <c r="D125" s="125">
        <v>21</v>
      </c>
      <c r="E125" s="119">
        <v>13</v>
      </c>
      <c r="F125" s="151">
        <f t="shared" si="92"/>
        <v>0.15598752099832014</v>
      </c>
      <c r="G125" s="114">
        <v>3</v>
      </c>
      <c r="H125" s="120">
        <v>15</v>
      </c>
      <c r="I125" s="113"/>
      <c r="J125" s="122"/>
      <c r="K125" s="112"/>
      <c r="L125" s="114">
        <f t="shared" si="93"/>
        <v>3.9</v>
      </c>
      <c r="M125" s="114">
        <v>30</v>
      </c>
      <c r="N125" s="133">
        <v>3</v>
      </c>
      <c r="O125" s="114">
        <f t="shared" si="94"/>
        <v>23.076923076923077</v>
      </c>
      <c r="P125" s="112"/>
    </row>
    <row r="126" spans="1:16" s="115" customFormat="1" ht="30" x14ac:dyDescent="0.25">
      <c r="A126" s="109" t="s">
        <v>161</v>
      </c>
      <c r="B126" s="123" t="s">
        <v>162</v>
      </c>
      <c r="C126" s="124">
        <v>71.56</v>
      </c>
      <c r="D126" s="125">
        <v>13</v>
      </c>
      <c r="E126" s="119">
        <v>12</v>
      </c>
      <c r="F126" s="151">
        <f t="shared" si="92"/>
        <v>0.16769144773616546</v>
      </c>
      <c r="G126" s="114">
        <v>2</v>
      </c>
      <c r="H126" s="120">
        <v>15</v>
      </c>
      <c r="I126" s="113"/>
      <c r="J126" s="122"/>
      <c r="K126" s="112"/>
      <c r="L126" s="114">
        <f t="shared" si="93"/>
        <v>3.5999999999999996</v>
      </c>
      <c r="M126" s="114">
        <v>30</v>
      </c>
      <c r="N126" s="133">
        <v>2</v>
      </c>
      <c r="O126" s="114">
        <f t="shared" si="94"/>
        <v>16.666666666666668</v>
      </c>
      <c r="P126" s="112"/>
    </row>
    <row r="127" spans="1:16" s="115" customFormat="1" ht="15.75" x14ac:dyDescent="0.25">
      <c r="A127" s="109" t="s">
        <v>306</v>
      </c>
      <c r="B127" s="123" t="s">
        <v>163</v>
      </c>
      <c r="C127" s="124">
        <v>33.799999999999997</v>
      </c>
      <c r="D127" s="125">
        <v>10</v>
      </c>
      <c r="E127" s="119">
        <v>11</v>
      </c>
      <c r="F127" s="151">
        <f t="shared" si="92"/>
        <v>0.32544378698224857</v>
      </c>
      <c r="G127" s="114">
        <v>1</v>
      </c>
      <c r="H127" s="120">
        <v>15</v>
      </c>
      <c r="I127" s="113"/>
      <c r="J127" s="122"/>
      <c r="K127" s="112"/>
      <c r="L127" s="114">
        <f t="shared" si="93"/>
        <v>3.3</v>
      </c>
      <c r="M127" s="114">
        <v>30</v>
      </c>
      <c r="N127" s="133">
        <v>3</v>
      </c>
      <c r="O127" s="114">
        <f t="shared" si="94"/>
        <v>27.272727272727273</v>
      </c>
      <c r="P127" s="112"/>
    </row>
    <row r="128" spans="1:16" s="115" customFormat="1" ht="15.75" x14ac:dyDescent="0.25">
      <c r="A128" s="109" t="s">
        <v>164</v>
      </c>
      <c r="B128" s="123" t="s">
        <v>165</v>
      </c>
      <c r="C128" s="124">
        <v>35.1</v>
      </c>
      <c r="D128" s="125">
        <v>10</v>
      </c>
      <c r="E128" s="119">
        <v>6</v>
      </c>
      <c r="F128" s="151">
        <f t="shared" si="92"/>
        <v>0.17094017094017094</v>
      </c>
      <c r="G128" s="114">
        <v>1</v>
      </c>
      <c r="H128" s="120">
        <v>10</v>
      </c>
      <c r="I128" s="113"/>
      <c r="J128" s="122"/>
      <c r="K128" s="112"/>
      <c r="L128" s="114">
        <f t="shared" si="93"/>
        <v>1.7999999999999998</v>
      </c>
      <c r="M128" s="114">
        <v>30</v>
      </c>
      <c r="N128" s="133">
        <v>0</v>
      </c>
      <c r="O128" s="114">
        <f t="shared" si="94"/>
        <v>0</v>
      </c>
      <c r="P128" s="112"/>
    </row>
    <row r="129" spans="1:16" s="115" customFormat="1" ht="15.75" x14ac:dyDescent="0.25">
      <c r="A129" s="109" t="s">
        <v>166</v>
      </c>
      <c r="B129" s="123" t="s">
        <v>167</v>
      </c>
      <c r="C129" s="124">
        <v>119.3</v>
      </c>
      <c r="D129" s="125">
        <v>0</v>
      </c>
      <c r="E129" s="126">
        <v>0</v>
      </c>
      <c r="F129" s="151">
        <f t="shared" si="92"/>
        <v>0</v>
      </c>
      <c r="G129" s="114">
        <v>0</v>
      </c>
      <c r="H129" s="120">
        <v>15</v>
      </c>
      <c r="I129" s="113"/>
      <c r="J129" s="122"/>
      <c r="K129" s="112"/>
      <c r="L129" s="114">
        <f t="shared" si="93"/>
        <v>0</v>
      </c>
      <c r="M129" s="114">
        <v>30</v>
      </c>
      <c r="N129" s="133">
        <f t="shared" ref="N129:N133" si="95">E129*30%</f>
        <v>0</v>
      </c>
      <c r="O129" s="114" t="e">
        <f t="shared" si="94"/>
        <v>#DIV/0!</v>
      </c>
      <c r="P129" s="112"/>
    </row>
    <row r="130" spans="1:16" s="115" customFormat="1" ht="15.75" x14ac:dyDescent="0.25">
      <c r="A130" s="109" t="s">
        <v>168</v>
      </c>
      <c r="B130" s="123" t="s">
        <v>169</v>
      </c>
      <c r="C130" s="124">
        <v>28.2</v>
      </c>
      <c r="D130" s="125">
        <v>12</v>
      </c>
      <c r="E130" s="126">
        <v>30</v>
      </c>
      <c r="F130" s="151">
        <f t="shared" si="92"/>
        <v>1.0638297872340425</v>
      </c>
      <c r="G130" s="114">
        <v>1</v>
      </c>
      <c r="H130" s="120">
        <v>10</v>
      </c>
      <c r="I130" s="113"/>
      <c r="J130" s="142"/>
      <c r="K130" s="112"/>
      <c r="L130" s="114">
        <f t="shared" si="93"/>
        <v>9</v>
      </c>
      <c r="M130" s="114">
        <v>30</v>
      </c>
      <c r="N130" s="133">
        <v>4</v>
      </c>
      <c r="O130" s="114">
        <f t="shared" si="94"/>
        <v>13.333333333333334</v>
      </c>
      <c r="P130" s="112"/>
    </row>
    <row r="131" spans="1:16" s="115" customFormat="1" ht="15.75" x14ac:dyDescent="0.25">
      <c r="A131" s="109" t="s">
        <v>170</v>
      </c>
      <c r="B131" s="123" t="s">
        <v>171</v>
      </c>
      <c r="C131" s="124">
        <v>24.7</v>
      </c>
      <c r="D131" s="125">
        <v>8</v>
      </c>
      <c r="E131" s="126">
        <v>6</v>
      </c>
      <c r="F131" s="151">
        <f t="shared" si="92"/>
        <v>0.24291497975708504</v>
      </c>
      <c r="G131" s="114">
        <v>1</v>
      </c>
      <c r="H131" s="120">
        <v>15</v>
      </c>
      <c r="I131" s="113"/>
      <c r="J131" s="122"/>
      <c r="K131" s="112"/>
      <c r="L131" s="114">
        <f t="shared" si="93"/>
        <v>1.7999999999999998</v>
      </c>
      <c r="M131" s="114">
        <v>30</v>
      </c>
      <c r="N131" s="133">
        <v>1</v>
      </c>
      <c r="O131" s="114">
        <f t="shared" si="94"/>
        <v>16.666666666666668</v>
      </c>
      <c r="P131" s="112"/>
    </row>
    <row r="132" spans="1:16" s="115" customFormat="1" ht="20.25" customHeight="1" x14ac:dyDescent="0.25">
      <c r="A132" s="109" t="s">
        <v>172</v>
      </c>
      <c r="B132" s="116" t="s">
        <v>173</v>
      </c>
      <c r="C132" s="117">
        <v>30.3</v>
      </c>
      <c r="D132" s="125">
        <v>15</v>
      </c>
      <c r="E132" s="119">
        <v>10</v>
      </c>
      <c r="F132" s="151">
        <f t="shared" si="92"/>
        <v>0.33003300330033003</v>
      </c>
      <c r="G132" s="114">
        <v>1</v>
      </c>
      <c r="H132" s="120">
        <v>10</v>
      </c>
      <c r="I132" s="113"/>
      <c r="J132" s="122"/>
      <c r="K132" s="112"/>
      <c r="L132" s="114">
        <f t="shared" si="93"/>
        <v>3</v>
      </c>
      <c r="M132" s="114">
        <v>30</v>
      </c>
      <c r="N132" s="133">
        <f t="shared" si="95"/>
        <v>3</v>
      </c>
      <c r="O132" s="114">
        <f t="shared" si="94"/>
        <v>30</v>
      </c>
      <c r="P132" s="112"/>
    </row>
    <row r="133" spans="1:16" ht="16.5" customHeight="1" x14ac:dyDescent="0.25">
      <c r="A133" s="1" t="s">
        <v>174</v>
      </c>
      <c r="B133" s="7" t="s">
        <v>32</v>
      </c>
      <c r="C133" s="45">
        <v>35.4</v>
      </c>
      <c r="D133" s="74">
        <v>18</v>
      </c>
      <c r="E133" s="94"/>
      <c r="F133" s="150">
        <f t="shared" si="92"/>
        <v>0</v>
      </c>
      <c r="G133" s="91">
        <v>1</v>
      </c>
      <c r="H133" s="42">
        <v>10</v>
      </c>
      <c r="I133" s="37"/>
      <c r="J133" s="87"/>
      <c r="K133" s="5"/>
      <c r="L133" s="108">
        <f>E133*30%</f>
        <v>0</v>
      </c>
      <c r="M133" s="89">
        <v>30</v>
      </c>
      <c r="N133" s="131">
        <f t="shared" si="95"/>
        <v>0</v>
      </c>
      <c r="O133" s="89" t="e">
        <f t="shared" si="94"/>
        <v>#DIV/0!</v>
      </c>
      <c r="P133" s="5"/>
    </row>
    <row r="134" spans="1:16" ht="15.75" x14ac:dyDescent="0.25">
      <c r="A134" s="5"/>
      <c r="B134" s="65" t="s">
        <v>33</v>
      </c>
      <c r="C134" s="64"/>
      <c r="D134" s="77"/>
      <c r="E134" s="77">
        <f>SUM(E123:E133)</f>
        <v>152</v>
      </c>
      <c r="F134" s="149"/>
      <c r="G134" s="16"/>
      <c r="H134" s="77"/>
      <c r="I134" s="77"/>
      <c r="J134" s="16"/>
      <c r="K134" s="17"/>
      <c r="L134" s="17"/>
      <c r="M134" s="17"/>
      <c r="N134" s="135">
        <f>SUM(N123:N133)</f>
        <v>22</v>
      </c>
      <c r="O134" s="17">
        <f t="shared" si="94"/>
        <v>14.473684210526315</v>
      </c>
      <c r="P134" s="17"/>
    </row>
    <row r="135" spans="1:16" ht="15.75" x14ac:dyDescent="0.25">
      <c r="A135" s="204" t="s">
        <v>175</v>
      </c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</row>
    <row r="136" spans="1:16" ht="15.75" x14ac:dyDescent="0.25">
      <c r="A136" s="1" t="s">
        <v>176</v>
      </c>
      <c r="B136" s="2" t="s">
        <v>41</v>
      </c>
      <c r="C136" s="8">
        <v>349.1</v>
      </c>
      <c r="D136" s="14">
        <v>0</v>
      </c>
      <c r="E136" s="94">
        <v>0</v>
      </c>
      <c r="F136" s="150">
        <v>0</v>
      </c>
      <c r="G136" s="91">
        <v>0</v>
      </c>
      <c r="H136" s="10"/>
      <c r="I136" s="14"/>
      <c r="J136" s="82"/>
      <c r="K136" s="5"/>
      <c r="L136" s="108">
        <f>E136*30%</f>
        <v>0</v>
      </c>
      <c r="M136" s="89">
        <v>30</v>
      </c>
      <c r="N136" s="131">
        <f t="shared" ref="N136" si="96">E136*30%</f>
        <v>0</v>
      </c>
      <c r="O136" s="89" t="e">
        <f t="shared" ref="O136" si="97">N136/E136%</f>
        <v>#DIV/0!</v>
      </c>
      <c r="P136" s="5"/>
    </row>
    <row r="137" spans="1:16" s="115" customFormat="1" ht="15.75" x14ac:dyDescent="0.25">
      <c r="A137" s="109" t="s">
        <v>177</v>
      </c>
      <c r="B137" s="123" t="s">
        <v>178</v>
      </c>
      <c r="C137" s="124">
        <v>146.19999999999999</v>
      </c>
      <c r="D137" s="165">
        <v>0</v>
      </c>
      <c r="E137" s="119">
        <v>0</v>
      </c>
      <c r="F137" s="151">
        <v>0</v>
      </c>
      <c r="G137" s="114">
        <v>0</v>
      </c>
      <c r="H137" s="120"/>
      <c r="I137" s="179"/>
      <c r="J137" s="122"/>
      <c r="K137" s="112"/>
      <c r="L137" s="114">
        <f>E137*30%</f>
        <v>0</v>
      </c>
      <c r="M137" s="114">
        <v>30</v>
      </c>
      <c r="N137" s="133">
        <f t="shared" ref="N137" si="98">E137*30%</f>
        <v>0</v>
      </c>
      <c r="O137" s="114" t="e">
        <f t="shared" ref="O137" si="99">N137/E137%</f>
        <v>#DIV/0!</v>
      </c>
      <c r="P137" s="112"/>
    </row>
    <row r="138" spans="1:16" ht="15.75" x14ac:dyDescent="0.25">
      <c r="A138" s="5"/>
      <c r="B138" s="65" t="s">
        <v>33</v>
      </c>
      <c r="C138" s="64"/>
      <c r="D138" s="77"/>
      <c r="E138" s="77">
        <v>0</v>
      </c>
      <c r="F138" s="149"/>
      <c r="G138" s="16"/>
      <c r="H138" s="77"/>
      <c r="I138" s="77"/>
      <c r="J138" s="16"/>
      <c r="K138" s="17"/>
      <c r="L138" s="17"/>
      <c r="M138" s="17"/>
      <c r="N138" s="132"/>
      <c r="O138" s="17"/>
      <c r="P138" s="17"/>
    </row>
    <row r="139" spans="1:16" ht="15.75" x14ac:dyDescent="0.25">
      <c r="A139" s="204" t="s">
        <v>179</v>
      </c>
      <c r="B139" s="205"/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</row>
    <row r="140" spans="1:16" ht="15.75" x14ac:dyDescent="0.25">
      <c r="A140" s="1" t="s">
        <v>180</v>
      </c>
      <c r="B140" s="2" t="s">
        <v>41</v>
      </c>
      <c r="C140" s="3">
        <v>768.2</v>
      </c>
      <c r="D140" s="9">
        <v>84</v>
      </c>
      <c r="E140" s="107">
        <v>90</v>
      </c>
      <c r="F140" s="150">
        <f>E140/C140</f>
        <v>0.1171569903670919</v>
      </c>
      <c r="G140" s="91">
        <v>7</v>
      </c>
      <c r="H140" s="10">
        <v>10</v>
      </c>
      <c r="I140" s="51"/>
      <c r="J140" s="82"/>
      <c r="K140" s="5"/>
      <c r="L140" s="108">
        <f>E140*30%</f>
        <v>27</v>
      </c>
      <c r="M140" s="89">
        <v>30</v>
      </c>
      <c r="N140" s="131">
        <v>7</v>
      </c>
      <c r="O140" s="89">
        <f t="shared" ref="O140" si="100">N140/E140%</f>
        <v>7.7777777777777777</v>
      </c>
      <c r="P140" s="5"/>
    </row>
    <row r="141" spans="1:16" s="115" customFormat="1" ht="15.75" x14ac:dyDescent="0.25">
      <c r="A141" s="109" t="s">
        <v>181</v>
      </c>
      <c r="B141" s="123" t="s">
        <v>182</v>
      </c>
      <c r="C141" s="124">
        <v>191.4</v>
      </c>
      <c r="D141" s="118">
        <v>61</v>
      </c>
      <c r="E141" s="119">
        <v>61</v>
      </c>
      <c r="F141" s="151">
        <f t="shared" ref="F141:F146" si="101">E141/C141</f>
        <v>0.31870428422152558</v>
      </c>
      <c r="G141" s="114">
        <v>2</v>
      </c>
      <c r="H141" s="120">
        <v>15</v>
      </c>
      <c r="I141" s="121"/>
      <c r="J141" s="122"/>
      <c r="K141" s="112"/>
      <c r="L141" s="114">
        <f t="shared" ref="L141:L147" si="102">E141*30%</f>
        <v>18.3</v>
      </c>
      <c r="M141" s="114">
        <v>30</v>
      </c>
      <c r="N141" s="133">
        <v>10</v>
      </c>
      <c r="O141" s="114">
        <f t="shared" ref="O141:O147" si="103">N141/E141%</f>
        <v>16.393442622950818</v>
      </c>
      <c r="P141" s="112"/>
    </row>
    <row r="142" spans="1:16" s="115" customFormat="1" ht="15.75" x14ac:dyDescent="0.25">
      <c r="A142" s="109" t="s">
        <v>183</v>
      </c>
      <c r="B142" s="123" t="s">
        <v>184</v>
      </c>
      <c r="C142" s="124">
        <v>164.17</v>
      </c>
      <c r="D142" s="118">
        <v>10</v>
      </c>
      <c r="E142" s="119">
        <v>11</v>
      </c>
      <c r="F142" s="151">
        <f t="shared" si="101"/>
        <v>6.7003715660595722E-2</v>
      </c>
      <c r="G142" s="114">
        <v>0</v>
      </c>
      <c r="H142" s="120">
        <v>0</v>
      </c>
      <c r="I142" s="121"/>
      <c r="J142" s="122"/>
      <c r="K142" s="112"/>
      <c r="L142" s="114">
        <f t="shared" si="102"/>
        <v>3.3</v>
      </c>
      <c r="M142" s="114">
        <v>30</v>
      </c>
      <c r="N142" s="133">
        <v>3</v>
      </c>
      <c r="O142" s="114">
        <f t="shared" si="103"/>
        <v>27.272727272727273</v>
      </c>
      <c r="P142" s="112"/>
    </row>
    <row r="143" spans="1:16" s="115" customFormat="1" ht="30" x14ac:dyDescent="0.25">
      <c r="A143" s="109" t="s">
        <v>185</v>
      </c>
      <c r="B143" s="123" t="s">
        <v>186</v>
      </c>
      <c r="C143" s="124">
        <v>258.2</v>
      </c>
      <c r="D143" s="118">
        <v>14</v>
      </c>
      <c r="E143" s="119">
        <v>16</v>
      </c>
      <c r="F143" s="151">
        <f t="shared" si="101"/>
        <v>6.1967467079783116E-2</v>
      </c>
      <c r="G143" s="114">
        <v>2</v>
      </c>
      <c r="H143" s="120">
        <v>15</v>
      </c>
      <c r="I143" s="121"/>
      <c r="J143" s="122"/>
      <c r="K143" s="112"/>
      <c r="L143" s="114">
        <f t="shared" si="102"/>
        <v>4.8</v>
      </c>
      <c r="M143" s="114">
        <v>30</v>
      </c>
      <c r="N143" s="133">
        <v>4</v>
      </c>
      <c r="O143" s="114">
        <f t="shared" si="103"/>
        <v>25</v>
      </c>
      <c r="P143" s="112"/>
    </row>
    <row r="144" spans="1:16" s="115" customFormat="1" ht="15.75" x14ac:dyDescent="0.25">
      <c r="A144" s="109" t="s">
        <v>187</v>
      </c>
      <c r="B144" s="123" t="s">
        <v>188</v>
      </c>
      <c r="C144" s="124">
        <v>31.01</v>
      </c>
      <c r="D144" s="118">
        <v>87</v>
      </c>
      <c r="E144" s="119">
        <v>80</v>
      </c>
      <c r="F144" s="150">
        <f t="shared" si="101"/>
        <v>2.5798129635601419</v>
      </c>
      <c r="G144" s="114">
        <v>3</v>
      </c>
      <c r="H144" s="120">
        <v>5</v>
      </c>
      <c r="I144" s="121"/>
      <c r="J144" s="142"/>
      <c r="K144" s="112"/>
      <c r="L144" s="114">
        <f t="shared" si="102"/>
        <v>24</v>
      </c>
      <c r="M144" s="114">
        <v>30</v>
      </c>
      <c r="N144" s="133">
        <v>5</v>
      </c>
      <c r="O144" s="114">
        <f t="shared" si="103"/>
        <v>6.25</v>
      </c>
      <c r="P144" s="112"/>
    </row>
    <row r="145" spans="1:16" s="115" customFormat="1" ht="15.75" x14ac:dyDescent="0.25">
      <c r="A145" s="109" t="s">
        <v>189</v>
      </c>
      <c r="B145" s="116" t="s">
        <v>190</v>
      </c>
      <c r="C145" s="117">
        <v>45.4</v>
      </c>
      <c r="D145" s="118">
        <v>16</v>
      </c>
      <c r="E145" s="119">
        <v>18</v>
      </c>
      <c r="F145" s="150">
        <f t="shared" si="101"/>
        <v>0.39647577092511016</v>
      </c>
      <c r="G145" s="114">
        <v>1</v>
      </c>
      <c r="H145" s="120">
        <v>10</v>
      </c>
      <c r="I145" s="121"/>
      <c r="J145" s="122">
        <v>1</v>
      </c>
      <c r="K145" s="112">
        <v>100</v>
      </c>
      <c r="L145" s="114">
        <f t="shared" si="102"/>
        <v>5.3999999999999995</v>
      </c>
      <c r="M145" s="114">
        <v>30</v>
      </c>
      <c r="N145" s="131">
        <v>1</v>
      </c>
      <c r="O145" s="114">
        <f t="shared" si="103"/>
        <v>5.5555555555555554</v>
      </c>
      <c r="P145" s="112"/>
    </row>
    <row r="146" spans="1:16" s="115" customFormat="1" ht="15.75" x14ac:dyDescent="0.25">
      <c r="A146" s="109" t="s">
        <v>191</v>
      </c>
      <c r="B146" s="116" t="s">
        <v>192</v>
      </c>
      <c r="C146" s="137">
        <v>20.5</v>
      </c>
      <c r="D146" s="138">
        <v>4</v>
      </c>
      <c r="E146" s="119">
        <v>82</v>
      </c>
      <c r="F146" s="150">
        <f t="shared" si="101"/>
        <v>4</v>
      </c>
      <c r="G146" s="114">
        <v>0</v>
      </c>
      <c r="H146" s="139">
        <v>0</v>
      </c>
      <c r="I146" s="140"/>
      <c r="J146" s="141"/>
      <c r="K146" s="112"/>
      <c r="L146" s="114">
        <f t="shared" si="102"/>
        <v>24.599999999999998</v>
      </c>
      <c r="M146" s="114">
        <v>30</v>
      </c>
      <c r="N146" s="133">
        <v>5</v>
      </c>
      <c r="O146" s="114">
        <f t="shared" si="103"/>
        <v>6.0975609756097562</v>
      </c>
      <c r="P146" s="112"/>
    </row>
    <row r="147" spans="1:16" s="115" customFormat="1" ht="15.75" x14ac:dyDescent="0.25">
      <c r="A147" s="109" t="s">
        <v>305</v>
      </c>
      <c r="B147" s="110" t="s">
        <v>193</v>
      </c>
      <c r="C147" s="111">
        <v>73.02</v>
      </c>
      <c r="D147" s="112">
        <v>0</v>
      </c>
      <c r="E147" s="113">
        <v>20</v>
      </c>
      <c r="F147" s="152">
        <v>0.44</v>
      </c>
      <c r="G147" s="113">
        <v>0</v>
      </c>
      <c r="H147" s="111">
        <v>0</v>
      </c>
      <c r="I147" s="111"/>
      <c r="J147" s="111"/>
      <c r="K147" s="112"/>
      <c r="L147" s="114">
        <f t="shared" si="102"/>
        <v>6</v>
      </c>
      <c r="M147" s="114">
        <v>30</v>
      </c>
      <c r="N147" s="131">
        <v>2</v>
      </c>
      <c r="O147" s="114">
        <f t="shared" si="103"/>
        <v>10</v>
      </c>
      <c r="P147" s="112"/>
    </row>
    <row r="148" spans="1:16" ht="15.75" x14ac:dyDescent="0.25">
      <c r="A148" s="5"/>
      <c r="B148" s="65" t="s">
        <v>33</v>
      </c>
      <c r="C148" s="64"/>
      <c r="D148" s="77"/>
      <c r="E148" s="77">
        <f>SUM(E140:E147)</f>
        <v>378</v>
      </c>
      <c r="F148" s="149"/>
      <c r="G148" s="16"/>
      <c r="H148" s="77"/>
      <c r="I148" s="77"/>
      <c r="J148" s="16"/>
      <c r="K148" s="17"/>
      <c r="L148" s="17"/>
      <c r="M148" s="17"/>
      <c r="N148" s="135">
        <f>SUM(N140:N147)</f>
        <v>37</v>
      </c>
      <c r="O148" s="17"/>
      <c r="P148" s="17"/>
    </row>
    <row r="149" spans="1:16" x14ac:dyDescent="0.25">
      <c r="A149" s="208" t="s">
        <v>194</v>
      </c>
      <c r="B149" s="202"/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</row>
    <row r="150" spans="1:16" ht="15.75" x14ac:dyDescent="0.25">
      <c r="A150" s="1" t="s">
        <v>195</v>
      </c>
      <c r="B150" s="2" t="s">
        <v>41</v>
      </c>
      <c r="C150" s="20">
        <v>2663.3</v>
      </c>
      <c r="D150" s="9">
        <v>325</v>
      </c>
      <c r="E150" s="94">
        <v>230</v>
      </c>
      <c r="F150" s="150">
        <f>E150/C150</f>
        <v>8.6359028273194902E-2</v>
      </c>
      <c r="G150" s="91">
        <v>10</v>
      </c>
      <c r="H150" s="10">
        <v>4</v>
      </c>
      <c r="I150" s="47"/>
      <c r="J150" s="82"/>
      <c r="K150" s="5"/>
      <c r="L150" s="108">
        <f t="shared" ref="L150" si="104">E150*30%</f>
        <v>69</v>
      </c>
      <c r="M150" s="89">
        <v>30</v>
      </c>
      <c r="N150" s="131">
        <v>10</v>
      </c>
      <c r="O150" s="89">
        <f t="shared" ref="O150" si="105">N150/E150%</f>
        <v>4.3478260869565224</v>
      </c>
      <c r="P150" s="5"/>
    </row>
    <row r="151" spans="1:16" s="115" customFormat="1" ht="30" customHeight="1" x14ac:dyDescent="0.25">
      <c r="A151" s="109" t="s">
        <v>196</v>
      </c>
      <c r="B151" s="123" t="s">
        <v>197</v>
      </c>
      <c r="C151" s="124">
        <v>150.27000000000001</v>
      </c>
      <c r="D151" s="118">
        <v>16</v>
      </c>
      <c r="E151" s="119">
        <v>16</v>
      </c>
      <c r="F151" s="151">
        <f t="shared" ref="F151:F152" si="106">E151/C151</f>
        <v>0.10647501164570439</v>
      </c>
      <c r="G151" s="114">
        <v>2</v>
      </c>
      <c r="H151" s="120">
        <v>15</v>
      </c>
      <c r="I151" s="179"/>
      <c r="J151" s="122"/>
      <c r="K151" s="112"/>
      <c r="L151" s="114">
        <f t="shared" ref="L151:L152" si="107">E151*30%</f>
        <v>4.8</v>
      </c>
      <c r="M151" s="114">
        <v>30</v>
      </c>
      <c r="N151" s="133">
        <v>4</v>
      </c>
      <c r="O151" s="114">
        <f t="shared" ref="O151:O152" si="108">N151/E151%</f>
        <v>25</v>
      </c>
      <c r="P151" s="112"/>
    </row>
    <row r="152" spans="1:16" s="173" customFormat="1" ht="15.75" x14ac:dyDescent="0.25">
      <c r="A152" s="166" t="s">
        <v>198</v>
      </c>
      <c r="B152" s="174" t="s">
        <v>199</v>
      </c>
      <c r="C152" s="175">
        <v>1607.3</v>
      </c>
      <c r="D152" s="167">
        <v>137</v>
      </c>
      <c r="E152" s="168">
        <v>149</v>
      </c>
      <c r="F152" s="169">
        <f t="shared" si="106"/>
        <v>9.2702046910968713E-2</v>
      </c>
      <c r="G152" s="170">
        <v>4</v>
      </c>
      <c r="H152" s="171">
        <v>10</v>
      </c>
      <c r="I152" s="176"/>
      <c r="J152" s="177"/>
      <c r="K152" s="172"/>
      <c r="L152" s="170">
        <f t="shared" si="107"/>
        <v>44.699999999999996</v>
      </c>
      <c r="M152" s="170">
        <v>30</v>
      </c>
      <c r="N152" s="131">
        <v>5</v>
      </c>
      <c r="O152" s="170">
        <f t="shared" si="108"/>
        <v>3.3557046979865772</v>
      </c>
      <c r="P152" s="172"/>
    </row>
    <row r="153" spans="1:16" ht="15.75" x14ac:dyDescent="0.25">
      <c r="A153" s="5"/>
      <c r="B153" s="65" t="s">
        <v>33</v>
      </c>
      <c r="C153" s="64"/>
      <c r="D153" s="77"/>
      <c r="E153" s="77">
        <f>SUM(E150:E152)</f>
        <v>395</v>
      </c>
      <c r="F153" s="149"/>
      <c r="G153" s="16"/>
      <c r="H153" s="77"/>
      <c r="I153" s="77"/>
      <c r="J153" s="16"/>
      <c r="K153" s="17"/>
      <c r="L153" s="17"/>
      <c r="M153" s="17"/>
      <c r="N153" s="135">
        <f>SUM(N150:N152)</f>
        <v>19</v>
      </c>
      <c r="O153" s="17"/>
      <c r="P153" s="17"/>
    </row>
    <row r="154" spans="1:16" x14ac:dyDescent="0.25">
      <c r="A154" s="206" t="s">
        <v>200</v>
      </c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</row>
    <row r="155" spans="1:16" ht="15.75" x14ac:dyDescent="0.25">
      <c r="A155" s="1" t="s">
        <v>201</v>
      </c>
      <c r="B155" s="2" t="s">
        <v>19</v>
      </c>
      <c r="C155" s="3">
        <v>4284.8</v>
      </c>
      <c r="D155" s="15">
        <v>214</v>
      </c>
      <c r="E155" s="6">
        <v>220</v>
      </c>
      <c r="F155" s="46">
        <v>0.05</v>
      </c>
      <c r="G155" s="82">
        <v>1</v>
      </c>
      <c r="H155" s="6">
        <v>15</v>
      </c>
      <c r="I155" s="6">
        <v>0</v>
      </c>
      <c r="J155" s="82">
        <v>0</v>
      </c>
      <c r="K155" s="5"/>
      <c r="L155" s="108">
        <f t="shared" ref="L155" si="109">E155*30%</f>
        <v>66</v>
      </c>
      <c r="M155" s="89">
        <v>30</v>
      </c>
      <c r="N155" s="131">
        <v>10</v>
      </c>
      <c r="O155" s="89">
        <f t="shared" ref="O155" si="110">N155/E155%</f>
        <v>4.545454545454545</v>
      </c>
      <c r="P155" s="5"/>
    </row>
    <row r="156" spans="1:16" ht="15.75" x14ac:dyDescent="0.25">
      <c r="A156" s="5"/>
      <c r="B156" s="65" t="s">
        <v>33</v>
      </c>
      <c r="C156" s="64"/>
      <c r="D156" s="77"/>
      <c r="E156" s="77">
        <f>SUM(E155)</f>
        <v>220</v>
      </c>
      <c r="F156" s="149"/>
      <c r="G156" s="77">
        <v>0</v>
      </c>
      <c r="H156" s="77"/>
      <c r="I156" s="77"/>
      <c r="J156" s="16">
        <f>SUM(J155:J155)</f>
        <v>0</v>
      </c>
      <c r="K156" s="17"/>
      <c r="L156" s="17"/>
      <c r="M156" s="17"/>
      <c r="N156" s="132"/>
      <c r="O156" s="17"/>
      <c r="P156" s="17"/>
    </row>
    <row r="157" spans="1:16" x14ac:dyDescent="0.25">
      <c r="A157" s="206" t="s">
        <v>202</v>
      </c>
      <c r="B157" s="205"/>
      <c r="C157" s="20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  <c r="P157" s="205"/>
    </row>
    <row r="158" spans="1:16" ht="15.75" x14ac:dyDescent="0.25">
      <c r="A158" s="1" t="s">
        <v>203</v>
      </c>
      <c r="B158" s="2" t="s">
        <v>41</v>
      </c>
      <c r="C158" s="8">
        <v>525.78</v>
      </c>
      <c r="D158" s="9">
        <v>40</v>
      </c>
      <c r="E158" s="94">
        <v>30</v>
      </c>
      <c r="F158" s="150">
        <f>E158/C158</f>
        <v>5.7058085130663017E-2</v>
      </c>
      <c r="G158" s="91">
        <v>4</v>
      </c>
      <c r="H158" s="10">
        <v>15</v>
      </c>
      <c r="I158" s="24"/>
      <c r="J158" s="82"/>
      <c r="K158" s="5"/>
      <c r="L158" s="108">
        <f t="shared" ref="L158" si="111">E158*30%</f>
        <v>9</v>
      </c>
      <c r="M158" s="89">
        <v>30</v>
      </c>
      <c r="N158" s="131">
        <v>2</v>
      </c>
      <c r="O158" s="89">
        <f t="shared" ref="O158" si="112">N158/E158%</f>
        <v>6.666666666666667</v>
      </c>
      <c r="P158" s="5"/>
    </row>
    <row r="159" spans="1:16" s="115" customFormat="1" ht="15.75" x14ac:dyDescent="0.25">
      <c r="A159" s="109" t="s">
        <v>204</v>
      </c>
      <c r="B159" s="123" t="s">
        <v>205</v>
      </c>
      <c r="C159" s="124">
        <v>369.5</v>
      </c>
      <c r="D159" s="118">
        <v>0</v>
      </c>
      <c r="E159" s="119">
        <v>62</v>
      </c>
      <c r="F159" s="151">
        <f t="shared" ref="F159:F164" si="113">E159/C159</f>
        <v>0.16779431664411368</v>
      </c>
      <c r="G159" s="114">
        <v>0</v>
      </c>
      <c r="H159" s="120">
        <v>0</v>
      </c>
      <c r="I159" s="113"/>
      <c r="J159" s="122"/>
      <c r="K159" s="112"/>
      <c r="L159" s="114">
        <f t="shared" ref="L159:L165" si="114">E159*30%</f>
        <v>18.599999999999998</v>
      </c>
      <c r="M159" s="114">
        <v>30</v>
      </c>
      <c r="N159" s="133">
        <v>18</v>
      </c>
      <c r="O159" s="114">
        <f t="shared" ref="O159:O165" si="115">N159/E159%</f>
        <v>29.032258064516128</v>
      </c>
      <c r="P159" s="112"/>
    </row>
    <row r="160" spans="1:16" s="115" customFormat="1" ht="15.75" x14ac:dyDescent="0.25">
      <c r="A160" s="109" t="s">
        <v>206</v>
      </c>
      <c r="B160" s="123" t="s">
        <v>207</v>
      </c>
      <c r="C160" s="124">
        <v>30.5</v>
      </c>
      <c r="D160" s="118">
        <v>7</v>
      </c>
      <c r="E160" s="126">
        <v>12</v>
      </c>
      <c r="F160" s="151">
        <f t="shared" si="113"/>
        <v>0.39344262295081966</v>
      </c>
      <c r="G160" s="114">
        <v>1</v>
      </c>
      <c r="H160" s="120">
        <v>15</v>
      </c>
      <c r="I160" s="113"/>
      <c r="J160" s="122"/>
      <c r="K160" s="112"/>
      <c r="L160" s="114">
        <f t="shared" si="114"/>
        <v>3.5999999999999996</v>
      </c>
      <c r="M160" s="114">
        <v>30</v>
      </c>
      <c r="N160" s="133">
        <v>1</v>
      </c>
      <c r="O160" s="114">
        <f t="shared" si="115"/>
        <v>8.3333333333333339</v>
      </c>
      <c r="P160" s="112"/>
    </row>
    <row r="161" spans="1:16" ht="15.75" x14ac:dyDescent="0.25">
      <c r="A161" s="1" t="s">
        <v>208</v>
      </c>
      <c r="B161" s="2" t="s">
        <v>209</v>
      </c>
      <c r="C161" s="8">
        <v>47.09</v>
      </c>
      <c r="D161" s="9">
        <v>0</v>
      </c>
      <c r="E161" s="94"/>
      <c r="F161" s="150">
        <f t="shared" si="113"/>
        <v>0</v>
      </c>
      <c r="G161" s="91">
        <v>0</v>
      </c>
      <c r="H161" s="10">
        <v>0</v>
      </c>
      <c r="I161" s="24"/>
      <c r="J161" s="83"/>
      <c r="K161" s="5"/>
      <c r="L161" s="108">
        <f t="shared" si="114"/>
        <v>0</v>
      </c>
      <c r="M161" s="89">
        <v>30</v>
      </c>
      <c r="N161" s="131">
        <f t="shared" ref="N161:N165" si="116">E161*30%</f>
        <v>0</v>
      </c>
      <c r="O161" s="89" t="e">
        <f t="shared" si="115"/>
        <v>#DIV/0!</v>
      </c>
      <c r="P161" s="5"/>
    </row>
    <row r="162" spans="1:16" s="115" customFormat="1" ht="15.75" x14ac:dyDescent="0.25">
      <c r="A162" s="109" t="s">
        <v>210</v>
      </c>
      <c r="B162" s="123" t="s">
        <v>211</v>
      </c>
      <c r="C162" s="124">
        <v>298.5</v>
      </c>
      <c r="D162" s="118">
        <v>0</v>
      </c>
      <c r="E162" s="126"/>
      <c r="F162" s="151">
        <f t="shared" si="113"/>
        <v>0</v>
      </c>
      <c r="G162" s="114">
        <v>0</v>
      </c>
      <c r="H162" s="120">
        <v>0</v>
      </c>
      <c r="I162" s="113"/>
      <c r="J162" s="122"/>
      <c r="K162" s="112"/>
      <c r="L162" s="114">
        <f t="shared" si="114"/>
        <v>0</v>
      </c>
      <c r="M162" s="114">
        <v>30</v>
      </c>
      <c r="N162" s="133">
        <f t="shared" si="116"/>
        <v>0</v>
      </c>
      <c r="O162" s="114" t="e">
        <f t="shared" si="115"/>
        <v>#DIV/0!</v>
      </c>
      <c r="P162" s="112"/>
    </row>
    <row r="163" spans="1:16" ht="15.75" x14ac:dyDescent="0.25">
      <c r="A163" s="1" t="s">
        <v>212</v>
      </c>
      <c r="B163" s="2" t="s">
        <v>213</v>
      </c>
      <c r="C163" s="8">
        <v>54.5</v>
      </c>
      <c r="D163" s="9">
        <v>15</v>
      </c>
      <c r="E163" s="107">
        <v>41</v>
      </c>
      <c r="F163" s="150">
        <f t="shared" si="113"/>
        <v>0.75229357798165142</v>
      </c>
      <c r="G163" s="91">
        <v>2</v>
      </c>
      <c r="H163" s="10">
        <v>15</v>
      </c>
      <c r="I163" s="24"/>
      <c r="J163" s="86"/>
      <c r="K163" s="5"/>
      <c r="L163" s="108">
        <f t="shared" si="114"/>
        <v>12.299999999999999</v>
      </c>
      <c r="M163" s="89">
        <v>30</v>
      </c>
      <c r="N163" s="131">
        <v>0</v>
      </c>
      <c r="O163" s="89">
        <f t="shared" si="115"/>
        <v>0</v>
      </c>
      <c r="P163" s="5"/>
    </row>
    <row r="164" spans="1:16" s="115" customFormat="1" ht="15.75" x14ac:dyDescent="0.25">
      <c r="A164" s="109" t="s">
        <v>214</v>
      </c>
      <c r="B164" s="197" t="s">
        <v>215</v>
      </c>
      <c r="C164" s="185">
        <v>35.200000000000003</v>
      </c>
      <c r="D164" s="118">
        <v>20</v>
      </c>
      <c r="E164" s="126"/>
      <c r="F164" s="151">
        <f t="shared" si="113"/>
        <v>0</v>
      </c>
      <c r="G164" s="114">
        <v>3</v>
      </c>
      <c r="H164" s="120">
        <v>15</v>
      </c>
      <c r="I164" s="113"/>
      <c r="J164" s="142"/>
      <c r="K164" s="112"/>
      <c r="L164" s="114">
        <f t="shared" si="114"/>
        <v>0</v>
      </c>
      <c r="M164" s="114">
        <v>30</v>
      </c>
      <c r="N164" s="133">
        <f t="shared" si="116"/>
        <v>0</v>
      </c>
      <c r="O164" s="114" t="e">
        <f t="shared" si="115"/>
        <v>#DIV/0!</v>
      </c>
      <c r="P164" s="112"/>
    </row>
    <row r="165" spans="1:16" ht="19.5" customHeight="1" x14ac:dyDescent="0.25">
      <c r="A165" s="1" t="s">
        <v>216</v>
      </c>
      <c r="B165" s="21" t="s">
        <v>217</v>
      </c>
      <c r="C165" s="22">
        <v>27.6</v>
      </c>
      <c r="D165" s="15">
        <v>0</v>
      </c>
      <c r="E165" s="21">
        <v>1</v>
      </c>
      <c r="F165" s="153">
        <v>0.03</v>
      </c>
      <c r="G165" s="81">
        <v>0</v>
      </c>
      <c r="H165" s="21">
        <v>0</v>
      </c>
      <c r="I165" s="21"/>
      <c r="J165" s="80"/>
      <c r="K165" s="5"/>
      <c r="L165" s="108">
        <f t="shared" si="114"/>
        <v>0.3</v>
      </c>
      <c r="M165" s="89">
        <v>30</v>
      </c>
      <c r="N165" s="131">
        <f t="shared" si="116"/>
        <v>0.3</v>
      </c>
      <c r="O165" s="89">
        <f t="shared" si="115"/>
        <v>30</v>
      </c>
      <c r="P165" s="5"/>
    </row>
    <row r="166" spans="1:16" ht="15.75" x14ac:dyDescent="0.25">
      <c r="A166" s="5"/>
      <c r="B166" s="65" t="s">
        <v>33</v>
      </c>
      <c r="C166" s="64"/>
      <c r="D166" s="77"/>
      <c r="E166" s="77">
        <f>SUM(E158:E165)</f>
        <v>146</v>
      </c>
      <c r="F166" s="149"/>
      <c r="G166" s="16"/>
      <c r="H166" s="77"/>
      <c r="I166" s="77"/>
      <c r="J166" s="16"/>
      <c r="K166" s="17"/>
      <c r="L166" s="17"/>
      <c r="M166" s="17"/>
      <c r="N166" s="135">
        <f>SUM(N158:N165)</f>
        <v>21.3</v>
      </c>
      <c r="O166" s="17"/>
      <c r="P166" s="17"/>
    </row>
    <row r="167" spans="1:16" x14ac:dyDescent="0.25">
      <c r="A167" s="206" t="s">
        <v>218</v>
      </c>
      <c r="B167" s="205"/>
      <c r="C167" s="205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</row>
    <row r="168" spans="1:16" ht="21.75" customHeight="1" x14ac:dyDescent="0.25">
      <c r="A168" s="1" t="s">
        <v>219</v>
      </c>
      <c r="B168" s="2" t="s">
        <v>41</v>
      </c>
      <c r="C168" s="3">
        <v>934.8</v>
      </c>
      <c r="D168" s="9">
        <v>100</v>
      </c>
      <c r="E168" s="94">
        <v>100</v>
      </c>
      <c r="F168" s="150">
        <f>E168/C168</f>
        <v>0.1069747539580659</v>
      </c>
      <c r="G168" s="91">
        <v>8</v>
      </c>
      <c r="H168" s="46">
        <v>10</v>
      </c>
      <c r="I168" s="21"/>
      <c r="J168" s="82">
        <v>3</v>
      </c>
      <c r="K168" s="5"/>
      <c r="L168" s="108">
        <f t="shared" ref="L168" si="117">E168*30%</f>
        <v>30</v>
      </c>
      <c r="M168" s="89">
        <v>30</v>
      </c>
      <c r="N168" s="131">
        <v>8</v>
      </c>
      <c r="O168" s="89">
        <f t="shared" ref="O168" si="118">N168/E168%</f>
        <v>8</v>
      </c>
      <c r="P168" s="5"/>
    </row>
    <row r="169" spans="1:16" s="115" customFormat="1" ht="15.75" x14ac:dyDescent="0.25">
      <c r="A169" s="156" t="s">
        <v>220</v>
      </c>
      <c r="B169" s="192" t="s">
        <v>221</v>
      </c>
      <c r="C169" s="193">
        <v>40.6</v>
      </c>
      <c r="D169" s="118">
        <v>3</v>
      </c>
      <c r="E169" s="119">
        <v>4</v>
      </c>
      <c r="F169" s="151">
        <f t="shared" ref="F169:F179" si="119">E169/C169</f>
        <v>9.852216748768472E-2</v>
      </c>
      <c r="G169" s="114">
        <v>0</v>
      </c>
      <c r="H169" s="159">
        <v>0</v>
      </c>
      <c r="I169" s="160"/>
      <c r="J169" s="122"/>
      <c r="K169" s="112"/>
      <c r="L169" s="114">
        <f t="shared" ref="L169:L179" si="120">E169*30%</f>
        <v>1.2</v>
      </c>
      <c r="M169" s="114">
        <v>30</v>
      </c>
      <c r="N169" s="133">
        <v>1</v>
      </c>
      <c r="O169" s="114">
        <f t="shared" ref="O169:O180" si="121">N169/E169%</f>
        <v>25</v>
      </c>
      <c r="P169" s="112"/>
    </row>
    <row r="170" spans="1:16" s="115" customFormat="1" ht="15.75" x14ac:dyDescent="0.25">
      <c r="A170" s="156" t="s">
        <v>222</v>
      </c>
      <c r="B170" s="192" t="s">
        <v>223</v>
      </c>
      <c r="C170" s="193">
        <v>54.3</v>
      </c>
      <c r="D170" s="118">
        <v>21</v>
      </c>
      <c r="E170" s="126">
        <v>21</v>
      </c>
      <c r="F170" s="151">
        <f t="shared" si="119"/>
        <v>0.38674033149171272</v>
      </c>
      <c r="G170" s="114">
        <v>2</v>
      </c>
      <c r="H170" s="159">
        <v>10</v>
      </c>
      <c r="I170" s="160"/>
      <c r="J170" s="122">
        <v>2</v>
      </c>
      <c r="K170" s="112">
        <v>100</v>
      </c>
      <c r="L170" s="114">
        <f t="shared" si="120"/>
        <v>6.3</v>
      </c>
      <c r="M170" s="114">
        <v>30</v>
      </c>
      <c r="N170" s="133">
        <v>2</v>
      </c>
      <c r="O170" s="114">
        <f t="shared" si="121"/>
        <v>9.5238095238095237</v>
      </c>
      <c r="P170" s="112"/>
    </row>
    <row r="171" spans="1:16" s="115" customFormat="1" ht="15.75" x14ac:dyDescent="0.25">
      <c r="A171" s="156" t="s">
        <v>224</v>
      </c>
      <c r="B171" s="192" t="s">
        <v>225</v>
      </c>
      <c r="C171" s="193">
        <v>96.9</v>
      </c>
      <c r="D171" s="118">
        <v>49</v>
      </c>
      <c r="E171" s="126">
        <v>51</v>
      </c>
      <c r="F171" s="151">
        <f t="shared" si="119"/>
        <v>0.52631578947368418</v>
      </c>
      <c r="G171" s="114">
        <v>4</v>
      </c>
      <c r="H171" s="159">
        <v>15</v>
      </c>
      <c r="I171" s="160"/>
      <c r="J171" s="122"/>
      <c r="K171" s="112"/>
      <c r="L171" s="114">
        <f t="shared" si="120"/>
        <v>15.299999999999999</v>
      </c>
      <c r="M171" s="114">
        <v>30</v>
      </c>
      <c r="N171" s="133">
        <v>6</v>
      </c>
      <c r="O171" s="114">
        <f t="shared" si="121"/>
        <v>11.76470588235294</v>
      </c>
      <c r="P171" s="112"/>
    </row>
    <row r="172" spans="1:16" s="115" customFormat="1" ht="15.75" x14ac:dyDescent="0.25">
      <c r="A172" s="156" t="s">
        <v>226</v>
      </c>
      <c r="B172" s="192" t="s">
        <v>227</v>
      </c>
      <c r="C172" s="193">
        <v>31.2</v>
      </c>
      <c r="D172" s="118">
        <v>8</v>
      </c>
      <c r="E172" s="126">
        <v>8</v>
      </c>
      <c r="F172" s="151">
        <f t="shared" si="119"/>
        <v>0.25641025641025644</v>
      </c>
      <c r="G172" s="114">
        <v>2</v>
      </c>
      <c r="H172" s="159">
        <v>15</v>
      </c>
      <c r="I172" s="160"/>
      <c r="J172" s="122"/>
      <c r="K172" s="112"/>
      <c r="L172" s="114">
        <f t="shared" si="120"/>
        <v>2.4</v>
      </c>
      <c r="M172" s="114">
        <v>30</v>
      </c>
      <c r="N172" s="133">
        <v>0</v>
      </c>
      <c r="O172" s="114">
        <f t="shared" si="121"/>
        <v>0</v>
      </c>
      <c r="P172" s="112"/>
    </row>
    <row r="173" spans="1:16" s="115" customFormat="1" ht="15.75" x14ac:dyDescent="0.25">
      <c r="A173" s="156" t="s">
        <v>228</v>
      </c>
      <c r="B173" s="192" t="s">
        <v>229</v>
      </c>
      <c r="C173" s="193">
        <v>15.3</v>
      </c>
      <c r="D173" s="194">
        <v>5</v>
      </c>
      <c r="E173" s="126">
        <v>5</v>
      </c>
      <c r="F173" s="151">
        <f t="shared" si="119"/>
        <v>0.32679738562091504</v>
      </c>
      <c r="G173" s="114">
        <v>0</v>
      </c>
      <c r="H173" s="159">
        <v>0</v>
      </c>
      <c r="I173" s="160"/>
      <c r="J173" s="163"/>
      <c r="K173" s="112"/>
      <c r="L173" s="114">
        <f t="shared" si="120"/>
        <v>1.5</v>
      </c>
      <c r="M173" s="114">
        <v>30</v>
      </c>
      <c r="N173" s="133">
        <v>0</v>
      </c>
      <c r="O173" s="114">
        <f t="shared" si="121"/>
        <v>0</v>
      </c>
      <c r="P173" s="112"/>
    </row>
    <row r="174" spans="1:16" s="115" customFormat="1" ht="15.75" x14ac:dyDescent="0.25">
      <c r="A174" s="156" t="s">
        <v>230</v>
      </c>
      <c r="B174" s="157" t="s">
        <v>231</v>
      </c>
      <c r="C174" s="158">
        <v>52.1</v>
      </c>
      <c r="D174" s="118">
        <v>13</v>
      </c>
      <c r="E174" s="119">
        <v>21</v>
      </c>
      <c r="F174" s="151">
        <f t="shared" si="119"/>
        <v>0.40307101727447214</v>
      </c>
      <c r="G174" s="114">
        <v>0</v>
      </c>
      <c r="H174" s="159">
        <v>0</v>
      </c>
      <c r="I174" s="160"/>
      <c r="J174" s="122"/>
      <c r="K174" s="112"/>
      <c r="L174" s="114">
        <f t="shared" si="120"/>
        <v>6.3</v>
      </c>
      <c r="M174" s="114">
        <v>30</v>
      </c>
      <c r="N174" s="133">
        <v>0</v>
      </c>
      <c r="O174" s="114">
        <f t="shared" si="121"/>
        <v>0</v>
      </c>
      <c r="P174" s="112"/>
    </row>
    <row r="175" spans="1:16" s="115" customFormat="1" ht="15.75" x14ac:dyDescent="0.25">
      <c r="A175" s="156" t="s">
        <v>232</v>
      </c>
      <c r="B175" s="157" t="s">
        <v>233</v>
      </c>
      <c r="C175" s="158">
        <v>59.4</v>
      </c>
      <c r="D175" s="118">
        <v>0</v>
      </c>
      <c r="E175" s="126"/>
      <c r="F175" s="151">
        <f t="shared" si="119"/>
        <v>0</v>
      </c>
      <c r="G175" s="114">
        <v>0</v>
      </c>
      <c r="H175" s="159">
        <v>0</v>
      </c>
      <c r="I175" s="160"/>
      <c r="J175" s="142"/>
      <c r="K175" s="112"/>
      <c r="L175" s="114">
        <f t="shared" si="120"/>
        <v>0</v>
      </c>
      <c r="M175" s="114">
        <v>30</v>
      </c>
      <c r="N175" s="133">
        <f t="shared" ref="N175:N179" si="122">E175*30%</f>
        <v>0</v>
      </c>
      <c r="O175" s="114" t="e">
        <f t="shared" si="121"/>
        <v>#DIV/0!</v>
      </c>
      <c r="P175" s="112"/>
    </row>
    <row r="176" spans="1:16" s="115" customFormat="1" ht="21.75" customHeight="1" x14ac:dyDescent="0.25">
      <c r="A176" s="156" t="s">
        <v>234</v>
      </c>
      <c r="B176" s="157" t="s">
        <v>235</v>
      </c>
      <c r="C176" s="158">
        <v>13.8</v>
      </c>
      <c r="D176" s="118">
        <v>1</v>
      </c>
      <c r="E176" s="126"/>
      <c r="F176" s="151">
        <f t="shared" si="119"/>
        <v>0</v>
      </c>
      <c r="G176" s="114">
        <v>0</v>
      </c>
      <c r="H176" s="159">
        <v>0</v>
      </c>
      <c r="I176" s="160"/>
      <c r="J176" s="122"/>
      <c r="K176" s="112"/>
      <c r="L176" s="114">
        <f t="shared" si="120"/>
        <v>0</v>
      </c>
      <c r="M176" s="114">
        <v>30</v>
      </c>
      <c r="N176" s="133">
        <f t="shared" si="122"/>
        <v>0</v>
      </c>
      <c r="O176" s="114" t="e">
        <f t="shared" si="121"/>
        <v>#DIV/0!</v>
      </c>
      <c r="P176" s="112"/>
    </row>
    <row r="177" spans="1:16" ht="20.25" customHeight="1" x14ac:dyDescent="0.25">
      <c r="A177" s="52" t="s">
        <v>236</v>
      </c>
      <c r="B177" s="54" t="s">
        <v>237</v>
      </c>
      <c r="C177" s="55">
        <v>56.6</v>
      </c>
      <c r="D177" s="9">
        <v>12</v>
      </c>
      <c r="E177" s="94"/>
      <c r="F177" s="150">
        <f t="shared" si="119"/>
        <v>0</v>
      </c>
      <c r="G177" s="91">
        <v>1</v>
      </c>
      <c r="H177" s="46">
        <v>15</v>
      </c>
      <c r="I177" s="53"/>
      <c r="J177" s="83"/>
      <c r="K177" s="5"/>
      <c r="L177" s="108">
        <f t="shared" si="120"/>
        <v>0</v>
      </c>
      <c r="M177" s="89">
        <v>30</v>
      </c>
      <c r="N177" s="131">
        <f t="shared" si="122"/>
        <v>0</v>
      </c>
      <c r="O177" s="89" t="e">
        <f t="shared" si="121"/>
        <v>#DIV/0!</v>
      </c>
      <c r="P177" s="5"/>
    </row>
    <row r="178" spans="1:16" s="115" customFormat="1" ht="15" customHeight="1" x14ac:dyDescent="0.25">
      <c r="A178" s="156" t="s">
        <v>238</v>
      </c>
      <c r="B178" s="157" t="s">
        <v>239</v>
      </c>
      <c r="C178" s="158">
        <v>40.799999999999997</v>
      </c>
      <c r="D178" s="118">
        <v>12</v>
      </c>
      <c r="E178" s="119">
        <v>12</v>
      </c>
      <c r="F178" s="151">
        <f t="shared" si="119"/>
        <v>0.29411764705882354</v>
      </c>
      <c r="G178" s="114">
        <v>2</v>
      </c>
      <c r="H178" s="159">
        <v>15</v>
      </c>
      <c r="I178" s="160"/>
      <c r="J178" s="122"/>
      <c r="K178" s="112"/>
      <c r="L178" s="114">
        <f t="shared" si="120"/>
        <v>3.5999999999999996</v>
      </c>
      <c r="M178" s="114">
        <v>30</v>
      </c>
      <c r="N178" s="133">
        <v>2</v>
      </c>
      <c r="O178" s="114">
        <f t="shared" si="121"/>
        <v>16.666666666666668</v>
      </c>
      <c r="P178" s="112"/>
    </row>
    <row r="179" spans="1:16" s="115" customFormat="1" ht="15.75" x14ac:dyDescent="0.25">
      <c r="A179" s="195" t="s">
        <v>240</v>
      </c>
      <c r="B179" s="195" t="s">
        <v>241</v>
      </c>
      <c r="C179" s="196">
        <v>57.7</v>
      </c>
      <c r="D179" s="160">
        <v>0</v>
      </c>
      <c r="E179" s="126"/>
      <c r="F179" s="151">
        <f t="shared" si="119"/>
        <v>0</v>
      </c>
      <c r="G179" s="114">
        <v>0</v>
      </c>
      <c r="H179" s="159">
        <v>0</v>
      </c>
      <c r="I179" s="160"/>
      <c r="J179" s="122"/>
      <c r="K179" s="112"/>
      <c r="L179" s="114">
        <f t="shared" si="120"/>
        <v>0</v>
      </c>
      <c r="M179" s="114">
        <v>30</v>
      </c>
      <c r="N179" s="133">
        <f t="shared" si="122"/>
        <v>0</v>
      </c>
      <c r="O179" s="114" t="e">
        <f t="shared" si="121"/>
        <v>#DIV/0!</v>
      </c>
      <c r="P179" s="112"/>
    </row>
    <row r="180" spans="1:16" ht="15.75" x14ac:dyDescent="0.25">
      <c r="A180" s="5"/>
      <c r="B180" s="70" t="s">
        <v>33</v>
      </c>
      <c r="C180" s="69"/>
      <c r="D180" s="78"/>
      <c r="E180" s="78">
        <f>SUM(E168:E179)</f>
        <v>222</v>
      </c>
      <c r="F180" s="149"/>
      <c r="G180" s="105"/>
      <c r="H180" s="78"/>
      <c r="I180" s="78"/>
      <c r="J180" s="16"/>
      <c r="K180" s="17"/>
      <c r="L180" s="17"/>
      <c r="M180" s="17"/>
      <c r="N180" s="135">
        <f>SUM(N168:N179)</f>
        <v>19</v>
      </c>
      <c r="O180" s="17">
        <f t="shared" si="121"/>
        <v>8.5585585585585573</v>
      </c>
      <c r="P180" s="17"/>
    </row>
    <row r="181" spans="1:16" x14ac:dyDescent="0.25">
      <c r="A181" s="206" t="s">
        <v>242</v>
      </c>
      <c r="B181" s="205"/>
      <c r="C181" s="205"/>
      <c r="D181" s="205"/>
      <c r="E181" s="205"/>
      <c r="F181" s="205"/>
      <c r="G181" s="205"/>
      <c r="H181" s="205"/>
      <c r="I181" s="205"/>
      <c r="J181" s="205"/>
      <c r="K181" s="205"/>
      <c r="L181" s="205"/>
      <c r="M181" s="205"/>
      <c r="N181" s="205"/>
      <c r="O181" s="205"/>
      <c r="P181" s="205"/>
    </row>
    <row r="182" spans="1:16" ht="15.75" x14ac:dyDescent="0.25">
      <c r="A182" s="1" t="s">
        <v>243</v>
      </c>
      <c r="B182" s="2" t="s">
        <v>19</v>
      </c>
      <c r="C182" s="8">
        <v>816</v>
      </c>
      <c r="D182" s="9">
        <v>652</v>
      </c>
      <c r="E182" s="94"/>
      <c r="F182" s="150">
        <f>E182/C182</f>
        <v>0</v>
      </c>
      <c r="G182" s="91">
        <v>6</v>
      </c>
      <c r="H182" s="10">
        <v>1</v>
      </c>
      <c r="I182" s="14"/>
      <c r="J182" s="82"/>
      <c r="K182" s="5"/>
      <c r="L182" s="108">
        <f t="shared" ref="L182" si="123">E182*30%</f>
        <v>0</v>
      </c>
      <c r="M182" s="89">
        <v>30</v>
      </c>
      <c r="N182" s="131">
        <f t="shared" ref="N182" si="124">E182*30%</f>
        <v>0</v>
      </c>
      <c r="O182" s="89" t="e">
        <f t="shared" ref="O182" si="125">N182/E182%</f>
        <v>#DIV/0!</v>
      </c>
      <c r="P182" s="5"/>
    </row>
    <row r="183" spans="1:16" s="115" customFormat="1" ht="30" x14ac:dyDescent="0.25">
      <c r="A183" s="109" t="s">
        <v>244</v>
      </c>
      <c r="B183" s="123" t="s">
        <v>245</v>
      </c>
      <c r="C183" s="124">
        <v>194.7</v>
      </c>
      <c r="D183" s="118">
        <v>21</v>
      </c>
      <c r="E183" s="119">
        <v>14</v>
      </c>
      <c r="F183" s="151">
        <f t="shared" ref="F183:F185" si="126">E183/C183</f>
        <v>7.1905495634309202E-2</v>
      </c>
      <c r="G183" s="114">
        <v>2</v>
      </c>
      <c r="H183" s="120">
        <v>15</v>
      </c>
      <c r="I183" s="113"/>
      <c r="J183" s="122"/>
      <c r="K183" s="112"/>
      <c r="L183" s="114">
        <f t="shared" ref="L183:L185" si="127">E183*30%</f>
        <v>4.2</v>
      </c>
      <c r="M183" s="114">
        <v>30</v>
      </c>
      <c r="N183" s="133">
        <v>4</v>
      </c>
      <c r="O183" s="114">
        <f t="shared" ref="O183:O186" si="128">N183/E183%</f>
        <v>28.571428571428569</v>
      </c>
      <c r="P183" s="112"/>
    </row>
    <row r="184" spans="1:16" s="115" customFormat="1" ht="15.75" x14ac:dyDescent="0.25">
      <c r="A184" s="109" t="s">
        <v>246</v>
      </c>
      <c r="B184" s="123" t="s">
        <v>247</v>
      </c>
      <c r="C184" s="124">
        <v>79.34</v>
      </c>
      <c r="D184" s="118">
        <v>17</v>
      </c>
      <c r="E184" s="119">
        <v>15</v>
      </c>
      <c r="F184" s="151">
        <f t="shared" si="126"/>
        <v>0.18905974287874969</v>
      </c>
      <c r="G184" s="114">
        <v>2</v>
      </c>
      <c r="H184" s="120">
        <v>15</v>
      </c>
      <c r="I184" s="179"/>
      <c r="J184" s="122"/>
      <c r="K184" s="112"/>
      <c r="L184" s="114">
        <f t="shared" si="127"/>
        <v>4.5</v>
      </c>
      <c r="M184" s="114">
        <v>30</v>
      </c>
      <c r="N184" s="133">
        <v>2</v>
      </c>
      <c r="O184" s="114">
        <f t="shared" si="128"/>
        <v>13.333333333333334</v>
      </c>
      <c r="P184" s="112"/>
    </row>
    <row r="185" spans="1:16" s="115" customFormat="1" ht="15.75" x14ac:dyDescent="0.25">
      <c r="A185" s="109" t="s">
        <v>248</v>
      </c>
      <c r="B185" s="123" t="s">
        <v>122</v>
      </c>
      <c r="C185" s="124">
        <v>69</v>
      </c>
      <c r="D185" s="118">
        <v>0</v>
      </c>
      <c r="E185" s="126">
        <v>0</v>
      </c>
      <c r="F185" s="151">
        <f t="shared" si="126"/>
        <v>0</v>
      </c>
      <c r="G185" s="114">
        <v>0</v>
      </c>
      <c r="H185" s="120">
        <v>0</v>
      </c>
      <c r="I185" s="113"/>
      <c r="J185" s="122"/>
      <c r="K185" s="112"/>
      <c r="L185" s="114">
        <f t="shared" si="127"/>
        <v>0</v>
      </c>
      <c r="M185" s="114">
        <v>30</v>
      </c>
      <c r="N185" s="133">
        <f t="shared" ref="N185" si="129">E185*30%</f>
        <v>0</v>
      </c>
      <c r="O185" s="114" t="e">
        <f t="shared" si="128"/>
        <v>#DIV/0!</v>
      </c>
      <c r="P185" s="112"/>
    </row>
    <row r="186" spans="1:16" ht="15.75" x14ac:dyDescent="0.25">
      <c r="A186" s="5"/>
      <c r="B186" s="65" t="s">
        <v>33</v>
      </c>
      <c r="C186" s="64"/>
      <c r="D186" s="77"/>
      <c r="E186" s="77">
        <f>SUM(E182:E185)</f>
        <v>29</v>
      </c>
      <c r="F186" s="149"/>
      <c r="G186" s="16"/>
      <c r="H186" s="77"/>
      <c r="I186" s="77"/>
      <c r="J186" s="16"/>
      <c r="K186" s="17"/>
      <c r="L186" s="17"/>
      <c r="M186" s="17"/>
      <c r="N186" s="135">
        <f>SUM(N182:N185)</f>
        <v>6</v>
      </c>
      <c r="O186" s="17">
        <f t="shared" si="128"/>
        <v>20.689655172413794</v>
      </c>
      <c r="P186" s="17"/>
    </row>
    <row r="187" spans="1:16" x14ac:dyDescent="0.25">
      <c r="A187" s="206" t="s">
        <v>249</v>
      </c>
      <c r="B187" s="205"/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205"/>
      <c r="O187" s="205"/>
      <c r="P187" s="205"/>
    </row>
    <row r="188" spans="1:16" ht="15.75" x14ac:dyDescent="0.25">
      <c r="A188" s="1" t="s">
        <v>250</v>
      </c>
      <c r="B188" s="2" t="s">
        <v>41</v>
      </c>
      <c r="C188" s="3">
        <v>175.9</v>
      </c>
      <c r="D188" s="9">
        <v>30</v>
      </c>
      <c r="E188" s="107">
        <v>11</v>
      </c>
      <c r="F188" s="150">
        <f>E188/C188</f>
        <v>6.2535531552018186E-2</v>
      </c>
      <c r="G188" s="91">
        <v>4</v>
      </c>
      <c r="H188" s="10">
        <v>15</v>
      </c>
      <c r="I188" s="57"/>
      <c r="J188" s="82"/>
      <c r="K188" s="5"/>
      <c r="L188" s="108">
        <f t="shared" ref="L188" si="130">E188*30%</f>
        <v>3.3</v>
      </c>
      <c r="M188" s="89">
        <v>30</v>
      </c>
      <c r="N188" s="131">
        <v>3</v>
      </c>
      <c r="O188" s="89">
        <f t="shared" ref="O188" si="131">N188/E188%</f>
        <v>27.272727272727273</v>
      </c>
      <c r="P188" s="5"/>
    </row>
    <row r="189" spans="1:16" s="115" customFormat="1" ht="30" x14ac:dyDescent="0.25">
      <c r="A189" s="109" t="s">
        <v>251</v>
      </c>
      <c r="B189" s="123" t="s">
        <v>252</v>
      </c>
      <c r="C189" s="124">
        <v>89.7</v>
      </c>
      <c r="D189" s="118">
        <v>17</v>
      </c>
      <c r="E189" s="119">
        <v>28</v>
      </c>
      <c r="F189" s="151">
        <f t="shared" ref="F189:F200" si="132">E189/C189</f>
        <v>0.31215161649944256</v>
      </c>
      <c r="G189" s="114">
        <v>2</v>
      </c>
      <c r="H189" s="120">
        <v>15</v>
      </c>
      <c r="I189" s="113"/>
      <c r="J189" s="122"/>
      <c r="K189" s="112"/>
      <c r="L189" s="114">
        <f t="shared" ref="L189:L200" si="133">E189*30%</f>
        <v>8.4</v>
      </c>
      <c r="M189" s="114">
        <v>30</v>
      </c>
      <c r="N189" s="133">
        <v>8</v>
      </c>
      <c r="O189" s="114">
        <f t="shared" ref="O189:O200" si="134">N189/E189%</f>
        <v>28.571428571428569</v>
      </c>
      <c r="P189" s="112"/>
    </row>
    <row r="190" spans="1:16" s="115" customFormat="1" ht="27.75" customHeight="1" x14ac:dyDescent="0.25">
      <c r="A190" s="109" t="s">
        <v>253</v>
      </c>
      <c r="B190" s="123" t="s">
        <v>254</v>
      </c>
      <c r="C190" s="124">
        <v>106.1</v>
      </c>
      <c r="D190" s="118">
        <v>14</v>
      </c>
      <c r="E190" s="119">
        <v>14</v>
      </c>
      <c r="F190" s="151">
        <f t="shared" si="132"/>
        <v>0.13195098963242224</v>
      </c>
      <c r="G190" s="114">
        <v>2</v>
      </c>
      <c r="H190" s="120">
        <v>15</v>
      </c>
      <c r="I190" s="113"/>
      <c r="J190" s="122"/>
      <c r="K190" s="112"/>
      <c r="L190" s="114">
        <f t="shared" si="133"/>
        <v>4.2</v>
      </c>
      <c r="M190" s="114">
        <v>30</v>
      </c>
      <c r="N190" s="133">
        <v>4</v>
      </c>
      <c r="O190" s="114">
        <f t="shared" si="134"/>
        <v>28.571428571428569</v>
      </c>
      <c r="P190" s="112"/>
    </row>
    <row r="191" spans="1:16" ht="15.75" x14ac:dyDescent="0.25">
      <c r="A191" s="1" t="s">
        <v>255</v>
      </c>
      <c r="B191" s="2" t="s">
        <v>256</v>
      </c>
      <c r="C191" s="8">
        <v>122.19</v>
      </c>
      <c r="D191" s="9">
        <v>19</v>
      </c>
      <c r="E191" s="107">
        <v>20</v>
      </c>
      <c r="F191" s="150">
        <f t="shared" si="132"/>
        <v>0.1636795155086341</v>
      </c>
      <c r="G191" s="91">
        <v>2</v>
      </c>
      <c r="H191" s="56">
        <v>15</v>
      </c>
      <c r="I191" s="24"/>
      <c r="J191" s="83"/>
      <c r="K191" s="5"/>
      <c r="L191" s="108">
        <f t="shared" si="133"/>
        <v>6</v>
      </c>
      <c r="M191" s="89">
        <v>30</v>
      </c>
      <c r="N191" s="131">
        <f t="shared" ref="N191:N199" si="135">E191*30%</f>
        <v>6</v>
      </c>
      <c r="O191" s="89">
        <f t="shared" si="134"/>
        <v>30</v>
      </c>
      <c r="P191" s="5"/>
    </row>
    <row r="192" spans="1:16" s="115" customFormat="1" ht="30" x14ac:dyDescent="0.25">
      <c r="A192" s="109" t="s">
        <v>257</v>
      </c>
      <c r="B192" s="123" t="s">
        <v>258</v>
      </c>
      <c r="C192" s="124">
        <v>78.489999999999995</v>
      </c>
      <c r="D192" s="118">
        <v>16</v>
      </c>
      <c r="E192" s="119">
        <v>17</v>
      </c>
      <c r="F192" s="151">
        <f t="shared" si="132"/>
        <v>0.2165881003949548</v>
      </c>
      <c r="G192" s="114">
        <v>1</v>
      </c>
      <c r="H192" s="120">
        <v>15</v>
      </c>
      <c r="I192" s="113"/>
      <c r="J192" s="122"/>
      <c r="K192" s="112"/>
      <c r="L192" s="114">
        <f t="shared" si="133"/>
        <v>5.0999999999999996</v>
      </c>
      <c r="M192" s="114">
        <v>30</v>
      </c>
      <c r="N192" s="133">
        <v>5</v>
      </c>
      <c r="O192" s="114">
        <f t="shared" si="134"/>
        <v>29.411764705882351</v>
      </c>
      <c r="P192" s="112"/>
    </row>
    <row r="193" spans="1:16" s="115" customFormat="1" ht="15.75" x14ac:dyDescent="0.25">
      <c r="A193" s="109" t="s">
        <v>259</v>
      </c>
      <c r="B193" s="123" t="s">
        <v>260</v>
      </c>
      <c r="C193" s="124">
        <v>81</v>
      </c>
      <c r="D193" s="118">
        <v>23</v>
      </c>
      <c r="E193" s="119">
        <v>27</v>
      </c>
      <c r="F193" s="151">
        <f t="shared" si="132"/>
        <v>0.33333333333333331</v>
      </c>
      <c r="G193" s="114">
        <v>3</v>
      </c>
      <c r="H193" s="120">
        <v>15</v>
      </c>
      <c r="I193" s="113"/>
      <c r="J193" s="122"/>
      <c r="K193" s="112"/>
      <c r="L193" s="114">
        <f t="shared" si="133"/>
        <v>8.1</v>
      </c>
      <c r="M193" s="114">
        <v>30</v>
      </c>
      <c r="N193" s="133">
        <v>8</v>
      </c>
      <c r="O193" s="114">
        <f t="shared" si="134"/>
        <v>29.629629629629626</v>
      </c>
      <c r="P193" s="112"/>
    </row>
    <row r="194" spans="1:16" s="115" customFormat="1" ht="15.75" x14ac:dyDescent="0.25">
      <c r="A194" s="109" t="s">
        <v>261</v>
      </c>
      <c r="B194" s="123" t="s">
        <v>262</v>
      </c>
      <c r="C194" s="124" t="s">
        <v>315</v>
      </c>
      <c r="D194" s="118">
        <v>10</v>
      </c>
      <c r="E194" s="119">
        <v>20</v>
      </c>
      <c r="F194" s="151" t="e">
        <f>E194/C194</f>
        <v>#VALUE!</v>
      </c>
      <c r="G194" s="114">
        <v>0</v>
      </c>
      <c r="H194" s="120">
        <v>0</v>
      </c>
      <c r="I194" s="113"/>
      <c r="J194" s="122"/>
      <c r="K194" s="112"/>
      <c r="L194" s="114">
        <f t="shared" si="133"/>
        <v>6</v>
      </c>
      <c r="M194" s="114">
        <v>30</v>
      </c>
      <c r="N194" s="133">
        <v>0</v>
      </c>
      <c r="O194" s="114">
        <f t="shared" si="134"/>
        <v>0</v>
      </c>
      <c r="P194" s="112"/>
    </row>
    <row r="195" spans="1:16" s="115" customFormat="1" ht="30" x14ac:dyDescent="0.25">
      <c r="A195" s="109" t="s">
        <v>263</v>
      </c>
      <c r="B195" s="123" t="s">
        <v>264</v>
      </c>
      <c r="C195" s="124">
        <v>66.3</v>
      </c>
      <c r="D195" s="118">
        <v>4</v>
      </c>
      <c r="E195" s="119">
        <v>3</v>
      </c>
      <c r="F195" s="151">
        <f t="shared" si="132"/>
        <v>4.5248868778280542E-2</v>
      </c>
      <c r="G195" s="114">
        <v>0</v>
      </c>
      <c r="H195" s="120">
        <v>0</v>
      </c>
      <c r="I195" s="113"/>
      <c r="J195" s="122"/>
      <c r="K195" s="112"/>
      <c r="L195" s="114">
        <f t="shared" si="133"/>
        <v>0.89999999999999991</v>
      </c>
      <c r="M195" s="114">
        <v>30</v>
      </c>
      <c r="N195" s="133">
        <v>0</v>
      </c>
      <c r="O195" s="114">
        <f t="shared" si="134"/>
        <v>0</v>
      </c>
      <c r="P195" s="112"/>
    </row>
    <row r="196" spans="1:16" s="115" customFormat="1" ht="15.75" x14ac:dyDescent="0.25">
      <c r="A196" s="109" t="s">
        <v>265</v>
      </c>
      <c r="B196" s="123" t="s">
        <v>266</v>
      </c>
      <c r="C196" s="124">
        <v>42.6</v>
      </c>
      <c r="D196" s="118">
        <v>36</v>
      </c>
      <c r="E196" s="119">
        <v>40</v>
      </c>
      <c r="F196" s="151">
        <f t="shared" si="132"/>
        <v>0.93896713615023475</v>
      </c>
      <c r="G196" s="114">
        <v>3</v>
      </c>
      <c r="H196" s="120">
        <v>15</v>
      </c>
      <c r="I196" s="113"/>
      <c r="J196" s="122"/>
      <c r="K196" s="112"/>
      <c r="L196" s="114">
        <f t="shared" si="133"/>
        <v>12</v>
      </c>
      <c r="M196" s="114">
        <v>30</v>
      </c>
      <c r="N196" s="133">
        <v>4</v>
      </c>
      <c r="O196" s="114">
        <f t="shared" si="134"/>
        <v>10</v>
      </c>
      <c r="P196" s="112"/>
    </row>
    <row r="197" spans="1:16" ht="20.25" customHeight="1" x14ac:dyDescent="0.25">
      <c r="A197" s="1" t="s">
        <v>267</v>
      </c>
      <c r="B197" s="2" t="s">
        <v>268</v>
      </c>
      <c r="C197" s="8">
        <v>12.2</v>
      </c>
      <c r="D197" s="9">
        <v>26</v>
      </c>
      <c r="E197" s="107">
        <v>24</v>
      </c>
      <c r="F197" s="150">
        <f t="shared" si="132"/>
        <v>1.9672131147540985</v>
      </c>
      <c r="G197" s="91">
        <v>2</v>
      </c>
      <c r="H197" s="56">
        <v>15</v>
      </c>
      <c r="I197" s="24"/>
      <c r="J197" s="83"/>
      <c r="K197" s="5"/>
      <c r="L197" s="108">
        <f t="shared" si="133"/>
        <v>7.1999999999999993</v>
      </c>
      <c r="M197" s="89">
        <v>30</v>
      </c>
      <c r="N197" s="131">
        <f t="shared" si="135"/>
        <v>7.1999999999999993</v>
      </c>
      <c r="O197" s="89">
        <f t="shared" si="134"/>
        <v>29.999999999999996</v>
      </c>
      <c r="P197" s="5"/>
    </row>
    <row r="198" spans="1:16" ht="17.25" customHeight="1" x14ac:dyDescent="0.25">
      <c r="A198" s="1" t="s">
        <v>269</v>
      </c>
      <c r="B198" s="2" t="s">
        <v>270</v>
      </c>
      <c r="C198" s="8">
        <v>11.2</v>
      </c>
      <c r="D198" s="9">
        <v>7</v>
      </c>
      <c r="E198" s="94"/>
      <c r="F198" s="150">
        <f t="shared" si="132"/>
        <v>0</v>
      </c>
      <c r="G198" s="91">
        <v>1</v>
      </c>
      <c r="H198" s="56">
        <v>15</v>
      </c>
      <c r="I198" s="24"/>
      <c r="J198" s="83"/>
      <c r="K198" s="5"/>
      <c r="L198" s="108">
        <f t="shared" si="133"/>
        <v>0</v>
      </c>
      <c r="M198" s="89">
        <v>30</v>
      </c>
      <c r="N198" s="131">
        <f t="shared" si="135"/>
        <v>0</v>
      </c>
      <c r="O198" s="89" t="e">
        <f t="shared" si="134"/>
        <v>#DIV/0!</v>
      </c>
      <c r="P198" s="5"/>
    </row>
    <row r="199" spans="1:16" ht="20.25" customHeight="1" x14ac:dyDescent="0.25">
      <c r="A199" s="1" t="s">
        <v>271</v>
      </c>
      <c r="B199" s="2" t="s">
        <v>272</v>
      </c>
      <c r="C199" s="8">
        <v>15.6</v>
      </c>
      <c r="D199" s="9">
        <v>39</v>
      </c>
      <c r="E199" s="94"/>
      <c r="F199" s="150">
        <f t="shared" si="132"/>
        <v>0</v>
      </c>
      <c r="G199" s="91">
        <v>2</v>
      </c>
      <c r="H199" s="56">
        <v>10</v>
      </c>
      <c r="I199" s="24"/>
      <c r="J199" s="83"/>
      <c r="K199" s="5"/>
      <c r="L199" s="108">
        <f t="shared" si="133"/>
        <v>0</v>
      </c>
      <c r="M199" s="89">
        <v>30</v>
      </c>
      <c r="N199" s="131">
        <f t="shared" si="135"/>
        <v>0</v>
      </c>
      <c r="O199" s="89" t="e">
        <f t="shared" si="134"/>
        <v>#DIV/0!</v>
      </c>
      <c r="P199" s="5"/>
    </row>
    <row r="200" spans="1:16" ht="16.5" customHeight="1" x14ac:dyDescent="0.25">
      <c r="A200" s="1" t="s">
        <v>273</v>
      </c>
      <c r="B200" s="2" t="s">
        <v>274</v>
      </c>
      <c r="C200" s="8">
        <v>42.6</v>
      </c>
      <c r="D200" s="9">
        <v>17</v>
      </c>
      <c r="E200" s="107">
        <v>19</v>
      </c>
      <c r="F200" s="150">
        <f t="shared" si="132"/>
        <v>0.4460093896713615</v>
      </c>
      <c r="G200" s="91">
        <v>2</v>
      </c>
      <c r="H200" s="56">
        <v>15</v>
      </c>
      <c r="I200" s="24"/>
      <c r="J200" s="83"/>
      <c r="K200" s="5"/>
      <c r="L200" s="108">
        <f t="shared" si="133"/>
        <v>5.7</v>
      </c>
      <c r="M200" s="89">
        <v>30</v>
      </c>
      <c r="N200" s="131">
        <v>3</v>
      </c>
      <c r="O200" s="89">
        <f t="shared" si="134"/>
        <v>15.789473684210526</v>
      </c>
      <c r="P200" s="5"/>
    </row>
    <row r="201" spans="1:16" ht="15.75" x14ac:dyDescent="0.25">
      <c r="A201" s="5"/>
      <c r="B201" s="65" t="s">
        <v>33</v>
      </c>
      <c r="C201" s="64"/>
      <c r="D201" s="77"/>
      <c r="E201" s="77">
        <f>SUM(E188:E200)</f>
        <v>223</v>
      </c>
      <c r="F201" s="149"/>
      <c r="G201" s="16"/>
      <c r="H201" s="77"/>
      <c r="I201" s="77"/>
      <c r="J201" s="16"/>
      <c r="K201" s="17"/>
      <c r="L201" s="17"/>
      <c r="M201" s="17"/>
      <c r="N201" s="135">
        <f>SUM(N188:N200)</f>
        <v>48.2</v>
      </c>
      <c r="O201" s="17"/>
      <c r="P201" s="17"/>
    </row>
    <row r="202" spans="1:16" x14ac:dyDescent="0.25">
      <c r="A202" s="206" t="s">
        <v>275</v>
      </c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</row>
    <row r="203" spans="1:16" ht="15.75" x14ac:dyDescent="0.25">
      <c r="A203" s="1" t="s">
        <v>276</v>
      </c>
      <c r="B203" s="2" t="s">
        <v>41</v>
      </c>
      <c r="C203" s="6">
        <v>0</v>
      </c>
      <c r="D203" s="6">
        <v>0</v>
      </c>
      <c r="E203" s="29">
        <v>0</v>
      </c>
      <c r="F203" s="150"/>
      <c r="G203" s="79">
        <v>0</v>
      </c>
      <c r="H203" s="6">
        <v>0</v>
      </c>
      <c r="I203" s="6">
        <v>0</v>
      </c>
      <c r="J203" s="82">
        <v>0</v>
      </c>
      <c r="K203" s="5"/>
      <c r="L203" s="108">
        <f t="shared" ref="L203" si="136">E203*30%</f>
        <v>0</v>
      </c>
      <c r="M203" s="89">
        <v>30</v>
      </c>
      <c r="N203" s="131">
        <f t="shared" ref="N203" si="137">E203*30%</f>
        <v>0</v>
      </c>
      <c r="O203" s="89" t="e">
        <f t="shared" ref="O203" si="138">N203/E203%</f>
        <v>#DIV/0!</v>
      </c>
      <c r="P203" s="5"/>
    </row>
    <row r="204" spans="1:16" s="115" customFormat="1" ht="30" x14ac:dyDescent="0.25">
      <c r="A204" s="109" t="s">
        <v>277</v>
      </c>
      <c r="B204" s="123" t="s">
        <v>278</v>
      </c>
      <c r="C204" s="163">
        <v>384.78</v>
      </c>
      <c r="D204" s="120">
        <v>27</v>
      </c>
      <c r="E204" s="180">
        <v>22</v>
      </c>
      <c r="F204" s="151">
        <f>E204/C204</f>
        <v>5.7175528873642086E-2</v>
      </c>
      <c r="G204" s="112">
        <v>4</v>
      </c>
      <c r="H204" s="120">
        <v>15</v>
      </c>
      <c r="I204" s="179"/>
      <c r="J204" s="122"/>
      <c r="K204" s="112"/>
      <c r="L204" s="114">
        <f t="shared" ref="L204" si="139">E204*30%</f>
        <v>6.6</v>
      </c>
      <c r="M204" s="114">
        <v>30</v>
      </c>
      <c r="N204" s="133">
        <v>6</v>
      </c>
      <c r="O204" s="114">
        <f t="shared" ref="O204" si="140">N204/E204%</f>
        <v>27.272727272727273</v>
      </c>
      <c r="P204" s="112"/>
    </row>
    <row r="205" spans="1:16" ht="15.75" x14ac:dyDescent="0.25">
      <c r="A205" s="5"/>
      <c r="B205" s="65" t="s">
        <v>33</v>
      </c>
      <c r="C205" s="64"/>
      <c r="D205" s="77"/>
      <c r="E205" s="77">
        <f>SUM(E203:E204)</f>
        <v>22</v>
      </c>
      <c r="F205" s="149"/>
      <c r="G205" s="77"/>
      <c r="H205" s="77"/>
      <c r="I205" s="77"/>
      <c r="J205" s="16"/>
      <c r="K205" s="17"/>
      <c r="L205" s="17"/>
      <c r="M205" s="17"/>
      <c r="N205" s="135">
        <f>SUM(N203:N204)</f>
        <v>6</v>
      </c>
      <c r="O205" s="17"/>
      <c r="P205" s="17"/>
    </row>
    <row r="206" spans="1:16" x14ac:dyDescent="0.25">
      <c r="A206" s="206" t="s">
        <v>279</v>
      </c>
      <c r="B206" s="205"/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</row>
    <row r="207" spans="1:16" ht="15.75" x14ac:dyDescent="0.25">
      <c r="A207" s="1" t="s">
        <v>280</v>
      </c>
      <c r="B207" s="2" t="s">
        <v>19</v>
      </c>
      <c r="C207" s="8">
        <v>247.8</v>
      </c>
      <c r="D207" s="72">
        <v>15</v>
      </c>
      <c r="E207" s="107">
        <v>15</v>
      </c>
      <c r="F207" s="150">
        <f>E207/C207</f>
        <v>6.0532687651331719E-2</v>
      </c>
      <c r="G207" s="91">
        <v>2</v>
      </c>
      <c r="H207" s="10">
        <v>15</v>
      </c>
      <c r="I207" s="24"/>
      <c r="J207" s="82"/>
      <c r="K207" s="5"/>
      <c r="L207" s="108">
        <f t="shared" ref="L207" si="141">E207*30%</f>
        <v>4.5</v>
      </c>
      <c r="M207" s="89">
        <v>30</v>
      </c>
      <c r="N207" s="131">
        <v>3</v>
      </c>
      <c r="O207" s="89">
        <f t="shared" ref="O207" si="142">N207/E207%</f>
        <v>20</v>
      </c>
      <c r="P207" s="5"/>
    </row>
    <row r="208" spans="1:16" s="115" customFormat="1" ht="30" x14ac:dyDescent="0.25">
      <c r="A208" s="109" t="s">
        <v>281</v>
      </c>
      <c r="B208" s="123" t="s">
        <v>282</v>
      </c>
      <c r="C208" s="124">
        <v>201.53</v>
      </c>
      <c r="D208" s="165">
        <v>0</v>
      </c>
      <c r="E208" s="119">
        <v>0</v>
      </c>
      <c r="F208" s="151">
        <f t="shared" ref="F208:F211" si="143">E208/C208</f>
        <v>0</v>
      </c>
      <c r="G208" s="114">
        <v>0</v>
      </c>
      <c r="H208" s="120">
        <v>0</v>
      </c>
      <c r="I208" s="179"/>
      <c r="J208" s="122"/>
      <c r="K208" s="112"/>
      <c r="L208" s="114">
        <f t="shared" ref="L208:L211" si="144">E208*30%</f>
        <v>0</v>
      </c>
      <c r="M208" s="114">
        <v>30</v>
      </c>
      <c r="N208" s="133">
        <f t="shared" ref="N208:N211" si="145">E208*30%</f>
        <v>0</v>
      </c>
      <c r="O208" s="114" t="e">
        <f t="shared" ref="O208:O212" si="146">N208/E208%</f>
        <v>#DIV/0!</v>
      </c>
      <c r="P208" s="112"/>
    </row>
    <row r="209" spans="1:16" s="115" customFormat="1" ht="15.75" x14ac:dyDescent="0.25">
      <c r="A209" s="109" t="s">
        <v>283</v>
      </c>
      <c r="B209" s="123" t="s">
        <v>284</v>
      </c>
      <c r="C209" s="124">
        <v>131.56</v>
      </c>
      <c r="D209" s="165">
        <v>3</v>
      </c>
      <c r="E209" s="119">
        <v>4</v>
      </c>
      <c r="F209" s="151">
        <f t="shared" si="143"/>
        <v>3.0404378230465188E-2</v>
      </c>
      <c r="G209" s="114">
        <v>0</v>
      </c>
      <c r="H209" s="120">
        <v>0</v>
      </c>
      <c r="I209" s="179"/>
      <c r="J209" s="122"/>
      <c r="K209" s="112"/>
      <c r="L209" s="114">
        <f t="shared" si="144"/>
        <v>1.2</v>
      </c>
      <c r="M209" s="114">
        <v>30</v>
      </c>
      <c r="N209" s="133">
        <v>1</v>
      </c>
      <c r="O209" s="114">
        <f t="shared" si="146"/>
        <v>25</v>
      </c>
      <c r="P209" s="112"/>
    </row>
    <row r="210" spans="1:16" s="115" customFormat="1" ht="15.75" x14ac:dyDescent="0.25">
      <c r="A210" s="109" t="s">
        <v>285</v>
      </c>
      <c r="B210" s="123" t="s">
        <v>286</v>
      </c>
      <c r="C210" s="124">
        <v>7.76</v>
      </c>
      <c r="D210" s="118">
        <v>0</v>
      </c>
      <c r="E210" s="119"/>
      <c r="F210" s="151">
        <f t="shared" si="143"/>
        <v>0</v>
      </c>
      <c r="G210" s="114">
        <v>0</v>
      </c>
      <c r="H210" s="113">
        <v>0</v>
      </c>
      <c r="I210" s="198"/>
      <c r="J210" s="122"/>
      <c r="K210" s="112"/>
      <c r="L210" s="114">
        <f t="shared" si="144"/>
        <v>0</v>
      </c>
      <c r="M210" s="114">
        <v>30</v>
      </c>
      <c r="N210" s="133">
        <f t="shared" si="145"/>
        <v>0</v>
      </c>
      <c r="O210" s="114" t="e">
        <f t="shared" si="146"/>
        <v>#DIV/0!</v>
      </c>
      <c r="P210" s="112"/>
    </row>
    <row r="211" spans="1:16" s="115" customFormat="1" ht="15.75" x14ac:dyDescent="0.25">
      <c r="A211" s="109" t="s">
        <v>287</v>
      </c>
      <c r="B211" s="123" t="s">
        <v>288</v>
      </c>
      <c r="C211" s="124">
        <v>4.37</v>
      </c>
      <c r="D211" s="125">
        <v>1</v>
      </c>
      <c r="E211" s="126"/>
      <c r="F211" s="151">
        <f t="shared" si="143"/>
        <v>0</v>
      </c>
      <c r="G211" s="114">
        <v>0</v>
      </c>
      <c r="H211" s="120">
        <v>0</v>
      </c>
      <c r="I211" s="113"/>
      <c r="J211" s="163"/>
      <c r="K211" s="112"/>
      <c r="L211" s="114">
        <f t="shared" si="144"/>
        <v>0</v>
      </c>
      <c r="M211" s="114">
        <v>30</v>
      </c>
      <c r="N211" s="133">
        <f t="shared" si="145"/>
        <v>0</v>
      </c>
      <c r="O211" s="114" t="e">
        <f t="shared" si="146"/>
        <v>#DIV/0!</v>
      </c>
      <c r="P211" s="112"/>
    </row>
    <row r="212" spans="1:16" ht="15.75" x14ac:dyDescent="0.25">
      <c r="A212" s="5"/>
      <c r="B212" s="65" t="s">
        <v>33</v>
      </c>
      <c r="C212" s="64"/>
      <c r="D212" s="77"/>
      <c r="E212" s="77">
        <f>SUM(E207:E211)</f>
        <v>19</v>
      </c>
      <c r="F212" s="149"/>
      <c r="G212" s="16"/>
      <c r="H212" s="77"/>
      <c r="I212" s="77"/>
      <c r="J212" s="16"/>
      <c r="K212" s="17"/>
      <c r="L212" s="17"/>
      <c r="M212" s="17"/>
      <c r="N212" s="135">
        <f>SUM(N207:N211)</f>
        <v>4</v>
      </c>
      <c r="O212" s="17">
        <f t="shared" si="146"/>
        <v>21.05263157894737</v>
      </c>
      <c r="P212" s="17"/>
    </row>
    <row r="213" spans="1:16" x14ac:dyDescent="0.25">
      <c r="A213" s="206" t="s">
        <v>289</v>
      </c>
      <c r="B213" s="205"/>
      <c r="C213" s="205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</row>
    <row r="214" spans="1:16" ht="15.75" x14ac:dyDescent="0.25">
      <c r="A214" s="1" t="s">
        <v>290</v>
      </c>
      <c r="B214" s="2" t="s">
        <v>41</v>
      </c>
      <c r="C214" s="8">
        <v>431.1</v>
      </c>
      <c r="D214" s="9">
        <v>0</v>
      </c>
      <c r="E214" s="94">
        <v>0</v>
      </c>
      <c r="F214" s="150"/>
      <c r="G214" s="91">
        <v>0</v>
      </c>
      <c r="H214" s="46"/>
      <c r="I214" s="24"/>
      <c r="J214" s="82"/>
      <c r="K214" s="5"/>
      <c r="L214" s="108">
        <f t="shared" ref="L214" si="147">E214*30%</f>
        <v>0</v>
      </c>
      <c r="M214" s="89">
        <v>30</v>
      </c>
      <c r="N214" s="131">
        <f t="shared" ref="N214" si="148">E214*30%</f>
        <v>0</v>
      </c>
      <c r="O214" s="89" t="e">
        <f t="shared" ref="O214" si="149">N214/E214%</f>
        <v>#DIV/0!</v>
      </c>
      <c r="P214" s="5"/>
    </row>
    <row r="215" spans="1:16" s="115" customFormat="1" ht="15.75" x14ac:dyDescent="0.25">
      <c r="A215" s="181" t="s">
        <v>291</v>
      </c>
      <c r="B215" s="123" t="s">
        <v>292</v>
      </c>
      <c r="C215" s="124">
        <v>101.6</v>
      </c>
      <c r="D215" s="118">
        <v>0</v>
      </c>
      <c r="E215" s="126">
        <v>0</v>
      </c>
      <c r="F215" s="151"/>
      <c r="G215" s="114">
        <v>0</v>
      </c>
      <c r="H215" s="120"/>
      <c r="I215" s="179"/>
      <c r="J215" s="122"/>
      <c r="K215" s="112"/>
      <c r="L215" s="114">
        <f t="shared" ref="L215" si="150">E215*30%</f>
        <v>0</v>
      </c>
      <c r="M215" s="114">
        <v>30</v>
      </c>
      <c r="N215" s="133">
        <f t="shared" ref="N215" si="151">E215*30%</f>
        <v>0</v>
      </c>
      <c r="O215" s="114" t="e">
        <f t="shared" ref="O215:O216" si="152">N215/E215%</f>
        <v>#DIV/0!</v>
      </c>
      <c r="P215" s="112"/>
    </row>
    <row r="216" spans="1:16" s="115" customFormat="1" ht="15.75" x14ac:dyDescent="0.25">
      <c r="A216" s="109" t="s">
        <v>293</v>
      </c>
      <c r="B216" s="123" t="s">
        <v>294</v>
      </c>
      <c r="C216" s="124">
        <v>4.2</v>
      </c>
      <c r="D216" s="118">
        <v>0</v>
      </c>
      <c r="E216" s="126">
        <f t="shared" ref="E216:E217" si="153">SUM(C216:D216)</f>
        <v>4.2</v>
      </c>
      <c r="F216" s="151"/>
      <c r="G216" s="114">
        <v>0</v>
      </c>
      <c r="H216" s="120"/>
      <c r="I216" s="113"/>
      <c r="J216" s="122"/>
      <c r="K216" s="112"/>
      <c r="L216" s="114">
        <f>E216*30%</f>
        <v>1.26</v>
      </c>
      <c r="M216" s="114">
        <v>30</v>
      </c>
      <c r="N216" s="133">
        <v>0</v>
      </c>
      <c r="O216" s="114">
        <f t="shared" si="152"/>
        <v>0</v>
      </c>
      <c r="P216" s="112"/>
    </row>
    <row r="217" spans="1:16" ht="15.75" x14ac:dyDescent="0.25">
      <c r="A217" s="5"/>
      <c r="B217" s="65" t="s">
        <v>33</v>
      </c>
      <c r="C217" s="64"/>
      <c r="D217" s="77"/>
      <c r="E217" s="77">
        <f t="shared" si="153"/>
        <v>0</v>
      </c>
      <c r="F217" s="149"/>
      <c r="G217" s="16"/>
      <c r="H217" s="77"/>
      <c r="I217" s="77"/>
      <c r="J217" s="16"/>
      <c r="K217" s="17"/>
      <c r="L217" s="17"/>
      <c r="M217" s="17"/>
      <c r="N217" s="132"/>
      <c r="O217" s="17"/>
      <c r="P217" s="17"/>
    </row>
    <row r="218" spans="1:16" x14ac:dyDescent="0.25">
      <c r="A218" s="206" t="s">
        <v>295</v>
      </c>
      <c r="B218" s="205"/>
      <c r="C218" s="205"/>
      <c r="D218" s="205"/>
      <c r="E218" s="205"/>
      <c r="F218" s="205"/>
      <c r="G218" s="205"/>
      <c r="H218" s="205"/>
      <c r="I218" s="205"/>
      <c r="J218" s="205"/>
      <c r="K218" s="205"/>
      <c r="L218" s="205"/>
      <c r="M218" s="205"/>
      <c r="N218" s="205"/>
      <c r="O218" s="205"/>
      <c r="P218" s="205"/>
    </row>
    <row r="219" spans="1:16" ht="15.75" x14ac:dyDescent="0.25">
      <c r="A219" s="1" t="s">
        <v>296</v>
      </c>
      <c r="B219" s="2" t="s">
        <v>19</v>
      </c>
      <c r="C219" s="8">
        <v>297.64999999999998</v>
      </c>
      <c r="D219" s="9">
        <v>118</v>
      </c>
      <c r="E219" s="107">
        <v>118</v>
      </c>
      <c r="F219" s="150">
        <f>E219/C219</f>
        <v>0.39643877036788178</v>
      </c>
      <c r="G219" s="91">
        <v>5</v>
      </c>
      <c r="H219" s="10">
        <v>6</v>
      </c>
      <c r="I219" s="24"/>
      <c r="J219" s="82"/>
      <c r="K219" s="5"/>
      <c r="L219" s="108">
        <f>E219*30%</f>
        <v>35.4</v>
      </c>
      <c r="M219" s="89">
        <v>30</v>
      </c>
      <c r="N219" s="131">
        <v>5</v>
      </c>
      <c r="O219" s="89">
        <f t="shared" ref="O219" si="154">N219/E219%</f>
        <v>4.2372881355932206</v>
      </c>
      <c r="P219" s="5"/>
    </row>
    <row r="220" spans="1:16" s="115" customFormat="1" ht="30" x14ac:dyDescent="0.25">
      <c r="A220" s="109" t="s">
        <v>297</v>
      </c>
      <c r="B220" s="123" t="s">
        <v>298</v>
      </c>
      <c r="C220" s="124">
        <v>177.81</v>
      </c>
      <c r="D220" s="118">
        <v>27</v>
      </c>
      <c r="E220" s="119">
        <v>55</v>
      </c>
      <c r="F220" s="151">
        <f t="shared" ref="F220:F221" si="155">E220/C220</f>
        <v>0.30931893594286036</v>
      </c>
      <c r="G220" s="114">
        <v>4</v>
      </c>
      <c r="H220" s="120">
        <v>15</v>
      </c>
      <c r="I220" s="179"/>
      <c r="J220" s="122"/>
      <c r="K220" s="112"/>
      <c r="L220" s="114">
        <f t="shared" ref="L220:L221" si="156">E220*30%</f>
        <v>16.5</v>
      </c>
      <c r="M220" s="114">
        <v>30</v>
      </c>
      <c r="N220" s="133">
        <v>16</v>
      </c>
      <c r="O220" s="114">
        <f t="shared" ref="O220:O221" si="157">N220/E220%</f>
        <v>29.09090909090909</v>
      </c>
      <c r="P220" s="112"/>
    </row>
    <row r="221" spans="1:16" ht="15.75" x14ac:dyDescent="0.25">
      <c r="A221" s="1" t="s">
        <v>304</v>
      </c>
      <c r="B221" s="2" t="s">
        <v>299</v>
      </c>
      <c r="C221" s="8">
        <v>17.899999999999999</v>
      </c>
      <c r="D221" s="9">
        <v>0</v>
      </c>
      <c r="E221" s="94"/>
      <c r="F221" s="150">
        <f t="shared" si="155"/>
        <v>0</v>
      </c>
      <c r="G221" s="91">
        <v>0</v>
      </c>
      <c r="H221" s="10">
        <v>0</v>
      </c>
      <c r="I221" s="47"/>
      <c r="J221" s="83"/>
      <c r="K221" s="5"/>
      <c r="L221" s="108">
        <f t="shared" si="156"/>
        <v>0</v>
      </c>
      <c r="M221" s="89">
        <v>30</v>
      </c>
      <c r="N221" s="131">
        <f t="shared" ref="N221" si="158">E221*30%</f>
        <v>0</v>
      </c>
      <c r="O221" s="89" t="e">
        <f t="shared" si="157"/>
        <v>#DIV/0!</v>
      </c>
      <c r="P221" s="5"/>
    </row>
    <row r="222" spans="1:16" ht="15.75" x14ac:dyDescent="0.25">
      <c r="A222" s="5"/>
      <c r="B222" s="65" t="s">
        <v>33</v>
      </c>
      <c r="C222" s="64"/>
      <c r="D222" s="77"/>
      <c r="E222" s="77">
        <f>SUM(E219:E221)</f>
        <v>173</v>
      </c>
      <c r="F222" s="149"/>
      <c r="G222" s="16"/>
      <c r="H222" s="77"/>
      <c r="I222" s="77"/>
      <c r="J222" s="16"/>
      <c r="K222" s="17"/>
      <c r="L222" s="17"/>
      <c r="M222" s="17"/>
      <c r="N222" s="135">
        <f>SUM(N219:N221)</f>
        <v>21</v>
      </c>
      <c r="O222" s="17"/>
      <c r="P222" s="17"/>
    </row>
    <row r="223" spans="1:16" x14ac:dyDescent="0.25">
      <c r="A223" s="206" t="s">
        <v>300</v>
      </c>
      <c r="B223" s="205"/>
      <c r="C223" s="205"/>
      <c r="D223" s="205"/>
      <c r="E223" s="205"/>
      <c r="F223" s="205"/>
      <c r="G223" s="205"/>
      <c r="H223" s="205"/>
      <c r="I223" s="205"/>
      <c r="J223" s="205"/>
      <c r="K223" s="205"/>
      <c r="L223" s="205"/>
      <c r="M223" s="205"/>
      <c r="N223" s="205"/>
      <c r="O223" s="205"/>
      <c r="P223" s="205"/>
    </row>
    <row r="224" spans="1:16" ht="15.75" x14ac:dyDescent="0.25">
      <c r="A224" s="58" t="s">
        <v>301</v>
      </c>
      <c r="B224" s="2" t="s">
        <v>19</v>
      </c>
      <c r="C224" s="8">
        <v>572.79999999999995</v>
      </c>
      <c r="D224" s="4">
        <v>0</v>
      </c>
      <c r="E224">
        <f t="shared" ref="E224:E225" si="159">SUM(C224:D224)</f>
        <v>572.79999999999995</v>
      </c>
      <c r="F224" s="150"/>
      <c r="G224" s="91">
        <v>0</v>
      </c>
      <c r="H224" s="4"/>
      <c r="I224" s="24"/>
      <c r="J224" s="82"/>
      <c r="K224" s="5"/>
      <c r="L224" s="88"/>
      <c r="M224" s="5"/>
      <c r="N224" s="132"/>
      <c r="O224" s="5"/>
      <c r="P224" s="5"/>
    </row>
    <row r="225" spans="1:16" ht="15.75" x14ac:dyDescent="0.25">
      <c r="A225" s="5"/>
      <c r="B225" s="65" t="s">
        <v>33</v>
      </c>
      <c r="C225" s="64"/>
      <c r="D225" s="77"/>
      <c r="E225" s="77">
        <f t="shared" si="159"/>
        <v>0</v>
      </c>
      <c r="F225" s="149"/>
      <c r="G225" s="16"/>
      <c r="H225" s="77"/>
      <c r="I225" s="77"/>
      <c r="J225" s="16"/>
      <c r="K225" s="17"/>
      <c r="L225" s="17"/>
      <c r="M225" s="17"/>
      <c r="N225" s="132"/>
      <c r="O225" s="17"/>
      <c r="P225" s="17"/>
    </row>
    <row r="226" spans="1:16" ht="15.75" x14ac:dyDescent="0.25">
      <c r="A226" s="5"/>
      <c r="B226" s="106" t="s">
        <v>312</v>
      </c>
      <c r="C226" s="64"/>
      <c r="D226" s="60">
        <v>4411</v>
      </c>
      <c r="E226" s="154" t="e">
        <f>E225+E222+E217+E212+E205+E201+E186+E180+E166+E156+E153+E148+E138+E134+E121+E116+E112+E107+E100+E94+E85+E77+E72+E61+E57+E53+E49+E43+E36+E30+E25</f>
        <v>#REF!</v>
      </c>
      <c r="F226" s="146"/>
      <c r="G226" s="19">
        <v>242</v>
      </c>
      <c r="H226" s="60"/>
      <c r="I226" s="60"/>
      <c r="J226" s="61"/>
      <c r="K226" s="5"/>
      <c r="L226" s="5"/>
      <c r="M226" s="5"/>
      <c r="N226" s="132">
        <f>N222+N212+N205+N201+N186+N180+N166+N153+N148+N134+N116+N112+N100+N94+N85+N72+N61+N49+N36+N30+N25</f>
        <v>421.5</v>
      </c>
      <c r="O226" s="5"/>
      <c r="P226" s="5"/>
    </row>
  </sheetData>
  <mergeCells count="56">
    <mergeCell ref="B9:B13"/>
    <mergeCell ref="G9:K9"/>
    <mergeCell ref="O11:O13"/>
    <mergeCell ref="P11:P13"/>
    <mergeCell ref="C9:C13"/>
    <mergeCell ref="F9:F13"/>
    <mergeCell ref="L9:P9"/>
    <mergeCell ref="L10:M10"/>
    <mergeCell ref="N10:P10"/>
    <mergeCell ref="L11:L13"/>
    <mergeCell ref="G10:I10"/>
    <mergeCell ref="J10:K10"/>
    <mergeCell ref="A167:P167"/>
    <mergeCell ref="A181:P181"/>
    <mergeCell ref="B80:F80"/>
    <mergeCell ref="A149:P149"/>
    <mergeCell ref="A154:P154"/>
    <mergeCell ref="A157:P157"/>
    <mergeCell ref="A223:P223"/>
    <mergeCell ref="A187:P187"/>
    <mergeCell ref="A202:P202"/>
    <mergeCell ref="A206:P206"/>
    <mergeCell ref="A213:P213"/>
    <mergeCell ref="A218:P218"/>
    <mergeCell ref="A73:P73"/>
    <mergeCell ref="A62:P62"/>
    <mergeCell ref="J11:J13"/>
    <mergeCell ref="A58:P58"/>
    <mergeCell ref="A54:P54"/>
    <mergeCell ref="A50:P50"/>
    <mergeCell ref="B17:F17"/>
    <mergeCell ref="N11:N13"/>
    <mergeCell ref="M11:M13"/>
    <mergeCell ref="A9:A13"/>
    <mergeCell ref="I11:I13"/>
    <mergeCell ref="K11:K13"/>
    <mergeCell ref="A44:P44"/>
    <mergeCell ref="A37:P37"/>
    <mergeCell ref="A15:P15"/>
    <mergeCell ref="A31:P31"/>
    <mergeCell ref="E2:H2"/>
    <mergeCell ref="B23:F23"/>
    <mergeCell ref="A139:P139"/>
    <mergeCell ref="A86:P86"/>
    <mergeCell ref="A78:P78"/>
    <mergeCell ref="A95:P95"/>
    <mergeCell ref="A101:P101"/>
    <mergeCell ref="A108:P108"/>
    <mergeCell ref="A26:P26"/>
    <mergeCell ref="A113:P113"/>
    <mergeCell ref="A117:P117"/>
    <mergeCell ref="G11:G13"/>
    <mergeCell ref="H11:H13"/>
    <mergeCell ref="A122:P122"/>
    <mergeCell ref="A135:P135"/>
    <mergeCell ref="D9:E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2021-04-14T05:11:49Z</dcterms:modified>
</cp:coreProperties>
</file>