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230" activeTab="0"/>
  </bookViews>
  <sheets>
    <sheet name="Приложение № 2-доходы" sheetId="1" r:id="rId1"/>
  </sheets>
  <definedNames/>
  <calcPr fullCalcOnLoad="1"/>
</workbook>
</file>

<file path=xl/sharedStrings.xml><?xml version="1.0" encoding="utf-8"?>
<sst xmlns="http://schemas.openxmlformats.org/spreadsheetml/2006/main" count="271" uniqueCount="195">
  <si>
    <t>Налоги на совокупный доход</t>
  </si>
  <si>
    <t>Наименование доходов</t>
  </si>
  <si>
    <t>Налоги на прибыль, доходы</t>
  </si>
  <si>
    <t>Налог на добычу полезных ископаемых</t>
  </si>
  <si>
    <t>ВСЕГО ДОХОДОВ</t>
  </si>
  <si>
    <t>Штрафы,санкции, возмещение ущерба</t>
  </si>
  <si>
    <t>Государственная пошлина по делам, рассматриваемым в судах общей юрисдикции, мировыми судьями</t>
  </si>
  <si>
    <t>в том числе:</t>
  </si>
  <si>
    <t>Налог на доходы физических лиц</t>
  </si>
  <si>
    <t>Безвозмездные поступления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</si>
  <si>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</si>
  <si>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</si>
  <si>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>Доходы от использования имущества , находящегося в государственной и муниципальной собственности</t>
  </si>
  <si>
    <t>Платежи при пользовании природными ресурсами</t>
  </si>
  <si>
    <t>Дотации бюджетам муниципальных районов на выравнивание  бюджетной обеспеченности</t>
  </si>
  <si>
    <t>Коды бюджетной классификации</t>
  </si>
  <si>
    <t>2 00 00000 00 0000 000</t>
  </si>
  <si>
    <t>1 00 00000 00 0000 000</t>
  </si>
  <si>
    <t>1 01 00000 00 0000 000</t>
  </si>
  <si>
    <t>1 01 02000 01 0000 110</t>
  </si>
  <si>
    <t>1 05 00000 00 0000 000</t>
  </si>
  <si>
    <t>1 05 02000 02 0000 110</t>
  </si>
  <si>
    <t>1 07 00000 00 0000 000</t>
  </si>
  <si>
    <t>1 07 01000 01 0000 110</t>
  </si>
  <si>
    <t>1 08 00000 00 0000 000</t>
  </si>
  <si>
    <t>1 11 00000 00 0000 000</t>
  </si>
  <si>
    <t>1 11 05000 00 0000 120</t>
  </si>
  <si>
    <t>1 12 00000 00 0000 000</t>
  </si>
  <si>
    <t>1 12 01000 01 0000 120</t>
  </si>
  <si>
    <t>1 13 00000 00 0000 000</t>
  </si>
  <si>
    <t>1 16 00000 00 0000 000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</si>
  <si>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</si>
  <si>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</si>
  <si>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</si>
  <si>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</si>
  <si>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Налоговые и неналоговые доходы, всего</t>
  </si>
  <si>
    <t>1 14 00000 00 0000 000</t>
  </si>
  <si>
    <t>Доходы от продажи материальных и нематериальных активов</t>
  </si>
  <si>
    <t>1 14 06000 00 0000 430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</si>
  <si>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</si>
  <si>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</si>
  <si>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налогобложения</t>
  </si>
  <si>
    <t>1 05 03000 01 0000 110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</si>
  <si>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</si>
  <si>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</si>
  <si>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</si>
  <si>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 xml:space="preserve">Субвенции бюджетам муниципальных районов  на осуществление государственного полномочия  по финансовому обеспечению исполнения вступивших в законную силу судебных постановлений  о предоставлении жилых помещений  по договорам социального найма детям-сиротам и оставшихся без попечения родителей,лицам из числа детей-сирот </t>
  </si>
  <si>
    <t>Субвенции бюджетам муниципальных районов  на осуществление государственного полномочия  по финансовому обеспечению исполнения вступивших в законную силу судебных постановлений  о предоставлении жилых помещений  по договорам социального найма детям-сиротам и оставшихся без попечения родителей,лицам из числа детей-сирот (исполнение судебных решений)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</si>
  <si>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</si>
  <si>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</si>
  <si>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</si>
  <si>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</si>
  <si>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</t>
  </si>
  <si>
    <t>Воспитание и обучение детей-инвалидов в муниципальных дошкольных образовательных учреждениях, а также по предоставлению компенсации затрат родителей (законных представителей) на воспитание и обучение детей-инвалидов на дому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</si>
  <si>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</si>
  <si>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</si>
  <si>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</si>
  <si>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</si>
  <si>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</si>
  <si>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Государственная пошлина</t>
  </si>
  <si>
    <t>1 13 02000 00 0000 130</t>
  </si>
  <si>
    <t>Доходы от компенсации затрат государства</t>
  </si>
  <si>
    <t>1 17 00000 00 0000 000</t>
  </si>
  <si>
    <t>Прочие неналоговые доходы</t>
  </si>
  <si>
    <t>Субсидии бюджетам бюджетной системы Российской Федерации (межбюджетные трансферты)</t>
  </si>
  <si>
    <t>Субвенции бюджетам муниципальных районов на выполнение передаваемых полномочий субъектов Российской Федерации</t>
  </si>
  <si>
    <t>2 07 05030 05 0000 180</t>
  </si>
  <si>
    <t>Прочие безвозмездные поступления в бюджеты муниципальных районов</t>
  </si>
  <si>
    <t>2 02 04000 00 0000 151</t>
  </si>
  <si>
    <t>Иные межбюджетные трансферты</t>
  </si>
  <si>
    <t>2 02 04025 05 0000 151</t>
  </si>
  <si>
    <t>Межбюджетные трансферты, передаваемые бюджетам муниципальных раойнов на комплектование книжных фондов библиотек муниципальеых образований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</si>
  <si>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</si>
  <si>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Возврат остатков субсидий, субвенций и иных межбюджетных трансфертов, имеющих целевое назначение, прошлых лет</t>
  </si>
  <si>
    <t>2 18 00000 00 0000 000</t>
  </si>
  <si>
    <t>2 19 00000 00 0000 000</t>
  </si>
  <si>
    <t>2 07 00000 00 0000 000</t>
  </si>
  <si>
    <t>Назначено (тыс. рублей)</t>
  </si>
  <si>
    <t>1 08 03000 01 1000 110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</si>
  <si>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</si>
  <si>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</si>
  <si>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2 02 04999 05 0000 151</t>
  </si>
  <si>
    <t>Прочие межбюджетные трансферты</t>
  </si>
  <si>
    <t>1 09 00000 00 0000 000</t>
  </si>
  <si>
    <t>Задолженность и перерасчеты по отмененным налогам</t>
  </si>
  <si>
    <t>1 09 01030 05 2100 110</t>
  </si>
  <si>
    <t>Налог на прибыль организаций</t>
  </si>
  <si>
    <t>2 02 04053 05 0000 151</t>
  </si>
  <si>
    <t>Субвенции бюджетам муниципальных районов на обеспечение государственных гарантий  прав граждан 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</si>
  <si>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районов на обеспечение государственных гарантий прав граждан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</si>
  <si>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Субвенции бюджетам муниципальных районов на предоставление  компенсации части    платы,  взымаемой с родителей (законных представителей) за присмотр и уход  за детьми, освающими  образовательные программы дошкольного образования в образовательных учреждениях</t>
  </si>
  <si>
    <t>Субвенции бюджетам муниципальных районов  на предоставление компенсации затрат  родителей ( законных представителей) детей-инвалидов на обучение по основным общеобразовательным программам на дому</t>
  </si>
  <si>
    <t>2 02 03121 05 0000 151</t>
  </si>
  <si>
    <t>Проведение Всероссийской сельскохозяйственной переписи в 2016 году</t>
  </si>
  <si>
    <t>Субвенции бюджетам муниципальных районов на назначение и выплата ежемесячных денежных средств  из числа детей-сирот и детей, оставшихся без попечения родителей, ранее находившимся по опекой (попечительством),  достигшим 18 лет, и продолжающим обучение по очной форме обучения в общеобразовательном учреждении</t>
  </si>
  <si>
    <t>2 02 04052 05 0000 151</t>
  </si>
  <si>
    <t>Иные межбюджнтные трансферты на государственную поддержку муниципальных учреждений культуры  в рамках подпрограммы "Искусство" государственной программы РФ "Развитие культуры и туризма" на 2013-2020 годы"</t>
  </si>
  <si>
    <t>Иные межбюджнтные трансферты на государственную поддержкулучших работников  муниципальных учреждений культуры ,находящихся на территориях сельских поселений</t>
  </si>
  <si>
    <t>Субвенции бюджетам муниципальных районов на осуществление государственных полномочий  в сфере  труда</t>
  </si>
  <si>
    <t>2 02 30024 05 0000 151</t>
  </si>
  <si>
    <t>Субвенция на осуществление полномочий плсоставлению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</si>
  <si>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на администрирование  от дельных государственных полномочий  в сфере образования , в сфере социальной защиты населения  и на осуществления  отдельных государственных полномочий  в сфере государственного управления - всего</t>
  </si>
  <si>
    <t xml:space="preserve">в том числе </t>
  </si>
  <si>
    <t xml:space="preserve">единая субвенция в сфере государственного управления </t>
  </si>
  <si>
    <t>единая субвенция в сфере образования</t>
  </si>
  <si>
    <t>Налог, взимаемый в связи с применением патентной системы налогообложения</t>
  </si>
  <si>
    <t>Субвенции бюджетам муниципальных районов на  осуществление государственного полномочия по организации социальной поддержки отдельных категорий граждан путём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</si>
  <si>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 xml:space="preserve"> </t>
  </si>
  <si>
    <t>Субсидии бюджетам муниципальных районов на реализацию мероприятий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</si>
  <si>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Субвенции бюджетам муниципальных районов на предоставление  компенсации  затрат родителей (законных представителей) детей-инвалидов,на обучение по основным    образовательным программам на дому </t>
  </si>
  <si>
    <t xml:space="preserve">Субвенции бюджетам муниципальных районов на предоставление дотаций бюджетам  поселений на выравнивание бюджетной обеспеченности  </t>
  </si>
  <si>
    <t>2 02 30027 05 0000 150</t>
  </si>
  <si>
    <t>2 02 30024 05 0000 150</t>
  </si>
  <si>
    <t>2 02 03000 00 0000 150</t>
  </si>
  <si>
    <t>2 02 15001 05 0000 150</t>
  </si>
  <si>
    <t>2 02 10000 00 0000 150</t>
  </si>
  <si>
    <t>Межбюджетные трансферты, на обеспечение выплат районных коэффициентов и процентных надбавок за стаж работы в районах Крайнего Севера и приравненных к ним местностях, а также остальных районах Севера, где установлены районные коэффициенты к ежемесячному денежному вознаграждению, за классное руководство педагогическим работникам  муниципальных  общеобразовательных организаций</t>
  </si>
  <si>
    <t>Субсидии бюджетам муниципальных районов на реализацию мероприятий  по предоставлению   молодым семьям социальных выплат  на приобретение жилья или строительство индивидуального жилого дома</t>
  </si>
  <si>
    <t>Межбюджетные трансферты на реализацию мероприятий  плана социального  развития центров  экономического роста Забайкальского края (иные межбюджетные трансферты  бюджетам муниципальных районов  в целях финансового обеспечения строительства  и  ремонта  автомобильных дорог местного значения)</t>
  </si>
  <si>
    <t>2 02 20000 00 0000 150</t>
  </si>
  <si>
    <t xml:space="preserve"> 2 02 25097 05 0000 150</t>
  </si>
  <si>
    <t xml:space="preserve"> 2 02 25497 05 0000 150</t>
  </si>
  <si>
    <t>2 02 29999 05 0000 150</t>
  </si>
  <si>
    <t>2 02 40000 00 0000 150</t>
  </si>
  <si>
    <t>2 02 45505 05 0000 150</t>
  </si>
  <si>
    <t>2 02 49999 05 0000 150</t>
  </si>
  <si>
    <t>Субвенции бюджетам муниципальных районов на администрирование  государственного полномочия по организации и осуществлению деятельности по опеке и попечительству над несовершеннолетними</t>
  </si>
  <si>
    <t>Субвенции бюджетам муниципальных районов на реализацию  государственного полномочия по организации и осуществлению деятельности по опеке и попечительству над несовершеннолетними</t>
  </si>
  <si>
    <t>2 02 45303 05 0000 150</t>
  </si>
  <si>
    <t>Межбюджетные трансферты , на ежемесячное денежное вознаграждение за классное руководство педагогическим  работникам государственных и муниципальных  общеобразовательных  организаций</t>
  </si>
  <si>
    <t>2 02 40014 05 0000 150</t>
  </si>
  <si>
    <t xml:space="preserve">Возврат  прочих остатков остатков </t>
  </si>
  <si>
    <t>2 19 600100 05 0000 150</t>
  </si>
  <si>
    <t>Налог, взимаемый в связи с применением упрощенной системы налогообложения</t>
  </si>
  <si>
    <t>105 01000 01 0000 110</t>
  </si>
  <si>
    <t xml:space="preserve"> 2 02 25467 05 0000 150</t>
  </si>
  <si>
    <t>Субсидии бюджетам муниципальных районов на обеспечение развития и укрепления  материально-технической  базы домов  культуры в населенных пунктах с числом жителей до 50 тыс.человек</t>
  </si>
  <si>
    <t>Субвенции бюджетам муниципальных районов на организацию мероприятий  при осуществлении деятельности по обращению с животными без владельцев</t>
  </si>
  <si>
    <t>Субвенции бюджетам муниципальных районов на  админинстрирование государственного полномочия по организации мероприятий  при осуществлении деятельности  по обращению с животными без владельцев</t>
  </si>
  <si>
    <t>2 07 00000 00 0000 150</t>
  </si>
  <si>
    <t>в том числе</t>
  </si>
  <si>
    <t>2 07 05030 00 0000 150</t>
  </si>
  <si>
    <t>Субвенции бюджетам муниципальных районов на  обеспечение льготным питанием  детей из малоимущих семей, обучающихся в муниципальных общеобразовательных учреждениях</t>
  </si>
  <si>
    <t>Иные межбюджетные трансферты бюджетам муниципальных районов на создание условий по организации бесплатного горячего питания обучающихся,получающих начальное общее образование в муниципальных образовательных организациях</t>
  </si>
  <si>
    <t>Субсидии  бюджетам  муниципальных районов  в рамках реализации мероприятий на проведение кадастровых работ по образованию земельных участков, занятых скотомогильниками (биотермическими ямами),  и на изготовление технических планов на бесхозяйные скотомогильники ( биотермические ямы)</t>
  </si>
  <si>
    <t xml:space="preserve">Субсидии бюджетам муниципальных районов на реализацию мероприятий  на обеспечение в отношении объектов  капитального ремонта  требований к антитеррористической защищенности объектов (территрий), установленных законодательством </t>
  </si>
  <si>
    <t>2 02 35120 05 0000 150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</si>
  <si>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</si>
  <si>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</si>
  <si>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2 18 600100 05 0000 150</t>
  </si>
  <si>
    <t>1 17 05000 00 0000 180</t>
  </si>
  <si>
    <t>Дотации бюджетам муниципальных районов на финансовое обеспечение реализации мероприятий по проведению капитального ремонта жилых помещений отдельных категорий граждан</t>
  </si>
  <si>
    <t>2 02 19999 05 0000 150</t>
  </si>
  <si>
    <t>Субвенции бюджетам муниицпальных районов на реализацию мероприятий по обеспечению отдыха, организацию и обеспечение оздоровления детей в каникулярное время в муниципальных организациях отдыха детей и их оздоровления</t>
  </si>
  <si>
    <t>Субвенции бюджетам муниципальных районов на осуществление государственного полномочия по созданию административных комиссий, рассматривающих дела об административных правонарушениях</t>
  </si>
  <si>
    <t>Субвенция бюджетам муниципальных районов на осуществление государственных 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</si>
  <si>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Субсидиии  для  софинансирования  мероприятий  по модернизации объектов теплоэнергетики и капитальный ремонт объектов коммунальной инфраструктуры,находящихся в муниципальной собственности</t>
  </si>
  <si>
    <t xml:space="preserve">единая субвенция в финансовой  сфере </t>
  </si>
  <si>
    <t>Субсидии бюджетам муниципальных районов на обновление в объектах капитального ремонта 100% учебников и учебных пособий, не позволяющих их дальнейшее использование в образовательном процессе по причинам ветхости и дефектности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</si>
  <si>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</si>
  <si>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</si>
  <si>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Субсидии бюджетам муниципальных районов на оказание дополнительных мер социальной поддержки отдельной категории граждан РФ в виде невзымания платы за присмотр и уход за их детьми,осваивающими образовательные программы в муниципальных дошкольных образовательных организациях</t>
  </si>
  <si>
    <t>Субсидии бюджетам муниципальных районов на оказание дополнительных мер социальной поддержки отдельной категории граждан РФ в виде обеспечения  льготным питанием их детей, обучающихся в 5-11 классах в муниципальных общеобразовательных организациях</t>
  </si>
  <si>
    <t xml:space="preserve"> 2 02 25304 05 0000 150</t>
  </si>
  <si>
    <t>Субсидии бюджетам муниципальных районов на организацию бесплатного горячего питания  обучающихся,  получающих начальное общее образование в муниципальных общеобразовательных организациях</t>
  </si>
  <si>
    <t xml:space="preserve"> 2 02 25750 05 0000 150</t>
  </si>
  <si>
    <t xml:space="preserve">Субсидии бюджетам муниципальных районов на реализацию мероприятий по модернизации школьных систем образования </t>
  </si>
  <si>
    <t xml:space="preserve"> 2 02 2517905 0000 150</t>
  </si>
  <si>
    <t xml:space="preserve">Субсидии бюджетам муниципальных районов на проведение мероприятий  по обеспечению деятельности  советников  директора  по воспитанию  и взаимодействию  с детскими  общественными объединениями  в общеобразовательных организациях </t>
  </si>
  <si>
    <t>Субсидии бюджетам муниципальных районов на реализацию мероприятий по благоустройству сельских территорий</t>
  </si>
  <si>
    <t xml:space="preserve"> 2 02 25576 05 0000 150</t>
  </si>
  <si>
    <t>Субсидии бюджетам муниципальных районов на обеспечение комплексного развития сельских территорий (реализация мероприятий по благоустройству сельских территорий)</t>
  </si>
  <si>
    <t>Межбюджетные трансферты , на реализацию мероприятий  планов социального развития  центров экономического роста субъектов РФ, входящих в состав   Дальневосточного федерального округа</t>
  </si>
  <si>
    <t xml:space="preserve"> 2 02 2555505 0000 150</t>
  </si>
  <si>
    <t>Субсидии бюджетам муниципальных районов на реализацию программ формирования современной городской среды</t>
  </si>
  <si>
    <t>2 02 15002 05 0000 150</t>
  </si>
  <si>
    <t>Дотациии  на поддержку мер по обеспечению сбалансированности бюджетов муниципальных районов</t>
  </si>
  <si>
    <t>Дотации бюджетам муниципальных районов на повышение заработной платы</t>
  </si>
  <si>
    <t>Иные выплаты  за достижение показателей  деятельсности органов исполнительной власти за счет средств дотации (грантов) для бюджетов мунципальных образования</t>
  </si>
  <si>
    <t>Иные межбюджетные трансферты из бюджета ЗК бюджетам муниципальных районов, в целях поощрения  муниципальных образований Забайкальского края  за повышение эффективности расходов  и наращивание налогооблагаемой базы</t>
  </si>
  <si>
    <t xml:space="preserve"> 2 02 25519 05 0000 150</t>
  </si>
  <si>
    <t>Субсидии бюджетам муниципальных районов на поддержку отрасли культуры</t>
  </si>
  <si>
    <t>Обеспечение выплаты ежемесячного денежного вознаграждения  за классное руководство педагогическим работникам муниципальных образовательных организаций (за счет средств краевого бюджета)</t>
  </si>
  <si>
    <t>Субсидии бюджетам муниципальных районов на строительство, реконструкцию, капитальный ремонт и ремонт автомобильных дорог общего пользования месного значения  и искусственных сооружений на них (включая разработку проектной документации  и проведение необходимых экспертиз)</t>
  </si>
  <si>
    <t>Иные межбюджетные трансферты  бюджетам муниципальных образований  на решение вопросов местного значения</t>
  </si>
  <si>
    <t>Иные межбюджетные трансферты  бюджетам муниципальных образований  на  капитальный ремонт зданий и оснощение военных комиссариатов муниципальных районов</t>
  </si>
  <si>
    <t>2 02 16549 05 0000 150</t>
  </si>
  <si>
    <t>Иные межбюджетные трансферты  бюджету муниципального района из бюджетов сельских поселений  в части софинансирования мероприятий  по подготовке объектов коммунальной инфраструктуры к осенне-зимнему периоду</t>
  </si>
  <si>
    <t>2 19 2549705 0000 150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</si>
  <si>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</si>
  <si>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Приложение № 2</t>
  </si>
  <si>
    <t>Исполнено (тыс. рублей)</t>
  </si>
  <si>
    <t>Иные межбюджетные трансферты  бюджету муниципального района на разработку проектно-сметной документации для капитального ремонта образовательных оргганизаций</t>
  </si>
  <si>
    <t xml:space="preserve">                                                            Утверждено постановлением администрации  муниципального района "Кыринский район" от  ___.____.2023 г. № ____</t>
  </si>
  <si>
    <t>Объёмы поступления доходов бюджета муниципального района "Кыринский район" по основным источникам на  01.10.2023 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</si>
</sst>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i/>
      <sz val="8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i/>
      <sz val="8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72" fontId="5" fillId="0" borderId="0" xfId="0" applyNumberFormat="1" applyFont="1" applyBorder="1" applyAlignment="1">
      <alignment horizontal="left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ont="1" applyFill="1" applyBorder="1" applyAlignment="1">
      <alignment wrapText="1"/>
    </xf>
    <xf numFmtId="172" fontId="1" fillId="33" borderId="10" xfId="0" applyNumberFormat="1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11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72" fontId="1" fillId="33" borderId="1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72" fontId="0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 wrapText="1"/>
    </xf>
    <xf numFmtId="172" fontId="1" fillId="33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12" xfId="53" applyNumberFormat="1" applyFont="1" applyBorder="1" applyAlignment="1">
      <alignment vertical="center" wrapText="1" shrinkToFit="1"/>
      <protection/>
    </xf>
    <xf numFmtId="0" fontId="0" fillId="0" borderId="10" xfId="53" applyFont="1" applyBorder="1">
      <alignment/>
      <protection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 applyProtection="1">
      <alignment vertical="center" wrapText="1"/>
      <protection hidden="1" locked="0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172" fontId="0" fillId="33" borderId="10" xfId="0" applyNumberFormat="1" applyFill="1" applyBorder="1" applyAlignment="1">
      <alignment horizontal="center"/>
    </xf>
    <xf numFmtId="11" fontId="7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28">
      <selection activeCell="H160" sqref="H160"/>
    </sheetView>
  </sheetViews>
  <sheetFormatPr defaultColWidth="9.00390625" defaultRowHeight="12.75"/>
  <cols>
    <col min="1" max="1" width="22.625" style="0" customWidth="1"/>
    <col min="2" max="2" width="72.25390625" style="0" customWidth="1"/>
    <col min="3" max="3" width="13.125" style="0" customWidth="1"/>
    <col min="4" max="4" width="13.875" style="0" customWidth="1"/>
    <col min="5" max="5" width="11.25390625" style="0" customWidth="1"/>
    <col min="7" max="7" width="10.875" style="0" customWidth="1"/>
  </cols>
  <sheetData>
    <row r="1" spans="2:3" ht="12.75" customHeight="1">
      <c r="B1" s="89" t="s">
        <v>190</v>
      </c>
      <c r="C1" s="90"/>
    </row>
    <row r="2" spans="1:3" ht="27" customHeight="1">
      <c r="A2" s="94" t="s">
        <v>193</v>
      </c>
      <c r="B2" s="95"/>
      <c r="C2" s="95"/>
    </row>
    <row r="3" spans="1:3" ht="39" customHeight="1">
      <c r="A3" s="91" t="s">
        <v>194</v>
      </c>
      <c r="B3" s="92"/>
      <c r="C3" s="92"/>
    </row>
    <row r="4" spans="7:9" ht="12.75">
      <c r="G4" s="93"/>
      <c r="H4" s="93"/>
      <c r="I4" s="93"/>
    </row>
    <row r="5" spans="1:9" ht="50.25" customHeight="1">
      <c r="A5" s="98" t="s">
        <v>15</v>
      </c>
      <c r="B5" s="96" t="s">
        <v>1</v>
      </c>
      <c r="C5" s="98" t="s">
        <v>77</v>
      </c>
      <c r="D5" s="98" t="s">
        <v>191</v>
      </c>
      <c r="E5" s="3"/>
      <c r="F5" s="3"/>
      <c r="G5" s="4"/>
      <c r="H5" s="4"/>
      <c r="I5" s="4"/>
    </row>
    <row r="6" spans="1:9" ht="56.25" customHeight="1">
      <c r="A6" s="99"/>
      <c r="B6" s="97"/>
      <c r="C6" s="100"/>
      <c r="D6" s="100"/>
      <c r="E6" s="3"/>
      <c r="F6" s="3"/>
      <c r="G6" s="4"/>
      <c r="H6" s="4"/>
      <c r="I6" s="4"/>
    </row>
    <row r="7" spans="1:6" ht="12.75">
      <c r="A7" s="6" t="s">
        <v>17</v>
      </c>
      <c r="B7" s="7" t="s">
        <v>35</v>
      </c>
      <c r="C7" s="5">
        <f>SUM(C8,C14,C21,C24,C30,C33,C36,C39,C43,C11,C27,C44)</f>
        <v>259882.3</v>
      </c>
      <c r="D7" s="5">
        <f>SUM(D8,D14,D21,D24,D30,D33,D36,D39,D43,D11,D27,D44)</f>
        <v>174140.9</v>
      </c>
      <c r="E7" s="36"/>
      <c r="F7" s="37"/>
    </row>
    <row r="8" spans="1:6" ht="12.75">
      <c r="A8" s="6" t="s">
        <v>18</v>
      </c>
      <c r="B8" s="8" t="s">
        <v>2</v>
      </c>
      <c r="C8" s="43">
        <f>SUM(C10)</f>
        <v>181722.3</v>
      </c>
      <c r="D8" s="43">
        <f>SUM(D10)</f>
        <v>98522.4</v>
      </c>
      <c r="E8" s="34"/>
      <c r="F8" s="33"/>
    </row>
    <row r="9" spans="1:6" ht="12.75">
      <c r="A9" s="9"/>
      <c r="B9" s="10" t="s">
        <v>7</v>
      </c>
      <c r="C9" s="5"/>
      <c r="D9" s="5"/>
      <c r="E9" s="34"/>
      <c r="F9" s="33"/>
    </row>
    <row r="10" spans="1:6" ht="12.75">
      <c r="A10" s="9" t="s">
        <v>19</v>
      </c>
      <c r="B10" s="11" t="s">
        <v>8</v>
      </c>
      <c r="C10" s="25">
        <v>181722.3</v>
      </c>
      <c r="D10" s="25">
        <v>98522.4</v>
      </c>
      <c r="E10" s="36"/>
      <c r="F10" s="37"/>
    </row>
    <row r="11" spans="1:6" ht="25.5">
      <c r="A11" s="6" t="s">
        <v>54</v>
      </c>
      <c r="B11" s="12" t="s">
        <v>55</v>
      </c>
      <c r="C11" s="26">
        <f>C13</f>
        <v>24777.5</v>
      </c>
      <c r="D11" s="26">
        <f>D13</f>
        <v>18630.6</v>
      </c>
      <c r="E11" s="34"/>
      <c r="F11" s="33"/>
    </row>
    <row r="12" spans="1:6" ht="12.75">
      <c r="A12" s="9"/>
      <c r="B12" s="10" t="s">
        <v>7</v>
      </c>
      <c r="C12" s="25"/>
      <c r="D12" s="25"/>
      <c r="E12" s="34"/>
      <c r="F12" s="33"/>
    </row>
    <row r="13" spans="1:6" ht="25.5">
      <c r="A13" s="9" t="s">
        <v>56</v>
      </c>
      <c r="B13" s="13" t="s">
        <v>57</v>
      </c>
      <c r="C13" s="25">
        <f>22124.2+2653.3</f>
        <v>24777.5</v>
      </c>
      <c r="D13" s="25">
        <v>18630.6</v>
      </c>
      <c r="E13" s="35"/>
      <c r="F13" s="37"/>
    </row>
    <row r="14" spans="1:6" ht="12.75">
      <c r="A14" s="6" t="s">
        <v>20</v>
      </c>
      <c r="B14" s="14" t="s">
        <v>0</v>
      </c>
      <c r="C14" s="26">
        <f>C17+C18+C20+C19+C16</f>
        <v>2871</v>
      </c>
      <c r="D14" s="26">
        <f>D17+D18+D20+D19+D16</f>
        <v>1794.3</v>
      </c>
      <c r="E14" s="34"/>
      <c r="F14" s="33"/>
    </row>
    <row r="15" spans="1:6" ht="12.75">
      <c r="A15" s="9"/>
      <c r="B15" s="10" t="s">
        <v>7</v>
      </c>
      <c r="C15" s="26"/>
      <c r="D15" s="26"/>
      <c r="E15" s="34"/>
      <c r="F15" s="33"/>
    </row>
    <row r="16" spans="1:6" ht="12.75">
      <c r="A16" s="45" t="s">
        <v>134</v>
      </c>
      <c r="B16" s="11" t="s">
        <v>133</v>
      </c>
      <c r="C16" s="25">
        <v>1084</v>
      </c>
      <c r="D16" s="25">
        <v>955.3</v>
      </c>
      <c r="E16" s="34"/>
      <c r="F16" s="33"/>
    </row>
    <row r="17" spans="1:6" ht="12.75">
      <c r="A17" s="15" t="s">
        <v>21</v>
      </c>
      <c r="B17" s="16" t="s">
        <v>10</v>
      </c>
      <c r="C17" s="25">
        <v>0</v>
      </c>
      <c r="D17" s="25">
        <v>-123.5</v>
      </c>
      <c r="E17" s="36"/>
      <c r="F17" s="33"/>
    </row>
    <row r="18" spans="1:6" ht="12.75">
      <c r="A18" s="15" t="s">
        <v>42</v>
      </c>
      <c r="B18" s="16" t="s">
        <v>39</v>
      </c>
      <c r="C18" s="27">
        <v>37</v>
      </c>
      <c r="D18" s="27">
        <v>22.1</v>
      </c>
      <c r="E18" s="35"/>
      <c r="F18" s="37"/>
    </row>
    <row r="19" spans="1:6" ht="22.5" customHeight="1">
      <c r="A19" s="41" t="s">
        <v>40</v>
      </c>
      <c r="B19" s="42" t="s">
        <v>105</v>
      </c>
      <c r="C19" s="27">
        <v>1750</v>
      </c>
      <c r="D19" s="27">
        <v>940.4</v>
      </c>
      <c r="E19" s="35"/>
      <c r="F19" s="37"/>
    </row>
    <row r="20" spans="1:6" ht="12.75" hidden="1">
      <c r="A20" s="15" t="s">
        <v>40</v>
      </c>
      <c r="B20" s="16" t="s">
        <v>41</v>
      </c>
      <c r="C20" s="27">
        <v>0</v>
      </c>
      <c r="D20" s="27">
        <v>0</v>
      </c>
      <c r="E20" s="33"/>
      <c r="F20" s="33"/>
    </row>
    <row r="21" spans="1:6" ht="25.5">
      <c r="A21" s="17" t="s">
        <v>22</v>
      </c>
      <c r="B21" s="18" t="s">
        <v>11</v>
      </c>
      <c r="C21" s="28">
        <f>C23</f>
        <v>32076</v>
      </c>
      <c r="D21" s="28">
        <f>D23</f>
        <v>41312.4</v>
      </c>
      <c r="E21" s="33"/>
      <c r="F21" s="33"/>
    </row>
    <row r="22" spans="1:6" ht="12.75">
      <c r="A22" s="9"/>
      <c r="B22" s="10" t="s">
        <v>7</v>
      </c>
      <c r="C22" s="28"/>
      <c r="D22" s="28"/>
      <c r="E22" s="38"/>
      <c r="F22" s="33"/>
    </row>
    <row r="23" spans="1:8" ht="12.75">
      <c r="A23" s="9" t="s">
        <v>23</v>
      </c>
      <c r="B23" s="19" t="s">
        <v>3</v>
      </c>
      <c r="C23" s="25">
        <v>32076</v>
      </c>
      <c r="D23" s="25">
        <v>41312.4</v>
      </c>
      <c r="E23" s="39"/>
      <c r="F23" s="37"/>
      <c r="H23" s="2"/>
    </row>
    <row r="24" spans="1:6" ht="18.75" customHeight="1">
      <c r="A24" s="6" t="s">
        <v>24</v>
      </c>
      <c r="B24" s="20" t="s">
        <v>59</v>
      </c>
      <c r="C24" s="29">
        <f>SUM(C26:C26)</f>
        <v>1320</v>
      </c>
      <c r="D24" s="29">
        <f>SUM(D26:D26)</f>
        <v>1028.2</v>
      </c>
      <c r="E24" s="33"/>
      <c r="F24" s="33"/>
    </row>
    <row r="25" spans="1:6" ht="18.75" customHeight="1">
      <c r="A25" s="9"/>
      <c r="B25" s="10" t="s">
        <v>7</v>
      </c>
      <c r="C25" s="5"/>
      <c r="D25" s="5"/>
      <c r="E25" s="33"/>
      <c r="F25" s="33"/>
    </row>
    <row r="26" spans="1:6" ht="27.75" customHeight="1">
      <c r="A26" s="9" t="s">
        <v>78</v>
      </c>
      <c r="B26" s="21" t="s">
        <v>6</v>
      </c>
      <c r="C26" s="30">
        <v>1320</v>
      </c>
      <c r="D26" s="30">
        <v>1028.2</v>
      </c>
      <c r="E26" s="33"/>
      <c r="F26" s="33"/>
    </row>
    <row r="27" spans="1:4" ht="26.25" customHeight="1" hidden="1">
      <c r="A27" s="6" t="s">
        <v>83</v>
      </c>
      <c r="B27" s="22" t="s">
        <v>84</v>
      </c>
      <c r="C27" s="31">
        <f>C29</f>
        <v>0</v>
      </c>
      <c r="D27" s="31">
        <f>D29</f>
        <v>0</v>
      </c>
    </row>
    <row r="28" spans="1:4" ht="18" customHeight="1" hidden="1">
      <c r="A28" s="6"/>
      <c r="B28" s="22" t="s">
        <v>7</v>
      </c>
      <c r="C28" s="30"/>
      <c r="D28" s="30"/>
    </row>
    <row r="29" spans="1:4" ht="15.75" customHeight="1" hidden="1">
      <c r="A29" s="6" t="s">
        <v>85</v>
      </c>
      <c r="B29" s="22" t="s">
        <v>86</v>
      </c>
      <c r="C29" s="30">
        <v>0</v>
      </c>
      <c r="D29" s="30">
        <v>0</v>
      </c>
    </row>
    <row r="30" spans="1:4" ht="25.5">
      <c r="A30" s="6" t="s">
        <v>25</v>
      </c>
      <c r="B30" s="18" t="s">
        <v>12</v>
      </c>
      <c r="C30" s="29">
        <f>C32</f>
        <v>15050</v>
      </c>
      <c r="D30" s="29">
        <f>D32</f>
        <v>11988.9</v>
      </c>
    </row>
    <row r="31" spans="1:4" ht="12.75">
      <c r="A31" s="9"/>
      <c r="B31" s="10" t="s">
        <v>7</v>
      </c>
      <c r="C31" s="5"/>
      <c r="D31" s="5"/>
    </row>
    <row r="32" spans="1:5" ht="67.5" customHeight="1">
      <c r="A32" s="15" t="s">
        <v>26</v>
      </c>
      <c r="B32" s="21" t="s">
        <v>43</v>
      </c>
      <c r="C32" s="25">
        <v>15050</v>
      </c>
      <c r="D32" s="25">
        <v>11988.9</v>
      </c>
      <c r="E32" s="2"/>
    </row>
    <row r="33" spans="1:4" ht="12.75">
      <c r="A33" s="6" t="s">
        <v>27</v>
      </c>
      <c r="B33" s="23" t="s">
        <v>13</v>
      </c>
      <c r="C33" s="5">
        <f>C35</f>
        <v>225.5</v>
      </c>
      <c r="D33" s="5">
        <f>D35</f>
        <v>32.8</v>
      </c>
    </row>
    <row r="34" spans="1:4" ht="12.75">
      <c r="A34" s="6"/>
      <c r="B34" s="10" t="s">
        <v>7</v>
      </c>
      <c r="C34" s="5"/>
      <c r="D34" s="5"/>
    </row>
    <row r="35" spans="1:5" ht="12.75">
      <c r="A35" s="9" t="s">
        <v>28</v>
      </c>
      <c r="B35" s="24" t="s">
        <v>44</v>
      </c>
      <c r="C35" s="25">
        <v>225.5</v>
      </c>
      <c r="D35" s="25">
        <v>32.8</v>
      </c>
      <c r="E35" s="2"/>
    </row>
    <row r="36" spans="1:4" ht="25.5">
      <c r="A36" s="47" t="s">
        <v>29</v>
      </c>
      <c r="B36" s="48" t="s">
        <v>45</v>
      </c>
      <c r="C36" s="43">
        <f>C38</f>
        <v>140</v>
      </c>
      <c r="D36" s="43">
        <f>D38</f>
        <v>294.9</v>
      </c>
    </row>
    <row r="37" spans="1:4" ht="12.75">
      <c r="A37" s="47"/>
      <c r="B37" s="49" t="s">
        <v>7</v>
      </c>
      <c r="C37" s="50"/>
      <c r="D37" s="50"/>
    </row>
    <row r="38" spans="1:4" ht="12.75">
      <c r="A38" s="40" t="s">
        <v>60</v>
      </c>
      <c r="B38" s="51" t="s">
        <v>61</v>
      </c>
      <c r="C38" s="52">
        <v>140</v>
      </c>
      <c r="D38" s="52">
        <v>294.9</v>
      </c>
    </row>
    <row r="39" spans="1:7" ht="12.75">
      <c r="A39" s="47" t="s">
        <v>36</v>
      </c>
      <c r="B39" s="53" t="s">
        <v>37</v>
      </c>
      <c r="C39" s="54">
        <f>C41+C42</f>
        <v>650</v>
      </c>
      <c r="D39" s="54">
        <f>D41+D42</f>
        <v>71.9</v>
      </c>
      <c r="E39" s="33"/>
      <c r="F39" s="33"/>
      <c r="G39" s="33"/>
    </row>
    <row r="40" spans="1:7" ht="12.75">
      <c r="A40" s="47"/>
      <c r="B40" s="49" t="s">
        <v>7</v>
      </c>
      <c r="C40" s="52"/>
      <c r="D40" s="52"/>
      <c r="E40" s="33"/>
      <c r="F40" s="33"/>
      <c r="G40" s="33"/>
    </row>
    <row r="41" spans="1:7" ht="51">
      <c r="A41" s="57" t="s">
        <v>160</v>
      </c>
      <c r="B41" s="56" t="s">
        <v>159</v>
      </c>
      <c r="C41" s="52">
        <v>500</v>
      </c>
      <c r="D41" s="52">
        <v>0</v>
      </c>
      <c r="E41" s="33"/>
      <c r="F41" s="33"/>
      <c r="G41" s="33"/>
    </row>
    <row r="42" spans="1:7" ht="38.25">
      <c r="A42" s="40" t="s">
        <v>38</v>
      </c>
      <c r="B42" s="60" t="s">
        <v>58</v>
      </c>
      <c r="C42" s="46">
        <v>150</v>
      </c>
      <c r="D42" s="46">
        <v>71.9</v>
      </c>
      <c r="E42" s="35"/>
      <c r="F42" s="33"/>
      <c r="G42" s="33"/>
    </row>
    <row r="43" spans="1:7" ht="12.75">
      <c r="A43" s="47" t="s">
        <v>30</v>
      </c>
      <c r="B43" s="61" t="s">
        <v>5</v>
      </c>
      <c r="C43" s="43">
        <v>1010</v>
      </c>
      <c r="D43" s="43">
        <v>405.6</v>
      </c>
      <c r="E43" s="35"/>
      <c r="F43" s="33"/>
      <c r="G43" s="33"/>
    </row>
    <row r="44" spans="1:5" ht="12.75">
      <c r="A44" s="47" t="s">
        <v>62</v>
      </c>
      <c r="B44" s="61" t="s">
        <v>63</v>
      </c>
      <c r="C44" s="43">
        <f>C46</f>
        <v>40</v>
      </c>
      <c r="D44" s="43">
        <f>D46</f>
        <v>58.9</v>
      </c>
      <c r="E44" s="37"/>
    </row>
    <row r="45" spans="1:5" ht="12.75">
      <c r="A45" s="47"/>
      <c r="B45" s="62" t="s">
        <v>7</v>
      </c>
      <c r="C45" s="43"/>
      <c r="D45" s="43"/>
      <c r="E45" s="37"/>
    </row>
    <row r="46" spans="1:5" ht="12.75">
      <c r="A46" s="40" t="s">
        <v>150</v>
      </c>
      <c r="B46" s="63" t="s">
        <v>63</v>
      </c>
      <c r="C46" s="46">
        <v>40</v>
      </c>
      <c r="D46" s="46">
        <v>58.9</v>
      </c>
      <c r="E46" s="37"/>
    </row>
    <row r="47" spans="1:5" ht="22.5" customHeight="1">
      <c r="A47" s="47" t="s">
        <v>16</v>
      </c>
      <c r="B47" s="55" t="s">
        <v>9</v>
      </c>
      <c r="C47" s="43">
        <f>C48+C137+C131+C134+C148</f>
        <v>475496.6</v>
      </c>
      <c r="D47" s="43">
        <f>D48+D137+D131+D134+D148</f>
        <v>353532.60000000003</v>
      </c>
      <c r="E47" s="33"/>
    </row>
    <row r="48" spans="1:5" s="32" customFormat="1" ht="25.5" customHeight="1">
      <c r="A48" s="64" t="s">
        <v>32</v>
      </c>
      <c r="B48" s="65" t="s">
        <v>31</v>
      </c>
      <c r="C48" s="5">
        <f>C50+C57+C74+C123</f>
        <v>475599.5</v>
      </c>
      <c r="D48" s="5">
        <f>D50+D57+D74+D123</f>
        <v>353635.50000000006</v>
      </c>
      <c r="E48" s="58"/>
    </row>
    <row r="49" spans="1:5" s="32" customFormat="1" ht="14.25" customHeight="1">
      <c r="A49" s="64"/>
      <c r="B49" s="66" t="s">
        <v>7</v>
      </c>
      <c r="C49" s="5"/>
      <c r="D49" s="5"/>
      <c r="E49" s="59"/>
    </row>
    <row r="50" spans="1:5" s="32" customFormat="1" ht="25.5">
      <c r="A50" s="67" t="s">
        <v>115</v>
      </c>
      <c r="B50" s="70" t="s">
        <v>33</v>
      </c>
      <c r="C50" s="26">
        <f>C52+C53+C54+C55+C56</f>
        <v>117133.1</v>
      </c>
      <c r="D50" s="26">
        <f>D52+D53+D54+D55+D56</f>
        <v>72410.8</v>
      </c>
      <c r="E50" s="59"/>
    </row>
    <row r="51" spans="1:5" s="32" customFormat="1" ht="12.75">
      <c r="A51" s="64"/>
      <c r="B51" s="66" t="s">
        <v>7</v>
      </c>
      <c r="C51" s="68"/>
      <c r="D51" s="68"/>
      <c r="E51" s="59"/>
    </row>
    <row r="52" spans="1:5" s="32" customFormat="1" ht="30.75" customHeight="1">
      <c r="A52" s="73" t="s">
        <v>114</v>
      </c>
      <c r="B52" s="69" t="s">
        <v>14</v>
      </c>
      <c r="C52" s="46">
        <v>110750</v>
      </c>
      <c r="D52" s="46">
        <v>70891</v>
      </c>
      <c r="E52" s="59"/>
    </row>
    <row r="53" spans="1:5" s="32" customFormat="1" ht="30.75" customHeight="1">
      <c r="A53" s="73" t="s">
        <v>175</v>
      </c>
      <c r="B53" s="69" t="s">
        <v>176</v>
      </c>
      <c r="C53" s="46">
        <v>500</v>
      </c>
      <c r="D53" s="46">
        <v>500</v>
      </c>
      <c r="E53" s="59"/>
    </row>
    <row r="54" spans="1:5" s="32" customFormat="1" ht="49.5" customHeight="1">
      <c r="A54" s="73" t="s">
        <v>186</v>
      </c>
      <c r="B54" s="69" t="s">
        <v>178</v>
      </c>
      <c r="C54" s="46">
        <v>969.8</v>
      </c>
      <c r="D54" s="46">
        <v>969.8</v>
      </c>
      <c r="E54" s="59"/>
    </row>
    <row r="55" spans="1:5" s="32" customFormat="1" ht="30.75" customHeight="1">
      <c r="A55" s="73" t="s">
        <v>152</v>
      </c>
      <c r="B55" s="69" t="s">
        <v>177</v>
      </c>
      <c r="C55" s="46">
        <v>4863.3</v>
      </c>
      <c r="D55" s="46">
        <v>0</v>
      </c>
      <c r="E55" s="59"/>
    </row>
    <row r="56" spans="1:5" s="32" customFormat="1" ht="38.25">
      <c r="A56" s="73" t="s">
        <v>152</v>
      </c>
      <c r="B56" s="69" t="s">
        <v>151</v>
      </c>
      <c r="C56" s="46">
        <f>50+50-50</f>
        <v>50</v>
      </c>
      <c r="D56" s="46">
        <v>50</v>
      </c>
      <c r="E56" s="59"/>
    </row>
    <row r="57" spans="1:5" s="32" customFormat="1" ht="24.75" customHeight="1">
      <c r="A57" s="47" t="s">
        <v>119</v>
      </c>
      <c r="B57" s="74" t="s">
        <v>64</v>
      </c>
      <c r="C57" s="75">
        <f>C63+C68+C69+C70+C71+C62+C67+C61+C72+C66+C65+C73+C64</f>
        <v>112482.2</v>
      </c>
      <c r="D57" s="75">
        <f>D63+D68+D69+D70+D71+D62+D67+D61+D72+D66+D65+D73+D64</f>
        <v>86265.50000000001</v>
      </c>
      <c r="E57" s="59"/>
    </row>
    <row r="58" spans="1:5" s="32" customFormat="1" ht="12.75">
      <c r="A58" s="40"/>
      <c r="B58" s="76" t="s">
        <v>7</v>
      </c>
      <c r="C58" s="46"/>
      <c r="D58" s="46"/>
      <c r="E58" s="59"/>
    </row>
    <row r="59" spans="1:5" s="32" customFormat="1" ht="38.25" hidden="1">
      <c r="A59" s="77" t="s">
        <v>120</v>
      </c>
      <c r="B59" s="78" t="s">
        <v>108</v>
      </c>
      <c r="C59" s="46"/>
      <c r="D59" s="46"/>
      <c r="E59" s="59"/>
    </row>
    <row r="60" spans="1:5" s="32" customFormat="1" ht="38.25" hidden="1">
      <c r="A60" s="77" t="s">
        <v>135</v>
      </c>
      <c r="B60" s="78" t="s">
        <v>136</v>
      </c>
      <c r="C60" s="46"/>
      <c r="D60" s="46"/>
      <c r="E60" s="59"/>
    </row>
    <row r="61" spans="1:5" s="32" customFormat="1" ht="51">
      <c r="A61" s="77" t="s">
        <v>167</v>
      </c>
      <c r="B61" s="78" t="s">
        <v>168</v>
      </c>
      <c r="C61" s="46">
        <v>1040.4</v>
      </c>
      <c r="D61" s="46">
        <v>715.6</v>
      </c>
      <c r="E61" s="59"/>
    </row>
    <row r="62" spans="1:5" s="32" customFormat="1" ht="38.25">
      <c r="A62" s="77" t="s">
        <v>163</v>
      </c>
      <c r="B62" s="78" t="s">
        <v>164</v>
      </c>
      <c r="C62" s="46">
        <v>9625.7</v>
      </c>
      <c r="D62" s="46">
        <v>6038.2</v>
      </c>
      <c r="E62" s="59"/>
    </row>
    <row r="63" spans="1:5" s="32" customFormat="1" ht="38.25">
      <c r="A63" s="77" t="s">
        <v>121</v>
      </c>
      <c r="B63" s="78" t="s">
        <v>117</v>
      </c>
      <c r="C63" s="46">
        <f>2034.2+201.2</f>
        <v>2235.4</v>
      </c>
      <c r="D63" s="46">
        <v>2235.4</v>
      </c>
      <c r="E63" s="59"/>
    </row>
    <row r="64" spans="1:5" s="32" customFormat="1" ht="30" customHeight="1">
      <c r="A64" s="77" t="s">
        <v>180</v>
      </c>
      <c r="B64" s="79" t="s">
        <v>181</v>
      </c>
      <c r="C64" s="46">
        <v>248.3</v>
      </c>
      <c r="D64" s="46">
        <v>153.1</v>
      </c>
      <c r="E64" s="59"/>
    </row>
    <row r="65" spans="1:5" s="32" customFormat="1" ht="25.5">
      <c r="A65" s="77" t="s">
        <v>173</v>
      </c>
      <c r="B65" s="78" t="s">
        <v>174</v>
      </c>
      <c r="C65" s="46">
        <v>7403.3</v>
      </c>
      <c r="D65" s="46">
        <v>7403.3</v>
      </c>
      <c r="E65" s="59"/>
    </row>
    <row r="66" spans="1:5" s="32" customFormat="1" ht="38.25">
      <c r="A66" s="77" t="s">
        <v>170</v>
      </c>
      <c r="B66" s="78" t="s">
        <v>171</v>
      </c>
      <c r="C66" s="46">
        <v>1290.7</v>
      </c>
      <c r="D66" s="46">
        <v>1277.8</v>
      </c>
      <c r="E66" s="59"/>
    </row>
    <row r="67" spans="1:5" s="32" customFormat="1" ht="25.5">
      <c r="A67" s="77" t="s">
        <v>165</v>
      </c>
      <c r="B67" s="78" t="s">
        <v>166</v>
      </c>
      <c r="C67" s="46">
        <v>62276.3</v>
      </c>
      <c r="D67" s="46">
        <v>61826.6</v>
      </c>
      <c r="E67" s="59"/>
    </row>
    <row r="68" spans="1:5" s="32" customFormat="1" ht="63.75">
      <c r="A68" s="80" t="s">
        <v>122</v>
      </c>
      <c r="B68" s="78" t="s">
        <v>144</v>
      </c>
      <c r="C68" s="46">
        <v>152.9</v>
      </c>
      <c r="D68" s="46">
        <v>0</v>
      </c>
      <c r="E68" s="59"/>
    </row>
    <row r="69" spans="1:5" s="32" customFormat="1" ht="38.25">
      <c r="A69" s="80" t="s">
        <v>122</v>
      </c>
      <c r="B69" s="81" t="s">
        <v>156</v>
      </c>
      <c r="C69" s="46">
        <f>2613.5+1014.8</f>
        <v>3628.3</v>
      </c>
      <c r="D69" s="46">
        <v>3628.3</v>
      </c>
      <c r="E69" s="59"/>
    </row>
    <row r="70" spans="1:5" s="32" customFormat="1" ht="51">
      <c r="A70" s="80" t="s">
        <v>122</v>
      </c>
      <c r="B70" s="81" t="s">
        <v>145</v>
      </c>
      <c r="C70" s="46">
        <v>4226.2</v>
      </c>
      <c r="D70" s="46">
        <v>2879</v>
      </c>
      <c r="E70" s="59"/>
    </row>
    <row r="71" spans="1:5" s="32" customFormat="1" ht="51">
      <c r="A71" s="80" t="s">
        <v>122</v>
      </c>
      <c r="B71" s="81" t="s">
        <v>158</v>
      </c>
      <c r="C71" s="46">
        <f>155.2+177</f>
        <v>332.2</v>
      </c>
      <c r="D71" s="46">
        <v>0</v>
      </c>
      <c r="E71" s="59"/>
    </row>
    <row r="72" spans="1:5" s="32" customFormat="1" ht="54.75" customHeight="1">
      <c r="A72" s="80" t="s">
        <v>122</v>
      </c>
      <c r="B72" s="81" t="s">
        <v>169</v>
      </c>
      <c r="C72" s="46">
        <v>109.2</v>
      </c>
      <c r="D72" s="46">
        <v>108.2</v>
      </c>
      <c r="E72" s="59"/>
    </row>
    <row r="73" spans="1:5" s="32" customFormat="1" ht="54.75" customHeight="1">
      <c r="A73" s="80" t="s">
        <v>122</v>
      </c>
      <c r="B73" s="81" t="s">
        <v>183</v>
      </c>
      <c r="C73" s="46">
        <v>19913.3</v>
      </c>
      <c r="D73" s="46">
        <v>0</v>
      </c>
      <c r="E73" s="59"/>
    </row>
    <row r="74" spans="1:5" s="32" customFormat="1" ht="32.25" customHeight="1">
      <c r="A74" s="47" t="s">
        <v>113</v>
      </c>
      <c r="B74" s="74" t="s">
        <v>34</v>
      </c>
      <c r="C74" s="75">
        <f>C76+C121+C122</f>
        <v>202764.1</v>
      </c>
      <c r="D74" s="75">
        <f>D76+D121+D122</f>
        <v>159964.20000000004</v>
      </c>
      <c r="E74" s="59"/>
    </row>
    <row r="75" spans="1:5" s="32" customFormat="1" ht="15" customHeight="1">
      <c r="A75" s="40"/>
      <c r="B75" s="76" t="s">
        <v>7</v>
      </c>
      <c r="C75" s="46"/>
      <c r="D75" s="46"/>
      <c r="E75" s="59"/>
    </row>
    <row r="76" spans="1:5" s="32" customFormat="1" ht="35.25" customHeight="1">
      <c r="A76" s="73" t="s">
        <v>112</v>
      </c>
      <c r="B76" s="82" t="s">
        <v>65</v>
      </c>
      <c r="C76" s="46">
        <f>C78+C79+C80+C81+C82+C83+C84+C85+C90+C97+C115+C117+C118+C119+C120</f>
        <v>192067.5</v>
      </c>
      <c r="D76" s="46">
        <f>D78+D79+D80+D81+D82+D83+D84+D85+D90+D97+D115+D117+D118+D119+D120</f>
        <v>152049.70000000004</v>
      </c>
      <c r="E76" s="59"/>
    </row>
    <row r="77" spans="1:5" s="32" customFormat="1" ht="13.5" customHeight="1">
      <c r="A77" s="40"/>
      <c r="B77" s="76" t="s">
        <v>7</v>
      </c>
      <c r="C77" s="46"/>
      <c r="D77" s="46"/>
      <c r="E77" s="59"/>
    </row>
    <row r="78" spans="1:5" s="32" customFormat="1" ht="54" customHeight="1">
      <c r="A78" s="73" t="s">
        <v>112</v>
      </c>
      <c r="B78" s="69" t="s">
        <v>88</v>
      </c>
      <c r="C78" s="46">
        <v>44952.2</v>
      </c>
      <c r="D78" s="46">
        <v>33992.1</v>
      </c>
      <c r="E78" s="58"/>
    </row>
    <row r="79" spans="1:5" s="32" customFormat="1" ht="53.25" customHeight="1">
      <c r="A79" s="73" t="s">
        <v>112</v>
      </c>
      <c r="B79" s="69" t="s">
        <v>89</v>
      </c>
      <c r="C79" s="46">
        <v>135988.4</v>
      </c>
      <c r="D79" s="46">
        <v>110584.5</v>
      </c>
      <c r="E79" s="59"/>
    </row>
    <row r="80" spans="1:5" s="32" customFormat="1" ht="42" customHeight="1">
      <c r="A80" s="73" t="s">
        <v>112</v>
      </c>
      <c r="B80" s="83" t="s">
        <v>154</v>
      </c>
      <c r="C80" s="46">
        <v>1</v>
      </c>
      <c r="D80" s="46">
        <v>0</v>
      </c>
      <c r="E80" s="59"/>
    </row>
    <row r="81" spans="1:5" s="32" customFormat="1" ht="37.5" customHeight="1">
      <c r="A81" s="73" t="s">
        <v>112</v>
      </c>
      <c r="B81" s="69" t="s">
        <v>98</v>
      </c>
      <c r="C81" s="46">
        <f>286.5+8.8</f>
        <v>295.3</v>
      </c>
      <c r="D81" s="46">
        <v>168.1</v>
      </c>
      <c r="E81" s="59"/>
    </row>
    <row r="82" spans="1:5" s="32" customFormat="1" ht="45.75" customHeight="1">
      <c r="A82" s="73" t="s">
        <v>112</v>
      </c>
      <c r="B82" s="69" t="s">
        <v>110</v>
      </c>
      <c r="C82" s="46">
        <v>1674</v>
      </c>
      <c r="D82" s="46">
        <v>1255.5</v>
      </c>
      <c r="E82" s="59"/>
    </row>
    <row r="83" spans="1:5" s="32" customFormat="1" ht="61.5" customHeight="1">
      <c r="A83" s="73" t="s">
        <v>112</v>
      </c>
      <c r="B83" s="69" t="s">
        <v>153</v>
      </c>
      <c r="C83" s="46">
        <v>1807.1</v>
      </c>
      <c r="D83" s="46">
        <v>1557.1</v>
      </c>
      <c r="E83" s="59"/>
    </row>
    <row r="84" spans="1:5" s="32" customFormat="1" ht="42.75" customHeight="1">
      <c r="A84" s="73" t="s">
        <v>112</v>
      </c>
      <c r="B84" s="69" t="s">
        <v>142</v>
      </c>
      <c r="C84" s="46">
        <f>4304.2-1122.7</f>
        <v>3181.5</v>
      </c>
      <c r="D84" s="46">
        <v>1800.9</v>
      </c>
      <c r="E84" s="59"/>
    </row>
    <row r="85" spans="1:5" s="32" customFormat="1" ht="51.75" customHeight="1">
      <c r="A85" s="73" t="s">
        <v>112</v>
      </c>
      <c r="B85" s="69" t="s">
        <v>101</v>
      </c>
      <c r="C85" s="46">
        <f>C87+C88+C89</f>
        <v>989.6</v>
      </c>
      <c r="D85" s="46">
        <f>D87+D88+D89</f>
        <v>709.5</v>
      </c>
      <c r="E85" s="59"/>
    </row>
    <row r="86" spans="1:5" s="32" customFormat="1" ht="24" customHeight="1">
      <c r="A86" s="73" t="s">
        <v>112</v>
      </c>
      <c r="B86" s="69" t="s">
        <v>102</v>
      </c>
      <c r="C86" s="46"/>
      <c r="D86" s="46"/>
      <c r="E86" s="59"/>
    </row>
    <row r="87" spans="1:5" s="32" customFormat="1" ht="30.75" customHeight="1">
      <c r="A87" s="73" t="s">
        <v>112</v>
      </c>
      <c r="B87" s="69" t="s">
        <v>103</v>
      </c>
      <c r="C87" s="46">
        <f>621.1+18.6</f>
        <v>639.7</v>
      </c>
      <c r="D87" s="46">
        <v>480.9</v>
      </c>
      <c r="E87" s="59"/>
    </row>
    <row r="88" spans="1:5" s="32" customFormat="1" ht="27.75" customHeight="1">
      <c r="A88" s="73" t="s">
        <v>112</v>
      </c>
      <c r="B88" s="69" t="s">
        <v>104</v>
      </c>
      <c r="C88" s="46">
        <f>70.3+1.5</f>
        <v>71.8</v>
      </c>
      <c r="D88" s="46">
        <v>24.9</v>
      </c>
      <c r="E88" s="59"/>
    </row>
    <row r="89" spans="1:5" s="32" customFormat="1" ht="28.5" customHeight="1">
      <c r="A89" s="73" t="s">
        <v>112</v>
      </c>
      <c r="B89" s="69" t="s">
        <v>157</v>
      </c>
      <c r="C89" s="46">
        <f>271.6+6.5</f>
        <v>278.1</v>
      </c>
      <c r="D89" s="46">
        <v>203.7</v>
      </c>
      <c r="E89" s="59"/>
    </row>
    <row r="90" spans="1:5" s="32" customFormat="1" ht="65.25" customHeight="1">
      <c r="A90" s="73" t="s">
        <v>112</v>
      </c>
      <c r="B90" s="78" t="s">
        <v>106</v>
      </c>
      <c r="C90" s="46">
        <v>75.5</v>
      </c>
      <c r="D90" s="46">
        <v>7.1</v>
      </c>
      <c r="E90" s="59"/>
    </row>
    <row r="91" spans="1:5" s="32" customFormat="1" ht="63.75" customHeight="1" hidden="1">
      <c r="A91" s="73" t="s">
        <v>99</v>
      </c>
      <c r="B91" s="69" t="s">
        <v>94</v>
      </c>
      <c r="C91" s="46"/>
      <c r="D91" s="46"/>
      <c r="E91" s="59"/>
    </row>
    <row r="92" spans="1:5" s="32" customFormat="1" ht="38.25" hidden="1">
      <c r="A92" s="73" t="s">
        <v>99</v>
      </c>
      <c r="B92" s="69" t="s">
        <v>91</v>
      </c>
      <c r="C92" s="46"/>
      <c r="D92" s="46"/>
      <c r="E92" s="59"/>
    </row>
    <row r="93" spans="1:5" s="32" customFormat="1" ht="80.25" customHeight="1" hidden="1">
      <c r="A93" s="73" t="s">
        <v>99</v>
      </c>
      <c r="B93" s="69" t="s">
        <v>47</v>
      </c>
      <c r="C93" s="46"/>
      <c r="D93" s="46"/>
      <c r="E93" s="59"/>
    </row>
    <row r="94" spans="1:5" s="32" customFormat="1" ht="67.5" customHeight="1" hidden="1">
      <c r="A94" s="73" t="s">
        <v>99</v>
      </c>
      <c r="B94" s="69" t="s">
        <v>46</v>
      </c>
      <c r="C94" s="46"/>
      <c r="D94" s="46"/>
      <c r="E94" s="59"/>
    </row>
    <row r="95" spans="1:5" s="32" customFormat="1" ht="56.25" customHeight="1" hidden="1">
      <c r="A95" s="73" t="s">
        <v>99</v>
      </c>
      <c r="B95" s="81" t="s">
        <v>53</v>
      </c>
      <c r="C95" s="46"/>
      <c r="D95" s="46"/>
      <c r="E95" s="59"/>
    </row>
    <row r="96" spans="1:5" s="32" customFormat="1" ht="45.75" customHeight="1" hidden="1">
      <c r="A96" s="73" t="s">
        <v>99</v>
      </c>
      <c r="B96" s="69"/>
      <c r="C96" s="46"/>
      <c r="D96" s="46"/>
      <c r="E96" s="59"/>
    </row>
    <row r="97" spans="1:5" s="32" customFormat="1" ht="51.75" customHeight="1">
      <c r="A97" s="73" t="s">
        <v>112</v>
      </c>
      <c r="B97" s="69" t="s">
        <v>90</v>
      </c>
      <c r="C97" s="46">
        <f>406.9+160.7</f>
        <v>567.5999999999999</v>
      </c>
      <c r="D97" s="46">
        <v>239.2</v>
      </c>
      <c r="E97" s="59"/>
    </row>
    <row r="98" spans="1:5" s="32" customFormat="1" ht="20.25" customHeight="1" hidden="1">
      <c r="A98" s="84" t="s">
        <v>92</v>
      </c>
      <c r="B98" s="69" t="s">
        <v>93</v>
      </c>
      <c r="C98" s="46"/>
      <c r="D98" s="46"/>
      <c r="E98" s="59"/>
    </row>
    <row r="99" spans="1:5" s="32" customFormat="1" ht="24.75" customHeight="1" hidden="1">
      <c r="A99" s="73" t="s">
        <v>68</v>
      </c>
      <c r="B99" s="69" t="s">
        <v>69</v>
      </c>
      <c r="C99" s="46"/>
      <c r="D99" s="46"/>
      <c r="E99" s="59"/>
    </row>
    <row r="100" spans="1:5" s="32" customFormat="1" ht="11.25" customHeight="1" hidden="1">
      <c r="A100" s="40"/>
      <c r="B100" s="76" t="s">
        <v>7</v>
      </c>
      <c r="C100" s="46"/>
      <c r="D100" s="46"/>
      <c r="E100" s="59"/>
    </row>
    <row r="101" spans="1:5" s="32" customFormat="1" ht="40.5" customHeight="1" hidden="1">
      <c r="A101" s="40" t="s">
        <v>79</v>
      </c>
      <c r="B101" s="85" t="s">
        <v>80</v>
      </c>
      <c r="C101" s="46"/>
      <c r="D101" s="46"/>
      <c r="E101" s="59"/>
    </row>
    <row r="102" spans="1:5" s="32" customFormat="1" ht="33.75" customHeight="1" hidden="1">
      <c r="A102" s="40" t="s">
        <v>70</v>
      </c>
      <c r="B102" s="69" t="s">
        <v>71</v>
      </c>
      <c r="C102" s="46"/>
      <c r="D102" s="46"/>
      <c r="E102" s="59"/>
    </row>
    <row r="103" spans="1:5" s="32" customFormat="1" ht="48" customHeight="1" hidden="1">
      <c r="A103" s="73" t="s">
        <v>95</v>
      </c>
      <c r="B103" s="69" t="s">
        <v>96</v>
      </c>
      <c r="C103" s="46"/>
      <c r="D103" s="46"/>
      <c r="E103" s="59"/>
    </row>
    <row r="104" spans="1:5" s="32" customFormat="1" ht="39.75" customHeight="1" hidden="1">
      <c r="A104" s="73" t="s">
        <v>87</v>
      </c>
      <c r="B104" s="69" t="s">
        <v>97</v>
      </c>
      <c r="C104" s="46"/>
      <c r="D104" s="46"/>
      <c r="E104" s="59"/>
    </row>
    <row r="105" spans="1:5" s="32" customFormat="1" ht="26.25" customHeight="1" hidden="1">
      <c r="A105" s="40" t="s">
        <v>81</v>
      </c>
      <c r="B105" s="40" t="s">
        <v>82</v>
      </c>
      <c r="C105" s="46"/>
      <c r="D105" s="46"/>
      <c r="E105" s="59"/>
    </row>
    <row r="106" spans="1:5" s="32" customFormat="1" ht="15.75" customHeight="1" hidden="1">
      <c r="A106" s="73" t="s">
        <v>76</v>
      </c>
      <c r="B106" s="69" t="s">
        <v>52</v>
      </c>
      <c r="C106" s="46"/>
      <c r="D106" s="46"/>
      <c r="E106" s="59"/>
    </row>
    <row r="107" spans="1:5" s="32" customFormat="1" ht="15.75" customHeight="1" hidden="1">
      <c r="A107" s="40"/>
      <c r="B107" s="76" t="s">
        <v>7</v>
      </c>
      <c r="C107" s="46"/>
      <c r="D107" s="46"/>
      <c r="E107" s="59"/>
    </row>
    <row r="108" spans="1:5" s="32" customFormat="1" ht="14.25" customHeight="1" hidden="1">
      <c r="A108" s="73" t="s">
        <v>66</v>
      </c>
      <c r="B108" s="69" t="s">
        <v>67</v>
      </c>
      <c r="C108" s="46"/>
      <c r="D108" s="46"/>
      <c r="E108" s="59"/>
    </row>
    <row r="109" spans="1:5" s="32" customFormat="1" ht="53.25" customHeight="1" hidden="1">
      <c r="A109" s="40" t="s">
        <v>74</v>
      </c>
      <c r="B109" s="69" t="s">
        <v>72</v>
      </c>
      <c r="C109" s="46"/>
      <c r="D109" s="46"/>
      <c r="E109" s="59"/>
    </row>
    <row r="110" spans="1:5" s="32" customFormat="1" ht="14.25" customHeight="1" hidden="1">
      <c r="A110" s="40"/>
      <c r="B110" s="76" t="s">
        <v>7</v>
      </c>
      <c r="C110" s="46"/>
      <c r="D110" s="46"/>
      <c r="E110" s="59"/>
    </row>
    <row r="111" spans="1:5" s="32" customFormat="1" ht="43.5" customHeight="1" hidden="1">
      <c r="A111" s="40" t="s">
        <v>48</v>
      </c>
      <c r="B111" s="69" t="s">
        <v>49</v>
      </c>
      <c r="C111" s="46"/>
      <c r="D111" s="46"/>
      <c r="E111" s="59"/>
    </row>
    <row r="112" spans="1:5" s="32" customFormat="1" ht="26.25" customHeight="1" hidden="1">
      <c r="A112" s="40" t="s">
        <v>75</v>
      </c>
      <c r="B112" s="69" t="s">
        <v>73</v>
      </c>
      <c r="C112" s="46"/>
      <c r="D112" s="46"/>
      <c r="E112" s="59"/>
    </row>
    <row r="113" spans="1:5" s="32" customFormat="1" ht="15" customHeight="1" hidden="1">
      <c r="A113" s="40"/>
      <c r="B113" s="76" t="s">
        <v>7</v>
      </c>
      <c r="C113" s="46"/>
      <c r="D113" s="46"/>
      <c r="E113" s="59"/>
    </row>
    <row r="114" spans="1:5" s="32" customFormat="1" ht="39.75" customHeight="1" hidden="1">
      <c r="A114" s="40" t="s">
        <v>50</v>
      </c>
      <c r="B114" s="69" t="s">
        <v>51</v>
      </c>
      <c r="C114" s="46"/>
      <c r="D114" s="46"/>
      <c r="E114" s="59"/>
    </row>
    <row r="115" spans="1:5" s="32" customFormat="1" ht="61.5" customHeight="1">
      <c r="A115" s="73" t="s">
        <v>112</v>
      </c>
      <c r="B115" s="69" t="s">
        <v>109</v>
      </c>
      <c r="C115" s="46">
        <f>122+17.2</f>
        <v>139.2</v>
      </c>
      <c r="D115" s="46">
        <v>104.4</v>
      </c>
      <c r="E115" s="59"/>
    </row>
    <row r="116" spans="1:5" s="32" customFormat="1" ht="63.75" customHeight="1" hidden="1">
      <c r="A116" s="73" t="s">
        <v>99</v>
      </c>
      <c r="B116" s="86" t="s">
        <v>100</v>
      </c>
      <c r="C116" s="46"/>
      <c r="D116" s="46"/>
      <c r="E116" s="59"/>
    </row>
    <row r="117" spans="1:5" s="32" customFormat="1" ht="63.75" customHeight="1">
      <c r="A117" s="73" t="s">
        <v>112</v>
      </c>
      <c r="B117" s="69" t="s">
        <v>126</v>
      </c>
      <c r="C117" s="46">
        <f>1517.3+48</f>
        <v>1565.3</v>
      </c>
      <c r="D117" s="46">
        <v>956.9</v>
      </c>
      <c r="E117" s="59"/>
    </row>
    <row r="118" spans="1:5" s="32" customFormat="1" ht="48" customHeight="1">
      <c r="A118" s="73" t="s">
        <v>112</v>
      </c>
      <c r="B118" s="69" t="s">
        <v>137</v>
      </c>
      <c r="C118" s="46">
        <v>616.2</v>
      </c>
      <c r="D118" s="46">
        <v>616.2</v>
      </c>
      <c r="E118" s="59"/>
    </row>
    <row r="119" spans="1:5" s="32" customFormat="1" ht="50.25" customHeight="1">
      <c r="A119" s="73" t="s">
        <v>112</v>
      </c>
      <c r="B119" s="69" t="s">
        <v>138</v>
      </c>
      <c r="C119" s="46">
        <f>111+3.6</f>
        <v>114.6</v>
      </c>
      <c r="D119" s="46">
        <v>0</v>
      </c>
      <c r="E119" s="59"/>
    </row>
    <row r="120" spans="1:5" s="32" customFormat="1" ht="50.25" customHeight="1">
      <c r="A120" s="73" t="s">
        <v>112</v>
      </c>
      <c r="B120" s="69" t="s">
        <v>127</v>
      </c>
      <c r="C120" s="46">
        <v>100</v>
      </c>
      <c r="D120" s="46">
        <v>58.2</v>
      </c>
      <c r="E120" s="59"/>
    </row>
    <row r="121" spans="1:5" s="32" customFormat="1" ht="39.75" customHeight="1">
      <c r="A121" s="73" t="s">
        <v>111</v>
      </c>
      <c r="B121" s="69" t="s">
        <v>127</v>
      </c>
      <c r="C121" s="87">
        <v>10695.6</v>
      </c>
      <c r="D121" s="87">
        <v>7914.5</v>
      </c>
      <c r="E121" s="59"/>
    </row>
    <row r="122" spans="1:5" s="32" customFormat="1" ht="54.75" customHeight="1">
      <c r="A122" s="73" t="s">
        <v>146</v>
      </c>
      <c r="B122" s="78" t="s">
        <v>155</v>
      </c>
      <c r="C122" s="87">
        <v>1</v>
      </c>
      <c r="D122" s="87">
        <v>0</v>
      </c>
      <c r="E122" s="59"/>
    </row>
    <row r="123" spans="1:5" s="32" customFormat="1" ht="39.75" customHeight="1">
      <c r="A123" s="47" t="s">
        <v>123</v>
      </c>
      <c r="B123" s="48" t="s">
        <v>69</v>
      </c>
      <c r="C123" s="75">
        <f>C125+C126+C129+C130+C128+C140+C141+C142+C143+C144+C145+C146+C147</f>
        <v>43220.100000000006</v>
      </c>
      <c r="D123" s="75">
        <f>D125+D126+D129+D130+D128+D140+D141+D142+D143+D144+D145+D146+D147</f>
        <v>34995.00000000001</v>
      </c>
      <c r="E123" s="59"/>
    </row>
    <row r="124" spans="1:5" s="32" customFormat="1" ht="21.75" customHeight="1">
      <c r="A124" s="73"/>
      <c r="B124" s="69" t="s">
        <v>7</v>
      </c>
      <c r="C124" s="46"/>
      <c r="D124" s="46"/>
      <c r="E124" s="59"/>
    </row>
    <row r="125" spans="1:5" s="32" customFormat="1" ht="46.5" customHeight="1">
      <c r="A125" s="72" t="s">
        <v>130</v>
      </c>
      <c r="B125" s="69" t="s">
        <v>80</v>
      </c>
      <c r="C125" s="46">
        <v>15.5</v>
      </c>
      <c r="D125" s="46">
        <v>2</v>
      </c>
      <c r="E125" s="59"/>
    </row>
    <row r="126" spans="1:5" s="32" customFormat="1" ht="45.75" customHeight="1">
      <c r="A126" s="72" t="s">
        <v>128</v>
      </c>
      <c r="B126" s="69" t="s">
        <v>129</v>
      </c>
      <c r="C126" s="46">
        <v>15923.7</v>
      </c>
      <c r="D126" s="46">
        <v>12317.4</v>
      </c>
      <c r="E126" s="59"/>
    </row>
    <row r="127" spans="1:5" s="32" customFormat="1" ht="66" customHeight="1" hidden="1">
      <c r="A127" s="72" t="s">
        <v>124</v>
      </c>
      <c r="B127" s="69" t="s">
        <v>118</v>
      </c>
      <c r="C127" s="46"/>
      <c r="D127" s="46"/>
      <c r="E127" s="59"/>
    </row>
    <row r="128" spans="1:5" s="32" customFormat="1" ht="55.5" customHeight="1">
      <c r="A128" s="72" t="s">
        <v>124</v>
      </c>
      <c r="B128" s="69" t="s">
        <v>172</v>
      </c>
      <c r="C128" s="46">
        <v>16938.5</v>
      </c>
      <c r="D128" s="46">
        <v>16938.5</v>
      </c>
      <c r="E128" s="71"/>
    </row>
    <row r="129" spans="1:5" s="32" customFormat="1" ht="79.5" customHeight="1">
      <c r="A129" s="73" t="s">
        <v>125</v>
      </c>
      <c r="B129" s="69" t="s">
        <v>116</v>
      </c>
      <c r="C129" s="46">
        <f>2124.9-705.9</f>
        <v>1419</v>
      </c>
      <c r="D129" s="46">
        <v>1419</v>
      </c>
      <c r="E129" s="71"/>
    </row>
    <row r="130" spans="1:5" s="32" customFormat="1" ht="66" customHeight="1">
      <c r="A130" s="80" t="s">
        <v>125</v>
      </c>
      <c r="B130" s="81" t="s">
        <v>143</v>
      </c>
      <c r="C130" s="46">
        <v>543</v>
      </c>
      <c r="D130" s="46">
        <v>543</v>
      </c>
      <c r="E130" s="71"/>
    </row>
    <row r="131" spans="1:5" s="32" customFormat="1" ht="40.5" customHeight="1" hidden="1">
      <c r="A131" s="80" t="s">
        <v>139</v>
      </c>
      <c r="B131" s="81" t="s">
        <v>52</v>
      </c>
      <c r="C131" s="46"/>
      <c r="D131" s="46"/>
      <c r="E131" s="71"/>
    </row>
    <row r="132" spans="1:5" s="32" customFormat="1" ht="40.5" customHeight="1" hidden="1">
      <c r="A132" s="80"/>
      <c r="B132" s="81" t="s">
        <v>140</v>
      </c>
      <c r="C132" s="46"/>
      <c r="D132" s="46"/>
      <c r="E132" s="71"/>
    </row>
    <row r="133" spans="1:5" s="32" customFormat="1" ht="40.5" customHeight="1" hidden="1">
      <c r="A133" s="80" t="s">
        <v>141</v>
      </c>
      <c r="B133" s="81" t="s">
        <v>52</v>
      </c>
      <c r="C133" s="46"/>
      <c r="D133" s="46"/>
      <c r="E133" s="71"/>
    </row>
    <row r="134" spans="1:5" s="32" customFormat="1" ht="63.75" customHeight="1" hidden="1">
      <c r="A134" s="72" t="s">
        <v>74</v>
      </c>
      <c r="B134" s="81" t="s">
        <v>147</v>
      </c>
      <c r="C134" s="46">
        <f>C136</f>
        <v>0</v>
      </c>
      <c r="D134" s="46">
        <f>D136</f>
        <v>0</v>
      </c>
      <c r="E134" s="71"/>
    </row>
    <row r="135" spans="1:5" s="32" customFormat="1" ht="40.5" customHeight="1" hidden="1">
      <c r="A135" s="80"/>
      <c r="B135" s="69" t="s">
        <v>7</v>
      </c>
      <c r="C135" s="46"/>
      <c r="D135" s="46"/>
      <c r="E135" s="71"/>
    </row>
    <row r="136" spans="1:5" s="32" customFormat="1" ht="40.5" customHeight="1" hidden="1">
      <c r="A136" s="88" t="s">
        <v>149</v>
      </c>
      <c r="B136" s="81" t="s">
        <v>148</v>
      </c>
      <c r="C136" s="46"/>
      <c r="D136" s="46"/>
      <c r="E136" s="71"/>
    </row>
    <row r="137" spans="1:5" s="32" customFormat="1" ht="48" customHeight="1" hidden="1">
      <c r="A137" s="72" t="s">
        <v>75</v>
      </c>
      <c r="B137" s="69" t="s">
        <v>51</v>
      </c>
      <c r="C137" s="46">
        <f>C139</f>
        <v>0</v>
      </c>
      <c r="D137" s="46">
        <f>D139</f>
        <v>0</v>
      </c>
      <c r="E137" s="71"/>
    </row>
    <row r="138" spans="1:5" s="32" customFormat="1" ht="28.5" customHeight="1" hidden="1">
      <c r="A138" s="72"/>
      <c r="B138" s="69" t="s">
        <v>7</v>
      </c>
      <c r="C138" s="46"/>
      <c r="D138" s="46"/>
      <c r="E138" s="71"/>
    </row>
    <row r="139" spans="1:5" s="32" customFormat="1" ht="22.5" customHeight="1" hidden="1">
      <c r="A139" s="72" t="s">
        <v>132</v>
      </c>
      <c r="B139" s="69" t="s">
        <v>131</v>
      </c>
      <c r="C139" s="46"/>
      <c r="D139" s="46"/>
      <c r="E139" s="71"/>
    </row>
    <row r="140" spans="1:5" s="32" customFormat="1" ht="66" customHeight="1">
      <c r="A140" s="80" t="s">
        <v>125</v>
      </c>
      <c r="B140" s="81" t="s">
        <v>161</v>
      </c>
      <c r="C140" s="46">
        <v>112.5</v>
      </c>
      <c r="D140" s="46">
        <v>112.5</v>
      </c>
      <c r="E140" s="71"/>
    </row>
    <row r="141" spans="1:5" s="32" customFormat="1" ht="68.25" customHeight="1">
      <c r="A141" s="80" t="s">
        <v>125</v>
      </c>
      <c r="B141" s="81" t="s">
        <v>162</v>
      </c>
      <c r="C141" s="46">
        <v>237.9</v>
      </c>
      <c r="D141" s="46">
        <v>181.5</v>
      </c>
      <c r="E141" s="71"/>
    </row>
    <row r="142" spans="1:5" s="32" customFormat="1" ht="68.25" customHeight="1">
      <c r="A142" s="80" t="s">
        <v>125</v>
      </c>
      <c r="B142" s="81" t="s">
        <v>179</v>
      </c>
      <c r="C142" s="46">
        <v>346.8</v>
      </c>
      <c r="D142" s="46">
        <v>0</v>
      </c>
      <c r="E142" s="71"/>
    </row>
    <row r="143" spans="1:5" s="32" customFormat="1" ht="53.25" customHeight="1">
      <c r="A143" s="80" t="s">
        <v>125</v>
      </c>
      <c r="B143" s="81" t="s">
        <v>182</v>
      </c>
      <c r="C143" s="46">
        <v>705.9</v>
      </c>
      <c r="D143" s="46">
        <v>218.4</v>
      </c>
      <c r="E143" s="71"/>
    </row>
    <row r="144" spans="1:5" s="32" customFormat="1" ht="53.25" customHeight="1">
      <c r="A144" s="80" t="s">
        <v>125</v>
      </c>
      <c r="B144" s="81" t="s">
        <v>184</v>
      </c>
      <c r="C144" s="46">
        <v>3750</v>
      </c>
      <c r="D144" s="46">
        <v>2645.4</v>
      </c>
      <c r="E144" s="71"/>
    </row>
    <row r="145" spans="1:5" s="32" customFormat="1" ht="53.25" customHeight="1">
      <c r="A145" s="80" t="s">
        <v>125</v>
      </c>
      <c r="B145" s="81" t="s">
        <v>185</v>
      </c>
      <c r="C145" s="46">
        <v>377.5</v>
      </c>
      <c r="D145" s="46">
        <v>377.5</v>
      </c>
      <c r="E145" s="71"/>
    </row>
    <row r="146" spans="1:5" s="32" customFormat="1" ht="53.25" customHeight="1">
      <c r="A146" s="80" t="s">
        <v>125</v>
      </c>
      <c r="B146" s="81" t="s">
        <v>187</v>
      </c>
      <c r="C146" s="46">
        <v>239.8</v>
      </c>
      <c r="D146" s="46">
        <v>239.8</v>
      </c>
      <c r="E146" s="71"/>
    </row>
    <row r="147" spans="1:5" s="32" customFormat="1" ht="53.25" customHeight="1">
      <c r="A147" s="80" t="s">
        <v>125</v>
      </c>
      <c r="B147" s="81" t="s">
        <v>192</v>
      </c>
      <c r="C147" s="46">
        <f>270+2340</f>
        <v>2610</v>
      </c>
      <c r="D147" s="46">
        <v>0</v>
      </c>
      <c r="E147" s="71"/>
    </row>
    <row r="148" spans="1:5" s="32" customFormat="1" ht="53.25" customHeight="1">
      <c r="A148" s="72" t="s">
        <v>75</v>
      </c>
      <c r="B148" s="69" t="s">
        <v>51</v>
      </c>
      <c r="C148" s="46">
        <f>C150</f>
        <v>-102.9</v>
      </c>
      <c r="D148" s="46">
        <f>D150</f>
        <v>-102.9</v>
      </c>
      <c r="E148" s="71"/>
    </row>
    <row r="149" spans="1:5" s="32" customFormat="1" ht="53.25" customHeight="1">
      <c r="A149" s="72"/>
      <c r="B149" s="69" t="s">
        <v>7</v>
      </c>
      <c r="C149" s="46"/>
      <c r="D149" s="46"/>
      <c r="E149" s="71"/>
    </row>
    <row r="150" spans="1:5" s="32" customFormat="1" ht="53.25" customHeight="1">
      <c r="A150" s="72" t="s">
        <v>188</v>
      </c>
      <c r="B150" s="69" t="s">
        <v>189</v>
      </c>
      <c r="C150" s="46">
        <v>-102.9</v>
      </c>
      <c r="D150" s="46">
        <v>-102.9</v>
      </c>
      <c r="E150" s="71"/>
    </row>
    <row r="151" spans="1:5" s="32" customFormat="1" ht="21" customHeight="1">
      <c r="A151" s="40"/>
      <c r="B151" s="101" t="s">
        <v>4</v>
      </c>
      <c r="C151" s="43">
        <f>C7+C47</f>
        <v>735378.8999999999</v>
      </c>
      <c r="D151" s="43">
        <f>D7+D47</f>
        <v>527673.5</v>
      </c>
      <c r="E151" s="44"/>
    </row>
    <row r="152" ht="13.5" customHeight="1">
      <c r="C152" s="1"/>
    </row>
    <row r="153" ht="52.5" customHeight="1">
      <c r="C153" s="32"/>
    </row>
    <row r="154" ht="16.5" customHeight="1"/>
    <row r="155" ht="40.5" customHeight="1">
      <c r="B155" t="s">
        <v>107</v>
      </c>
    </row>
    <row r="156" ht="40.5" customHeight="1"/>
    <row r="157" ht="27" customHeight="1"/>
  </sheetData>
  <sheetProtection/>
  <mergeCells count="8">
    <mergeCell ref="B1:C1"/>
    <mergeCell ref="A3:C3"/>
    <mergeCell ref="G4:I4"/>
    <mergeCell ref="A2:C2"/>
    <mergeCell ref="B5:B6"/>
    <mergeCell ref="A5:A6"/>
    <mergeCell ref="C5:C6"/>
    <mergeCell ref="D5:D6"/>
  </mergeCells>
  <printOptions/>
  <pageMargins left="0.7480314960629921" right="0.7480314960629921" top="0.4330708661417323" bottom="0.2362204724409449" header="0.31496062992125984" footer="0.3149606299212598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Знаменская Ирина</dc:creator>
  <cp:keywords/>
  <dc:description/>
  <cp:lastModifiedBy>Пользователь Windows</cp:lastModifiedBy>
  <cp:lastPrinted>2023-11-29T06:10:29Z</cp:lastPrinted>
  <dcterms:created xsi:type="dcterms:W3CDTF">2002-10-22T00:02:17Z</dcterms:created>
  <dcterms:modified xsi:type="dcterms:W3CDTF">2023-12-01T06:04:54Z</dcterms:modified>
  <cp:category/>
  <cp:version/>
  <cp:contentType/>
  <cp:contentStatus/>
</cp:coreProperties>
</file>