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<sst xmlns="http://schemas.openxmlformats.org/spreadsheetml/2006/main" count="269" uniqueCount="160">
  <si>
    <t xml:space="preserve"> Наименование показателя</t>
  </si>
  <si>
    <t>Код дохода по бюджетной классификации</t>
  </si>
  <si>
    <t>4</t>
  </si>
  <si>
    <t>5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</si>
  <si>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</si>
  <si>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</si>
  <si>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</si>
  <si>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</si>
  <si>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</si>
  <si>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</si>
  <si>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</si>
  <si>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</si>
  <si>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</si>
  <si>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</si>
  <si>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</si>
  <si>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</si>
  <si>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</si>
  <si>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</si>
  <si>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</si>
  <si>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</si>
  <si>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</si>
  <si>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</si>
  <si>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</si>
  <si>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</si>
  <si>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</si>
  <si>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</si>
  <si>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</si>
  <si>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</si>
  <si>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</si>
  <si>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</si>
  <si>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</si>
  <si>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</si>
  <si>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</si>
  <si>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</si>
  <si>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ПЛАТЕЖИ ПРИ ПОЛЬЗОВАНИИ ПРИРОДНЫМИ РЕСУРСАМИ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</si>
  <si>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</si>
  <si>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</si>
  <si>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</si>
  <si>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</si>
  <si>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</si>
  <si>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</si>
  <si>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</si>
  <si>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</si>
  <si>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</si>
  <si>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</si>
  <si>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</si>
  <si>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</si>
  <si>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</si>
  <si>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</si>
  <si>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</si>
  <si>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</si>
  <si>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</si>
  <si>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</si>
  <si>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</si>
  <si>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</si>
  <si>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</si>
  <si>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</si>
  <si>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</si>
  <si>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Утвержденныегодовые бюджетные назначения (плановые бюджетные назначения в части доходов(план по доходам))</t>
  </si>
  <si>
    <t>Темп роста к соответствующему периоду прошлого года,%</t>
  </si>
  <si>
    <t>Неналоговые доходы</t>
  </si>
  <si>
    <t>Налоговые доходы</t>
  </si>
  <si>
    <t>ВСЕГО ДОХОДОВ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</si>
  <si>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</si>
  <si>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</si>
  <si>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об исполнении доходов бюджета муниципального района "Кыринский район" по состоянию на 01.10.2023 года (в сравнении с запланированными значениями на 2023 год и исполнением на 01.10.2022 года)</t>
  </si>
  <si>
    <t>Фактическое поступление на 01.10.2022г., тыс. руб.</t>
  </si>
  <si>
    <t>Фактическое поступление на 01.10.2023 г., тыс.руб.</t>
  </si>
  <si>
    <t>% исполнения уточненных годовых бюджетных назначений на 01.10.2023г.</t>
  </si>
  <si>
    <t>Наименование расходов</t>
  </si>
  <si>
    <t>РЗ</t>
  </si>
  <si>
    <t>ПР</t>
  </si>
  <si>
    <t>Темп роста к году 2022 г.,% (гр6/гр4)</t>
  </si>
  <si>
    <t>7=6/5</t>
  </si>
  <si>
    <t>8=6/4</t>
  </si>
  <si>
    <t>Наименование раздела, подраздела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</si>
  <si>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</si>
  <si>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</si>
  <si>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</si>
  <si>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</si>
  <si>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</si>
  <si>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</si>
  <si>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</si>
  <si>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</si>
  <si>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</si>
  <si>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</si>
  <si>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</si>
  <si>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</si>
  <si>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</si>
  <si>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</si>
  <si>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</si>
  <si>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</si>
  <si>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</si>
  <si>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</si>
  <si>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</si>
  <si>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</si>
  <si>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</si>
  <si>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</si>
  <si>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</si>
  <si>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</si>
  <si>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</si>
  <si>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</si>
  <si>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</si>
  <si>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</si>
  <si>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</si>
  <si>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</si>
  <si>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</si>
  <si>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</si>
  <si>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</si>
  <si>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</si>
  <si>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</si>
  <si>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</si>
  <si>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</si>
  <si>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</si>
  <si>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</si>
  <si>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</si>
  <si>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</si>
  <si>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</si>
  <si>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</si>
  <si>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</si>
  <si>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</si>
  <si>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</si>
  <si>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</si>
  <si>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</si>
  <si>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</si>
  <si>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</si>
  <si>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</si>
  <si>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</si>
  <si>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</si>
  <si>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</si>
  <si>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</si>
  <si>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</si>
  <si>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</si>
  <si>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</si>
  <si>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</si>
  <si>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</si>
  <si>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</si>
  <si>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</si>
  <si>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</si>
  <si>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</si>
  <si>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</si>
  <si>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</si>
  <si>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</si>
  <si>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</si>
  <si>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</si>
  <si>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</si>
  <si>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долга</t>
  </si>
  <si>
    <t>Обслуживание государственного внешнего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</si>
  <si>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</si>
  <si>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</si>
  <si>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</si>
  <si>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</si>
  <si>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</si>
  <si>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Условно утвержденные расходы</t>
  </si>
  <si>
    <t>ИТОГО</t>
  </si>
  <si>
    <t>Сведения об исполнении расходов бюджета муниципального района "Кыринский район" по разделам и подразделам классификации расходов бюджетов по состоянию на 01.10.2023 года ( в сравнении запланированными значениями на 2023год и исполнением на 01.10.2022 года)</t>
  </si>
  <si>
    <t>фактически исполнено по состоянию на 01.10.2022г., тыс.руб</t>
  </si>
  <si>
    <t>Утвержденные бюджетные ассигнования ( сводная бюджетная роспись) по состоянию на 01107.2023 г., тыс.руб</t>
  </si>
  <si>
    <t>фактически исполнено по состоянию на 01.10. 2023г., тыс.руб</t>
  </si>
  <si>
    <t>% исполнения утвержденных бюджетных назначений по состоянию на 01107.2023 г ( гр.4/гр3)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</si>
</sst>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0.0"/>
    <numFmt numFmtId="175" formatCode="0.0%"/>
    <numFmt numFmtId="176" formatCode="#,##0.0"/>
  </numFmts>
  <fonts count="74"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42" fillId="0" borderId="0">
      <alignment wrapText="1"/>
      <protection/>
    </xf>
    <xf numFmtId="49" fontId="42" fillId="0" borderId="2">
      <alignment horizontal="left"/>
      <protection/>
    </xf>
    <xf numFmtId="0" fontId="42" fillId="0" borderId="3">
      <alignment horizontal="center" vertical="center" shrinkToFit="1"/>
      <protection/>
    </xf>
    <xf numFmtId="0" fontId="42" fillId="0" borderId="4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2">
      <alignment horizontal="center" shrinkToFit="1"/>
      <protection/>
    </xf>
    <xf numFmtId="49" fontId="42" fillId="0" borderId="5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2">
      <alignment horizontal="center" vertical="center" shrinkToFit="1"/>
      <protection/>
    </xf>
    <xf numFmtId="173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2">
      <alignment shrinkToFit="1"/>
      <protection/>
    </xf>
    <xf numFmtId="49" fontId="42" fillId="0" borderId="2">
      <alignment horizontal="right"/>
      <protection/>
    </xf>
    <xf numFmtId="173" fontId="42" fillId="0" borderId="6">
      <alignment horizontal="right" vertical="center" shrinkToFit="1"/>
      <protection/>
    </xf>
    <xf numFmtId="4" fontId="42" fillId="0" borderId="6">
      <alignment horizontal="right" shrinkToFit="1"/>
      <protection/>
    </xf>
    <xf numFmtId="0" fontId="44" fillId="0" borderId="6">
      <alignment wrapText="1"/>
      <protection/>
    </xf>
    <xf numFmtId="0" fontId="44" fillId="0" borderId="6">
      <alignment/>
      <protection/>
    </xf>
    <xf numFmtId="49" fontId="42" fillId="0" borderId="6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7">
      <alignment horizontal="left"/>
      <protection/>
    </xf>
    <xf numFmtId="0" fontId="40" fillId="0" borderId="0">
      <alignment horizontal="left"/>
      <protection/>
    </xf>
    <xf numFmtId="0" fontId="45" fillId="0" borderId="0">
      <alignment horizontal="center"/>
      <protection/>
    </xf>
    <xf numFmtId="49" fontId="42" fillId="0" borderId="0">
      <alignment horizontal="left"/>
      <protection/>
    </xf>
    <xf numFmtId="0" fontId="44" fillId="0" borderId="0">
      <alignment/>
      <protection/>
    </xf>
    <xf numFmtId="0" fontId="40" fillId="0" borderId="2">
      <alignment/>
      <protection/>
    </xf>
    <xf numFmtId="0" fontId="40" fillId="0" borderId="7">
      <alignment/>
      <protection/>
    </xf>
    <xf numFmtId="0" fontId="40" fillId="0" borderId="8">
      <alignment horizontal="left"/>
      <protection/>
    </xf>
    <xf numFmtId="0" fontId="40" fillId="0" borderId="0">
      <alignment horizontal="left" wrapText="1"/>
      <protection/>
    </xf>
    <xf numFmtId="0" fontId="42" fillId="0" borderId="0">
      <alignment horizontal="center" wrapText="1"/>
      <protection/>
    </xf>
    <xf numFmtId="0" fontId="45" fillId="0" borderId="7">
      <alignment horizontal="center"/>
      <protection/>
    </xf>
    <xf numFmtId="0" fontId="40" fillId="0" borderId="0">
      <alignment horizontal="center"/>
      <protection/>
    </xf>
    <xf numFmtId="49" fontId="42" fillId="0" borderId="0">
      <alignment horizontal="center" wrapText="1"/>
      <protection/>
    </xf>
    <xf numFmtId="0" fontId="42" fillId="0" borderId="2">
      <alignment horizontal="center" wrapText="1"/>
      <protection/>
    </xf>
    <xf numFmtId="0" fontId="41" fillId="0" borderId="2">
      <alignment/>
      <protection/>
    </xf>
    <xf numFmtId="0" fontId="43" fillId="0" borderId="0">
      <alignment horizontal="left"/>
      <protection/>
    </xf>
    <xf numFmtId="0" fontId="42" fillId="0" borderId="8">
      <alignment/>
      <protection/>
    </xf>
    <xf numFmtId="49" fontId="40" fillId="0" borderId="0">
      <alignment/>
      <protection/>
    </xf>
    <xf numFmtId="49" fontId="40" fillId="0" borderId="8">
      <alignment/>
      <protection/>
    </xf>
    <xf numFmtId="0" fontId="42" fillId="0" borderId="0">
      <alignment horizontal="center"/>
      <protection/>
    </xf>
    <xf numFmtId="0" fontId="40" fillId="0" borderId="1">
      <alignment horizontal="left"/>
      <protection/>
    </xf>
    <xf numFmtId="0" fontId="46" fillId="20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9">
      <alignment horizontal="left" wrapText="1"/>
      <protection/>
    </xf>
    <xf numFmtId="0" fontId="42" fillId="0" borderId="10">
      <alignment horizontal="left" wrapText="1"/>
      <protection/>
    </xf>
    <xf numFmtId="0" fontId="42" fillId="0" borderId="11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7">
      <alignment horizontal="left"/>
      <protection/>
    </xf>
    <xf numFmtId="0" fontId="42" fillId="0" borderId="12">
      <alignment horizontal="center" vertical="center"/>
      <protection/>
    </xf>
    <xf numFmtId="49" fontId="42" fillId="0" borderId="3">
      <alignment horizontal="center" wrapText="1"/>
      <protection/>
    </xf>
    <xf numFmtId="49" fontId="42" fillId="0" borderId="13">
      <alignment horizontal="center" shrinkToFit="1"/>
      <protection/>
    </xf>
    <xf numFmtId="49" fontId="42" fillId="0" borderId="14">
      <alignment horizontal="center" shrinkToFit="1"/>
      <protection/>
    </xf>
    <xf numFmtId="0" fontId="48" fillId="0" borderId="0">
      <alignment/>
      <protection/>
    </xf>
    <xf numFmtId="49" fontId="42" fillId="0" borderId="5">
      <alignment horizontal="center"/>
      <protection/>
    </xf>
    <xf numFmtId="49" fontId="42" fillId="0" borderId="15">
      <alignment horizontal="center"/>
      <protection/>
    </xf>
    <xf numFmtId="49" fontId="42" fillId="0" borderId="16">
      <alignment horizontal="center"/>
      <protection/>
    </xf>
    <xf numFmtId="49" fontId="42" fillId="0" borderId="0">
      <alignment/>
      <protection/>
    </xf>
    <xf numFmtId="0" fontId="42" fillId="0" borderId="2">
      <alignment horizontal="left" wrapText="1"/>
      <protection/>
    </xf>
    <xf numFmtId="0" fontId="42" fillId="0" borderId="17">
      <alignment horizontal="left" wrapText="1"/>
      <protection/>
    </xf>
    <xf numFmtId="49" fontId="42" fillId="0" borderId="7">
      <alignment/>
      <protection/>
    </xf>
    <xf numFmtId="49" fontId="42" fillId="0" borderId="1">
      <alignment horizontal="center" vertical="top" wrapText="1"/>
      <protection/>
    </xf>
    <xf numFmtId="49" fontId="42" fillId="0" borderId="12">
      <alignment horizontal="center" vertical="center"/>
      <protection/>
    </xf>
    <xf numFmtId="4" fontId="42" fillId="0" borderId="5">
      <alignment horizontal="right" shrinkToFit="1"/>
      <protection/>
    </xf>
    <xf numFmtId="4" fontId="42" fillId="0" borderId="15">
      <alignment horizontal="right" shrinkToFit="1"/>
      <protection/>
    </xf>
    <xf numFmtId="4" fontId="42" fillId="0" borderId="16">
      <alignment horizontal="right" shrinkToFit="1"/>
      <protection/>
    </xf>
    <xf numFmtId="0" fontId="47" fillId="0" borderId="0">
      <alignment horizontal="center"/>
      <protection/>
    </xf>
    <xf numFmtId="0" fontId="48" fillId="0" borderId="18">
      <alignment/>
      <protection/>
    </xf>
    <xf numFmtId="0" fontId="42" fillId="0" borderId="19">
      <alignment horizontal="right"/>
      <protection/>
    </xf>
    <xf numFmtId="49" fontId="42" fillId="0" borderId="19">
      <alignment horizontal="right" vertical="center"/>
      <protection/>
    </xf>
    <xf numFmtId="49" fontId="42" fillId="0" borderId="19">
      <alignment horizontal="right"/>
      <protection/>
    </xf>
    <xf numFmtId="49" fontId="42" fillId="0" borderId="19">
      <alignment/>
      <protection/>
    </xf>
    <xf numFmtId="0" fontId="42" fillId="0" borderId="2">
      <alignment horizontal="center"/>
      <protection/>
    </xf>
    <xf numFmtId="0" fontId="42" fillId="0" borderId="12">
      <alignment horizontal="center"/>
      <protection/>
    </xf>
    <xf numFmtId="49" fontId="42" fillId="0" borderId="20">
      <alignment horizontal="center"/>
      <protection/>
    </xf>
    <xf numFmtId="172" fontId="42" fillId="0" borderId="21">
      <alignment horizontal="center"/>
      <protection/>
    </xf>
    <xf numFmtId="49" fontId="42" fillId="0" borderId="21">
      <alignment horizontal="center" vertical="center"/>
      <protection/>
    </xf>
    <xf numFmtId="49" fontId="42" fillId="0" borderId="21">
      <alignment horizontal="center"/>
      <protection/>
    </xf>
    <xf numFmtId="49" fontId="42" fillId="0" borderId="22">
      <alignment horizontal="center"/>
      <protection/>
    </xf>
    <xf numFmtId="0" fontId="47" fillId="0" borderId="2">
      <alignment horizontal="center"/>
      <protection/>
    </xf>
    <xf numFmtId="0" fontId="49" fillId="0" borderId="0">
      <alignment horizontal="right"/>
      <protection/>
    </xf>
    <xf numFmtId="0" fontId="49" fillId="0" borderId="23">
      <alignment horizontal="right"/>
      <protection/>
    </xf>
    <xf numFmtId="0" fontId="49" fillId="0" borderId="24">
      <alignment horizontal="right"/>
      <protection/>
    </xf>
    <xf numFmtId="0" fontId="40" fillId="0" borderId="25">
      <alignment/>
      <protection/>
    </xf>
    <xf numFmtId="0" fontId="40" fillId="0" borderId="23">
      <alignment/>
      <protection/>
    </xf>
    <xf numFmtId="0" fontId="42" fillId="0" borderId="26">
      <alignment horizontal="left" wrapText="1"/>
      <protection/>
    </xf>
    <xf numFmtId="0" fontId="42" fillId="0" borderId="6">
      <alignment horizontal="left" wrapText="1"/>
      <protection/>
    </xf>
    <xf numFmtId="0" fontId="41" fillId="0" borderId="7">
      <alignment/>
      <protection/>
    </xf>
    <xf numFmtId="0" fontId="42" fillId="0" borderId="3">
      <alignment horizontal="center" shrinkToFit="1"/>
      <protection/>
    </xf>
    <xf numFmtId="0" fontId="42" fillId="0" borderId="13">
      <alignment horizontal="center" shrinkToFit="1"/>
      <protection/>
    </xf>
    <xf numFmtId="49" fontId="42" fillId="0" borderId="14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8">
      <alignment/>
      <protection/>
    </xf>
    <xf numFmtId="0" fontId="42" fillId="0" borderId="12">
      <alignment horizontal="center" vertical="center" shrinkToFit="1"/>
      <protection/>
    </xf>
    <xf numFmtId="49" fontId="42" fillId="0" borderId="16">
      <alignment horizontal="center" wrapText="1"/>
      <protection/>
    </xf>
    <xf numFmtId="49" fontId="42" fillId="0" borderId="28">
      <alignment horizontal="center"/>
      <protection/>
    </xf>
    <xf numFmtId="49" fontId="42" fillId="0" borderId="12">
      <alignment horizontal="center" vertical="center" shrinkToFit="1"/>
      <protection/>
    </xf>
    <xf numFmtId="173" fontId="42" fillId="0" borderId="15">
      <alignment horizontal="right" shrinkToFit="1"/>
      <protection/>
    </xf>
    <xf numFmtId="4" fontId="42" fillId="0" borderId="16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73" fontId="42" fillId="0" borderId="30">
      <alignment horizontal="right" shrinkToFit="1"/>
      <protection/>
    </xf>
    <xf numFmtId="4" fontId="42" fillId="0" borderId="11">
      <alignment horizontal="right" wrapText="1"/>
      <protection/>
    </xf>
    <xf numFmtId="49" fontId="42" fillId="0" borderId="31">
      <alignment horizontal="center"/>
      <protection/>
    </xf>
    <xf numFmtId="0" fontId="47" fillId="0" borderId="23">
      <alignment horizontal="center"/>
      <protection/>
    </xf>
    <xf numFmtId="49" fontId="40" fillId="0" borderId="23">
      <alignment/>
      <protection/>
    </xf>
    <xf numFmtId="49" fontId="40" fillId="0" borderId="24">
      <alignment/>
      <protection/>
    </xf>
    <xf numFmtId="0" fontId="40" fillId="0" borderId="24">
      <alignment wrapText="1"/>
      <protection/>
    </xf>
    <xf numFmtId="0" fontId="40" fillId="0" borderId="24">
      <alignment/>
      <protection/>
    </xf>
    <xf numFmtId="0" fontId="42" fillId="0" borderId="0">
      <alignment wrapText="1"/>
      <protection/>
    </xf>
    <xf numFmtId="0" fontId="42" fillId="0" borderId="2">
      <alignment horizontal="left"/>
      <protection/>
    </xf>
    <xf numFmtId="0" fontId="42" fillId="0" borderId="9">
      <alignment horizontal="left" wrapText="1" indent="2"/>
      <protection/>
    </xf>
    <xf numFmtId="0" fontId="42" fillId="0" borderId="32">
      <alignment horizontal="left" wrapText="1"/>
      <protection/>
    </xf>
    <xf numFmtId="0" fontId="42" fillId="0" borderId="10">
      <alignment horizontal="left" wrapText="1" indent="2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0" fillId="27" borderId="33" applyNumberFormat="0" applyAlignment="0" applyProtection="0"/>
    <xf numFmtId="0" fontId="51" fillId="28" borderId="34" applyNumberFormat="0" applyAlignment="0" applyProtection="0"/>
    <xf numFmtId="0" fontId="52" fillId="28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29" borderId="3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2" xfId="123" applyNumberFormat="1" applyAlignment="1" applyProtection="1">
      <alignment horizontal="center" wrapText="1" shrinkToFit="1"/>
      <protection/>
    </xf>
    <xf numFmtId="0" fontId="47" fillId="0" borderId="2" xfId="123" applyAlignment="1">
      <alignment horizontal="center" wrapText="1" shrinkToFit="1"/>
      <protection/>
    </xf>
    <xf numFmtId="0" fontId="32" fillId="0" borderId="0" xfId="0" applyFont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0" fontId="47" fillId="0" borderId="0" xfId="123" applyNumberFormat="1" applyBorder="1" applyAlignment="1" applyProtection="1">
      <alignment horizontal="center" wrapText="1" shrinkToFit="1"/>
      <protection/>
    </xf>
    <xf numFmtId="0" fontId="47" fillId="0" borderId="0" xfId="123" applyBorder="1" applyAlignment="1">
      <alignment horizontal="center" wrapText="1" shrinkToFit="1"/>
      <protection/>
    </xf>
    <xf numFmtId="0" fontId="0" fillId="0" borderId="0" xfId="0" applyBorder="1" applyAlignment="1" applyProtection="1">
      <alignment/>
      <protection locked="0"/>
    </xf>
    <xf numFmtId="0" fontId="42" fillId="0" borderId="1" xfId="85" applyAlignment="1">
      <alignment horizontal="center" vertical="center" wrapText="1"/>
      <protection/>
    </xf>
    <xf numFmtId="0" fontId="42" fillId="0" borderId="43" xfId="85" applyBorder="1" applyAlignment="1">
      <alignment horizontal="center" vertical="center" wrapText="1"/>
      <protection/>
    </xf>
    <xf numFmtId="0" fontId="42" fillId="0" borderId="42" xfId="85" applyNumberFormat="1" applyBorder="1" applyAlignment="1" applyProtection="1">
      <alignment horizontal="center" vertical="center" wrapText="1"/>
      <protection/>
    </xf>
    <xf numFmtId="49" fontId="42" fillId="0" borderId="42" xfId="105" applyBorder="1" applyAlignment="1">
      <alignment horizontal="center" vertical="center" wrapText="1"/>
      <protection/>
    </xf>
    <xf numFmtId="0" fontId="42" fillId="0" borderId="42" xfId="85" applyBorder="1" applyAlignment="1">
      <alignment horizontal="center" vertical="center" wrapText="1"/>
      <protection/>
    </xf>
    <xf numFmtId="0" fontId="2" fillId="34" borderId="0" xfId="0" applyFont="1" applyFill="1" applyAlignment="1">
      <alignment/>
    </xf>
    <xf numFmtId="0" fontId="65" fillId="34" borderId="44" xfId="0" applyFont="1" applyFill="1" applyBorder="1" applyAlignment="1">
      <alignment horizontal="center" vertical="center" wrapText="1"/>
    </xf>
    <xf numFmtId="3" fontId="2" fillId="34" borderId="42" xfId="178" applyNumberFormat="1" applyFont="1" applyFill="1" applyBorder="1" applyAlignment="1" applyProtection="1">
      <alignment horizontal="center" vertical="center" wrapText="1"/>
      <protection locked="0"/>
    </xf>
    <xf numFmtId="175" fontId="2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65" fillId="34" borderId="44" xfId="0" applyFont="1" applyFill="1" applyBorder="1" applyAlignment="1">
      <alignment horizontal="center" vertical="center"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 horizontal="center" vertical="center" wrapText="1"/>
    </xf>
    <xf numFmtId="176" fontId="66" fillId="34" borderId="0" xfId="0" applyNumberFormat="1" applyFont="1" applyFill="1" applyAlignment="1">
      <alignment horizontal="center" vertical="center" wrapText="1"/>
    </xf>
    <xf numFmtId="175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175" fontId="2" fillId="34" borderId="0" xfId="0" applyNumberFormat="1" applyFont="1" applyFill="1" applyAlignment="1">
      <alignment horizontal="center" vertical="center"/>
    </xf>
    <xf numFmtId="0" fontId="66" fillId="34" borderId="0" xfId="0" applyFont="1" applyFill="1" applyAlignment="1">
      <alignment horizontal="justify" vertical="center" wrapText="1"/>
    </xf>
    <xf numFmtId="175" fontId="2" fillId="34" borderId="0" xfId="0" applyNumberFormat="1" applyFont="1" applyFill="1" applyAlignment="1">
      <alignment/>
    </xf>
    <xf numFmtId="0" fontId="67" fillId="0" borderId="43" xfId="89" applyNumberFormat="1" applyFont="1" applyBorder="1" applyAlignment="1" applyProtection="1">
      <alignment horizontal="center" vertical="center" wrapText="1"/>
      <protection/>
    </xf>
    <xf numFmtId="0" fontId="68" fillId="34" borderId="42" xfId="0" applyFont="1" applyFill="1" applyBorder="1" applyAlignment="1">
      <alignment horizontal="justify" vertical="center" wrapText="1"/>
    </xf>
    <xf numFmtId="49" fontId="68" fillId="34" borderId="42" xfId="0" applyNumberFormat="1" applyFont="1" applyFill="1" applyBorder="1" applyAlignment="1">
      <alignment horizontal="justify" vertical="center" wrapText="1"/>
    </xf>
    <xf numFmtId="176" fontId="69" fillId="34" borderId="42" xfId="0" applyNumberFormat="1" applyFont="1" applyFill="1" applyBorder="1" applyAlignment="1">
      <alignment horizontal="center" vertical="center" wrapText="1"/>
    </xf>
    <xf numFmtId="176" fontId="69" fillId="34" borderId="42" xfId="0" applyNumberFormat="1" applyFont="1" applyFill="1" applyBorder="1" applyAlignment="1">
      <alignment horizontal="center" vertical="center"/>
    </xf>
    <xf numFmtId="175" fontId="69" fillId="34" borderId="42" xfId="0" applyNumberFormat="1" applyFont="1" applyFill="1" applyBorder="1" applyAlignment="1">
      <alignment horizontal="center" vertical="center"/>
    </xf>
    <xf numFmtId="49" fontId="68" fillId="34" borderId="42" xfId="0" applyNumberFormat="1" applyFont="1" applyFill="1" applyBorder="1" applyAlignment="1">
      <alignment horizontal="center" vertical="center"/>
    </xf>
    <xf numFmtId="176" fontId="68" fillId="34" borderId="42" xfId="0" applyNumberFormat="1" applyFont="1" applyFill="1" applyBorder="1" applyAlignment="1">
      <alignment horizontal="center" vertical="center" wrapText="1"/>
    </xf>
    <xf numFmtId="174" fontId="4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69" fillId="34" borderId="42" xfId="0" applyFont="1" applyFill="1" applyBorder="1" applyAlignment="1">
      <alignment horizontal="justify" vertical="center" wrapText="1"/>
    </xf>
    <xf numFmtId="49" fontId="69" fillId="34" borderId="42" xfId="0" applyNumberFormat="1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justify" vertical="center" wrapText="1"/>
    </xf>
    <xf numFmtId="0" fontId="69" fillId="34" borderId="42" xfId="0" applyFont="1" applyFill="1" applyBorder="1" applyAlignment="1">
      <alignment horizontal="center" vertical="center"/>
    </xf>
    <xf numFmtId="174" fontId="5" fillId="34" borderId="42" xfId="178" applyNumberFormat="1" applyFont="1" applyFill="1" applyBorder="1" applyAlignment="1" applyProtection="1">
      <alignment horizontal="center" vertical="center" wrapText="1"/>
      <protection locked="0"/>
    </xf>
    <xf numFmtId="49" fontId="70" fillId="0" borderId="16" xfId="100" applyNumberFormat="1" applyFont="1" applyAlignment="1" applyProtection="1">
      <alignment horizontal="center" vertical="center"/>
      <protection/>
    </xf>
    <xf numFmtId="4" fontId="70" fillId="0" borderId="42" xfId="109" applyNumberFormat="1" applyFont="1" applyBorder="1" applyAlignment="1" applyProtection="1">
      <alignment horizontal="center" vertical="center" shrinkToFit="1"/>
      <protection/>
    </xf>
    <xf numFmtId="174" fontId="70" fillId="0" borderId="42" xfId="107" applyNumberFormat="1" applyFont="1" applyBorder="1" applyAlignment="1" applyProtection="1">
      <alignment horizontal="center" vertical="center" shrinkToFit="1"/>
      <protection/>
    </xf>
    <xf numFmtId="174" fontId="5" fillId="0" borderId="42" xfId="0" applyNumberFormat="1" applyFont="1" applyBorder="1" applyAlignment="1" applyProtection="1">
      <alignment horizontal="center" vertical="center"/>
      <protection locked="0"/>
    </xf>
    <xf numFmtId="49" fontId="67" fillId="0" borderId="16" xfId="100" applyNumberFormat="1" applyFont="1" applyAlignment="1" applyProtection="1">
      <alignment horizontal="center" vertical="center"/>
      <protection/>
    </xf>
    <xf numFmtId="0" fontId="67" fillId="0" borderId="42" xfId="89" applyNumberFormat="1" applyFont="1" applyBorder="1" applyAlignment="1" applyProtection="1">
      <alignment horizontal="center" vertical="center" wrapText="1"/>
      <protection/>
    </xf>
    <xf numFmtId="4" fontId="67" fillId="0" borderId="42" xfId="109" applyNumberFormat="1" applyFont="1" applyBorder="1" applyAlignment="1" applyProtection="1">
      <alignment horizontal="center" vertical="center" shrinkToFit="1"/>
      <protection/>
    </xf>
    <xf numFmtId="0" fontId="70" fillId="0" borderId="43" xfId="89" applyNumberFormat="1" applyFont="1" applyBorder="1" applyAlignment="1" applyProtection="1">
      <alignment horizontal="center" vertical="center" wrapText="1"/>
      <protection/>
    </xf>
    <xf numFmtId="0" fontId="70" fillId="0" borderId="42" xfId="89" applyNumberFormat="1" applyFont="1" applyBorder="1" applyAlignment="1" applyProtection="1">
      <alignment horizontal="center" vertical="center" wrapText="1"/>
      <protection/>
    </xf>
    <xf numFmtId="49" fontId="70" fillId="0" borderId="45" xfId="100" applyNumberFormat="1" applyFont="1" applyBorder="1" applyAlignment="1" applyProtection="1">
      <alignment horizontal="center" vertical="center"/>
      <protection/>
    </xf>
    <xf numFmtId="0" fontId="70" fillId="0" borderId="23" xfId="89" applyNumberFormat="1" applyFont="1" applyBorder="1" applyAlignment="1" applyProtection="1">
      <alignment horizontal="center" vertical="center" wrapText="1"/>
      <protection/>
    </xf>
    <xf numFmtId="4" fontId="70" fillId="0" borderId="42" xfId="107" applyNumberFormat="1" applyFont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49" fontId="67" fillId="0" borderId="46" xfId="98" applyNumberFormat="1" applyFont="1" applyBorder="1" applyAlignment="1" applyProtection="1">
      <alignment horizontal="center" vertical="center"/>
      <protection/>
    </xf>
    <xf numFmtId="49" fontId="67" fillId="0" borderId="17" xfId="98" applyNumberFormat="1" applyFont="1" applyBorder="1" applyAlignment="1" applyProtection="1">
      <alignment horizontal="center" vertical="center"/>
      <protection/>
    </xf>
    <xf numFmtId="0" fontId="71" fillId="0" borderId="0" xfId="123" applyNumberFormat="1" applyFont="1" applyBorder="1" applyAlignment="1" applyProtection="1">
      <alignment horizontal="center" wrapText="1" shrinkToFit="1"/>
      <protection/>
    </xf>
    <xf numFmtId="0" fontId="42" fillId="0" borderId="1" xfId="85" applyNumberFormat="1" applyAlignment="1" applyProtection="1">
      <alignment horizontal="center" vertical="center" wrapText="1"/>
      <protection/>
    </xf>
    <xf numFmtId="0" fontId="42" fillId="0" borderId="1" xfId="85" applyAlignment="1">
      <alignment horizontal="center" vertical="center" wrapText="1"/>
      <protection/>
    </xf>
    <xf numFmtId="0" fontId="42" fillId="0" borderId="46" xfId="85" applyNumberFormat="1" applyBorder="1" applyAlignment="1" applyProtection="1">
      <alignment horizontal="center" vertical="center" wrapText="1"/>
      <protection/>
    </xf>
    <xf numFmtId="0" fontId="42" fillId="0" borderId="46" xfId="85" applyBorder="1" applyAlignment="1">
      <alignment horizontal="center" vertical="center" wrapText="1"/>
      <protection/>
    </xf>
    <xf numFmtId="0" fontId="42" fillId="0" borderId="42" xfId="85" applyNumberFormat="1" applyBorder="1" applyAlignment="1" applyProtection="1">
      <alignment horizontal="center" vertical="center" wrapText="1"/>
      <protection/>
    </xf>
    <xf numFmtId="49" fontId="42" fillId="0" borderId="42" xfId="105" applyNumberFormat="1" applyBorder="1" applyAlignment="1" applyProtection="1">
      <alignment horizontal="center" vertical="center" wrapText="1"/>
      <protection/>
    </xf>
    <xf numFmtId="49" fontId="42" fillId="0" borderId="42" xfId="105" applyBorder="1" applyAlignment="1">
      <alignment horizontal="center" vertical="center" wrapText="1"/>
      <protection/>
    </xf>
    <xf numFmtId="0" fontId="42" fillId="0" borderId="42" xfId="85" applyBorder="1" applyAlignment="1">
      <alignment horizontal="center" vertical="center" wrapText="1"/>
      <protection/>
    </xf>
    <xf numFmtId="0" fontId="72" fillId="34" borderId="0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6" fillId="34" borderId="47" xfId="0" applyFont="1" applyFill="1" applyBorder="1" applyAlignment="1">
      <alignment vertical="center" wrapText="1"/>
    </xf>
  </cellXfs>
  <cellStyles count="1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5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47" xfId="106"/>
    <cellStyle name="xl48" xfId="107"/>
    <cellStyle name="xl49" xfId="108"/>
    <cellStyle name="xl50" xfId="109"/>
    <cellStyle name="xl51" xfId="110"/>
    <cellStyle name="xl52" xfId="111"/>
    <cellStyle name="xl53" xfId="112"/>
    <cellStyle name="xl54" xfId="113"/>
    <cellStyle name="xl55" xfId="114"/>
    <cellStyle name="xl56" xfId="115"/>
    <cellStyle name="xl57" xfId="116"/>
    <cellStyle name="xl58" xfId="117"/>
    <cellStyle name="xl59" xfId="118"/>
    <cellStyle name="xl60" xfId="119"/>
    <cellStyle name="xl61" xfId="120"/>
    <cellStyle name="xl62" xfId="121"/>
    <cellStyle name="xl63" xfId="122"/>
    <cellStyle name="xl64" xfId="123"/>
    <cellStyle name="xl65" xfId="124"/>
    <cellStyle name="xl66" xfId="125"/>
    <cellStyle name="xl67" xfId="126"/>
    <cellStyle name="xl68" xfId="127"/>
    <cellStyle name="xl69" xfId="128"/>
    <cellStyle name="xl70" xfId="129"/>
    <cellStyle name="xl71" xfId="130"/>
    <cellStyle name="xl72" xfId="131"/>
    <cellStyle name="xl73" xfId="132"/>
    <cellStyle name="xl74" xfId="133"/>
    <cellStyle name="xl75" xfId="134"/>
    <cellStyle name="xl76" xfId="135"/>
    <cellStyle name="xl77" xfId="136"/>
    <cellStyle name="xl78" xfId="137"/>
    <cellStyle name="xl79" xfId="138"/>
    <cellStyle name="xl80" xfId="139"/>
    <cellStyle name="xl81" xfId="140"/>
    <cellStyle name="xl82" xfId="141"/>
    <cellStyle name="xl83" xfId="142"/>
    <cellStyle name="xl84" xfId="143"/>
    <cellStyle name="xl85" xfId="144"/>
    <cellStyle name="xl86" xfId="145"/>
    <cellStyle name="xl87" xfId="146"/>
    <cellStyle name="xl88" xfId="147"/>
    <cellStyle name="xl89" xfId="148"/>
    <cellStyle name="xl90" xfId="149"/>
    <cellStyle name="xl91" xfId="150"/>
    <cellStyle name="xl92" xfId="151"/>
    <cellStyle name="xl93" xfId="152"/>
    <cellStyle name="xl94" xfId="153"/>
    <cellStyle name="xl95" xfId="154"/>
    <cellStyle name="xl96" xfId="155"/>
    <cellStyle name="xl97" xfId="156"/>
    <cellStyle name="xl98" xfId="157"/>
    <cellStyle name="xl99" xfId="158"/>
    <cellStyle name="Акцент1" xfId="159"/>
    <cellStyle name="Акцент2" xfId="160"/>
    <cellStyle name="Акцент3" xfId="161"/>
    <cellStyle name="Акцент4" xfId="162"/>
    <cellStyle name="Акцент5" xfId="163"/>
    <cellStyle name="Акцент6" xfId="164"/>
    <cellStyle name="Ввод " xfId="165"/>
    <cellStyle name="Вывод" xfId="166"/>
    <cellStyle name="Вычисление" xfId="167"/>
    <cellStyle name="Currency" xfId="168"/>
    <cellStyle name="Currency [0]" xfId="169"/>
    <cellStyle name="Заголовок 1" xfId="170"/>
    <cellStyle name="Заголовок 2" xfId="171"/>
    <cellStyle name="Заголовок 3" xfId="172"/>
    <cellStyle name="Заголовок 4" xfId="173"/>
    <cellStyle name="Итог" xfId="174"/>
    <cellStyle name="Контрольная ячейка" xfId="175"/>
    <cellStyle name="Название" xfId="176"/>
    <cellStyle name="Нейтральный" xfId="177"/>
    <cellStyle name="Обычный 4" xfId="178"/>
    <cellStyle name="Плохой" xfId="179"/>
    <cellStyle name="Пояснение" xfId="180"/>
    <cellStyle name="Примечание" xfId="181"/>
    <cellStyle name="Percent" xfId="182"/>
    <cellStyle name="Связанная ячейка" xfId="183"/>
    <cellStyle name="Текст предупреждения" xfId="184"/>
    <cellStyle name="Comma" xfId="185"/>
    <cellStyle name="Comma [0]" xfId="186"/>
    <cellStyle name="Хороший" xfId="1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24.00390625" style="1" customWidth="1"/>
    <col min="2" max="2" width="50.8515625" style="1" customWidth="1"/>
    <col min="3" max="3" width="18.28125" style="1" customWidth="1"/>
    <col min="4" max="4" width="20.00390625" style="1" customWidth="1"/>
    <col min="5" max="5" width="15.421875" style="1" customWidth="1"/>
    <col min="6" max="6" width="16.140625" style="1" customWidth="1"/>
    <col min="7" max="7" width="11.421875" style="1" customWidth="1"/>
    <col min="8" max="16384" width="9.140625" style="1" customWidth="1"/>
  </cols>
  <sheetData>
    <row r="1" spans="1:7" ht="15" customHeight="1">
      <c r="A1" s="57" t="s">
        <v>65</v>
      </c>
      <c r="B1" s="57"/>
      <c r="C1" s="57"/>
      <c r="D1" s="57"/>
      <c r="E1" s="57"/>
      <c r="F1" s="57"/>
      <c r="G1" s="57"/>
    </row>
    <row r="2" spans="1:7" ht="13.5" customHeight="1">
      <c r="A2" s="57"/>
      <c r="B2" s="57"/>
      <c r="C2" s="57"/>
      <c r="D2" s="57"/>
      <c r="E2" s="57"/>
      <c r="F2" s="57"/>
      <c r="G2" s="57"/>
    </row>
    <row r="3" spans="1:7" ht="12" customHeight="1">
      <c r="A3" s="3"/>
      <c r="B3" s="2"/>
      <c r="C3" s="6"/>
      <c r="D3" s="7"/>
      <c r="E3" s="7"/>
      <c r="F3" s="7"/>
      <c r="G3" s="8"/>
    </row>
    <row r="4" spans="1:7" ht="13.5" customHeight="1">
      <c r="A4" s="58" t="s">
        <v>1</v>
      </c>
      <c r="B4" s="60" t="s">
        <v>0</v>
      </c>
      <c r="C4" s="62" t="s">
        <v>66</v>
      </c>
      <c r="D4" s="63" t="s">
        <v>58</v>
      </c>
      <c r="E4" s="63" t="s">
        <v>67</v>
      </c>
      <c r="F4" s="62" t="s">
        <v>68</v>
      </c>
      <c r="G4" s="54" t="s">
        <v>59</v>
      </c>
    </row>
    <row r="5" spans="1:7" ht="12" customHeight="1">
      <c r="A5" s="59"/>
      <c r="B5" s="61"/>
      <c r="C5" s="62"/>
      <c r="D5" s="64"/>
      <c r="E5" s="64"/>
      <c r="F5" s="65"/>
      <c r="G5" s="54"/>
    </row>
    <row r="6" spans="1:7" ht="48" customHeight="1">
      <c r="A6" s="59"/>
      <c r="B6" s="61"/>
      <c r="C6" s="62"/>
      <c r="D6" s="64"/>
      <c r="E6" s="64"/>
      <c r="F6" s="65"/>
      <c r="G6" s="54"/>
    </row>
    <row r="7" spans="1:7" ht="11.25" customHeight="1">
      <c r="A7" s="9">
        <v>1</v>
      </c>
      <c r="B7" s="10">
        <v>2</v>
      </c>
      <c r="C7" s="11">
        <v>3</v>
      </c>
      <c r="D7" s="12" t="s">
        <v>2</v>
      </c>
      <c r="E7" s="12" t="s">
        <v>3</v>
      </c>
      <c r="F7" s="13">
        <v>6</v>
      </c>
      <c r="G7" s="5">
        <v>7</v>
      </c>
    </row>
    <row r="8" spans="1:7" ht="10.5" customHeight="1">
      <c r="A8" s="42" t="s">
        <v>5</v>
      </c>
      <c r="B8" s="28" t="s">
        <v>4</v>
      </c>
      <c r="C8" s="43">
        <f>C9+C23</f>
        <v>170199.6</v>
      </c>
      <c r="D8" s="43">
        <f>D9+D23</f>
        <v>259882.3</v>
      </c>
      <c r="E8" s="43">
        <f>E9+E23</f>
        <v>174140.9</v>
      </c>
      <c r="F8" s="44">
        <f>(E8/D8)*100</f>
        <v>67.00760305723014</v>
      </c>
      <c r="G8" s="45">
        <f>(E8/C8)*100</f>
        <v>102.31569286884339</v>
      </c>
    </row>
    <row r="9" spans="1:7" ht="12" customHeight="1">
      <c r="A9" s="42"/>
      <c r="B9" s="28" t="s">
        <v>61</v>
      </c>
      <c r="C9" s="43">
        <f>C11+C12+C14+C21+C19</f>
        <v>158504.7</v>
      </c>
      <c r="D9" s="43">
        <f>D11+D12+D14+D21+D19</f>
        <v>242766.8</v>
      </c>
      <c r="E9" s="43">
        <f>E11+E12+E14+E21+E19</f>
        <v>161287.9</v>
      </c>
      <c r="F9" s="44">
        <f aca="true" t="shared" si="0" ref="F9:F38">(E9/D9)*100</f>
        <v>66.43737941102326</v>
      </c>
      <c r="G9" s="45">
        <f aca="true" t="shared" si="1" ref="G9:G38">(E9/C9)*100</f>
        <v>101.75591007711442</v>
      </c>
    </row>
    <row r="10" spans="1:7" s="4" customFormat="1" ht="18" customHeight="1">
      <c r="A10" s="46" t="s">
        <v>7</v>
      </c>
      <c r="B10" s="28" t="s">
        <v>6</v>
      </c>
      <c r="C10" s="47">
        <v>89244.5</v>
      </c>
      <c r="D10" s="48">
        <v>181722.3</v>
      </c>
      <c r="E10" s="48">
        <v>98522.4</v>
      </c>
      <c r="F10" s="44">
        <f t="shared" si="0"/>
        <v>54.21591076053958</v>
      </c>
      <c r="G10" s="45">
        <f t="shared" si="1"/>
        <v>110.39604681520989</v>
      </c>
    </row>
    <row r="11" spans="1:7" ht="16.5" customHeight="1">
      <c r="A11" s="42" t="s">
        <v>9</v>
      </c>
      <c r="B11" s="49" t="s">
        <v>8</v>
      </c>
      <c r="C11" s="50">
        <v>89244.5</v>
      </c>
      <c r="D11" s="43">
        <v>181722.3</v>
      </c>
      <c r="E11" s="43">
        <v>98522.4</v>
      </c>
      <c r="F11" s="44">
        <f t="shared" si="0"/>
        <v>54.21591076053958</v>
      </c>
      <c r="G11" s="45">
        <f t="shared" si="1"/>
        <v>110.39604681520989</v>
      </c>
    </row>
    <row r="12" spans="1:7" s="4" customFormat="1" ht="44.25" customHeight="1">
      <c r="A12" s="46" t="s">
        <v>11</v>
      </c>
      <c r="B12" s="28" t="s">
        <v>10</v>
      </c>
      <c r="C12" s="47">
        <v>18011.1</v>
      </c>
      <c r="D12" s="48">
        <v>24777.5</v>
      </c>
      <c r="E12" s="48">
        <v>18630.6</v>
      </c>
      <c r="F12" s="44">
        <f t="shared" si="0"/>
        <v>75.19160528705478</v>
      </c>
      <c r="G12" s="45">
        <f t="shared" si="1"/>
        <v>103.43954561353831</v>
      </c>
    </row>
    <row r="13" spans="1:7" ht="33.75" customHeight="1">
      <c r="A13" s="42" t="s">
        <v>13</v>
      </c>
      <c r="B13" s="49" t="s">
        <v>12</v>
      </c>
      <c r="C13" s="50">
        <v>18011.1</v>
      </c>
      <c r="D13" s="43">
        <v>24777.5</v>
      </c>
      <c r="E13" s="43">
        <v>18630.6</v>
      </c>
      <c r="F13" s="44">
        <f t="shared" si="0"/>
        <v>75.19160528705478</v>
      </c>
      <c r="G13" s="45">
        <f t="shared" si="1"/>
        <v>103.43954561353831</v>
      </c>
    </row>
    <row r="14" spans="1:7" s="4" customFormat="1" ht="26.25" customHeight="1">
      <c r="A14" s="46" t="s">
        <v>15</v>
      </c>
      <c r="B14" s="28" t="s">
        <v>14</v>
      </c>
      <c r="C14" s="47">
        <v>1968.9</v>
      </c>
      <c r="D14" s="48">
        <v>2871</v>
      </c>
      <c r="E14" s="48">
        <v>1794.3</v>
      </c>
      <c r="F14" s="44">
        <f t="shared" si="0"/>
        <v>62.49738766980146</v>
      </c>
      <c r="G14" s="45">
        <f t="shared" si="1"/>
        <v>91.13210422063081</v>
      </c>
    </row>
    <row r="15" spans="1:7" ht="25.5">
      <c r="A15" s="42" t="s">
        <v>17</v>
      </c>
      <c r="B15" s="49" t="s">
        <v>16</v>
      </c>
      <c r="C15" s="50">
        <v>741.7</v>
      </c>
      <c r="D15" s="43">
        <v>1084</v>
      </c>
      <c r="E15" s="43">
        <v>955.3</v>
      </c>
      <c r="F15" s="44">
        <f t="shared" si="0"/>
        <v>88.12730627306273</v>
      </c>
      <c r="G15" s="45">
        <v>0</v>
      </c>
    </row>
    <row r="16" spans="1:7" ht="25.5">
      <c r="A16" s="42" t="s">
        <v>19</v>
      </c>
      <c r="B16" s="49" t="s">
        <v>18</v>
      </c>
      <c r="C16" s="50">
        <v>60.4</v>
      </c>
      <c r="D16" s="43">
        <v>0</v>
      </c>
      <c r="E16" s="43">
        <v>-123.6</v>
      </c>
      <c r="F16" s="44">
        <v>0</v>
      </c>
      <c r="G16" s="45">
        <f t="shared" si="1"/>
        <v>-204.63576158940398</v>
      </c>
    </row>
    <row r="17" spans="1:7" ht="15">
      <c r="A17" s="42" t="s">
        <v>21</v>
      </c>
      <c r="B17" s="49" t="s">
        <v>20</v>
      </c>
      <c r="C17" s="50">
        <v>30.4</v>
      </c>
      <c r="D17" s="43">
        <v>37</v>
      </c>
      <c r="E17" s="43">
        <v>22.1</v>
      </c>
      <c r="F17" s="44">
        <f t="shared" si="0"/>
        <v>59.72972972972973</v>
      </c>
      <c r="G17" s="45">
        <f t="shared" si="1"/>
        <v>72.69736842105264</v>
      </c>
    </row>
    <row r="18" spans="1:7" ht="26.25" customHeight="1">
      <c r="A18" s="42" t="s">
        <v>23</v>
      </c>
      <c r="B18" s="49" t="s">
        <v>22</v>
      </c>
      <c r="C18" s="50">
        <v>1136.4</v>
      </c>
      <c r="D18" s="43">
        <v>1750</v>
      </c>
      <c r="E18" s="43">
        <v>940.4</v>
      </c>
      <c r="F18" s="44">
        <f t="shared" si="0"/>
        <v>53.737142857142864</v>
      </c>
      <c r="G18" s="45">
        <f t="shared" si="1"/>
        <v>82.7525519183386</v>
      </c>
    </row>
    <row r="19" spans="1:7" s="4" customFormat="1" ht="12.75" customHeight="1">
      <c r="A19" s="46" t="s">
        <v>25</v>
      </c>
      <c r="B19" s="28" t="s">
        <v>24</v>
      </c>
      <c r="C19" s="47">
        <v>48330.8</v>
      </c>
      <c r="D19" s="48">
        <v>32076</v>
      </c>
      <c r="E19" s="48">
        <v>41312.4</v>
      </c>
      <c r="F19" s="44">
        <f t="shared" si="0"/>
        <v>128.79536101758325</v>
      </c>
      <c r="G19" s="45">
        <v>0</v>
      </c>
    </row>
    <row r="20" spans="1:7" ht="13.5" customHeight="1">
      <c r="A20" s="42" t="s">
        <v>27</v>
      </c>
      <c r="B20" s="49" t="s">
        <v>26</v>
      </c>
      <c r="C20" s="50">
        <v>48330.8</v>
      </c>
      <c r="D20" s="43">
        <v>32076</v>
      </c>
      <c r="E20" s="43">
        <v>41312.4</v>
      </c>
      <c r="F20" s="44">
        <f t="shared" si="0"/>
        <v>128.79536101758325</v>
      </c>
      <c r="G20" s="45">
        <v>0</v>
      </c>
    </row>
    <row r="21" spans="1:7" s="4" customFormat="1" ht="13.5" customHeight="1">
      <c r="A21" s="46" t="s">
        <v>29</v>
      </c>
      <c r="B21" s="28" t="s">
        <v>28</v>
      </c>
      <c r="C21" s="47">
        <v>949.4</v>
      </c>
      <c r="D21" s="48">
        <v>1320</v>
      </c>
      <c r="E21" s="48">
        <v>1028.2</v>
      </c>
      <c r="F21" s="44">
        <f t="shared" si="0"/>
        <v>77.89393939393939</v>
      </c>
      <c r="G21" s="45">
        <f t="shared" si="1"/>
        <v>108.29997893406362</v>
      </c>
    </row>
    <row r="22" spans="1:7" ht="25.5">
      <c r="A22" s="42" t="s">
        <v>31</v>
      </c>
      <c r="B22" s="49" t="s">
        <v>30</v>
      </c>
      <c r="C22" s="50">
        <v>949.4</v>
      </c>
      <c r="D22" s="43">
        <v>1320</v>
      </c>
      <c r="E22" s="43">
        <v>1028.2</v>
      </c>
      <c r="F22" s="44">
        <f t="shared" si="0"/>
        <v>77.89393939393939</v>
      </c>
      <c r="G22" s="45">
        <f t="shared" si="1"/>
        <v>108.29997893406362</v>
      </c>
    </row>
    <row r="23" spans="1:7" ht="15">
      <c r="A23" s="42"/>
      <c r="B23" s="28" t="s">
        <v>60</v>
      </c>
      <c r="C23" s="43">
        <f>C24+C25+C26+C27+C28+C29</f>
        <v>11694.9</v>
      </c>
      <c r="D23" s="43">
        <f>D24+D25+D26+D27+D28+D29</f>
        <v>17115.5</v>
      </c>
      <c r="E23" s="43">
        <f>E24+E25+E26+E27+E28+E29</f>
        <v>12852.999999999998</v>
      </c>
      <c r="F23" s="44">
        <f t="shared" si="0"/>
        <v>75.09567351231338</v>
      </c>
      <c r="G23" s="45">
        <f t="shared" si="1"/>
        <v>109.9026071193426</v>
      </c>
    </row>
    <row r="24" spans="1:7" ht="38.25">
      <c r="A24" s="42" t="s">
        <v>33</v>
      </c>
      <c r="B24" s="49" t="s">
        <v>32</v>
      </c>
      <c r="C24" s="50">
        <v>9127.5</v>
      </c>
      <c r="D24" s="43">
        <v>15050</v>
      </c>
      <c r="E24" s="43">
        <v>11988.9</v>
      </c>
      <c r="F24" s="44">
        <f t="shared" si="0"/>
        <v>79.66046511627907</v>
      </c>
      <c r="G24" s="45">
        <f t="shared" si="1"/>
        <v>131.3492193919474</v>
      </c>
    </row>
    <row r="25" spans="1:7" ht="31.5" customHeight="1">
      <c r="A25" s="42" t="s">
        <v>35</v>
      </c>
      <c r="B25" s="49" t="s">
        <v>34</v>
      </c>
      <c r="C25" s="50">
        <v>131.7</v>
      </c>
      <c r="D25" s="43">
        <v>225.5</v>
      </c>
      <c r="E25" s="43">
        <v>32.8</v>
      </c>
      <c r="F25" s="44">
        <f t="shared" si="0"/>
        <v>14.545454545454545</v>
      </c>
      <c r="G25" s="45">
        <f t="shared" si="1"/>
        <v>24.90508731966591</v>
      </c>
    </row>
    <row r="26" spans="1:7" ht="25.5">
      <c r="A26" s="42" t="s">
        <v>37</v>
      </c>
      <c r="B26" s="49" t="s">
        <v>36</v>
      </c>
      <c r="C26" s="50">
        <v>203.8</v>
      </c>
      <c r="D26" s="43">
        <v>140</v>
      </c>
      <c r="E26" s="43">
        <v>294.9</v>
      </c>
      <c r="F26" s="44">
        <f t="shared" si="0"/>
        <v>210.64285714285714</v>
      </c>
      <c r="G26" s="45">
        <f t="shared" si="1"/>
        <v>144.7006869479882</v>
      </c>
    </row>
    <row r="27" spans="1:7" ht="25.5">
      <c r="A27" s="42" t="s">
        <v>39</v>
      </c>
      <c r="B27" s="49" t="s">
        <v>38</v>
      </c>
      <c r="C27" s="50">
        <v>911.4</v>
      </c>
      <c r="D27" s="43">
        <v>650</v>
      </c>
      <c r="E27" s="43">
        <v>71.9</v>
      </c>
      <c r="F27" s="44">
        <f t="shared" si="0"/>
        <v>11.061538461538463</v>
      </c>
      <c r="G27" s="45">
        <f t="shared" si="1"/>
        <v>7.8889620364274755</v>
      </c>
    </row>
    <row r="28" spans="1:7" ht="15">
      <c r="A28" s="42" t="s">
        <v>41</v>
      </c>
      <c r="B28" s="49" t="s">
        <v>40</v>
      </c>
      <c r="C28" s="50">
        <v>690.6</v>
      </c>
      <c r="D28" s="43">
        <v>1010</v>
      </c>
      <c r="E28" s="43">
        <v>405.6</v>
      </c>
      <c r="F28" s="44">
        <f t="shared" si="0"/>
        <v>40.15841584158416</v>
      </c>
      <c r="G28" s="45">
        <f t="shared" si="1"/>
        <v>58.73153779322329</v>
      </c>
    </row>
    <row r="29" spans="1:7" ht="15.75" customHeight="1">
      <c r="A29" s="42" t="s">
        <v>43</v>
      </c>
      <c r="B29" s="49" t="s">
        <v>42</v>
      </c>
      <c r="C29" s="50">
        <v>629.9</v>
      </c>
      <c r="D29" s="43">
        <v>40</v>
      </c>
      <c r="E29" s="43">
        <v>58.9</v>
      </c>
      <c r="F29" s="44">
        <v>0</v>
      </c>
      <c r="G29" s="45">
        <f t="shared" si="1"/>
        <v>9.350690585807271</v>
      </c>
    </row>
    <row r="30" spans="1:7" s="4" customFormat="1" ht="21.75" customHeight="1">
      <c r="A30" s="46" t="s">
        <v>45</v>
      </c>
      <c r="B30" s="28" t="s">
        <v>44</v>
      </c>
      <c r="C30" s="47">
        <v>284972</v>
      </c>
      <c r="D30" s="48">
        <v>475496.6</v>
      </c>
      <c r="E30" s="48">
        <v>353532.6</v>
      </c>
      <c r="F30" s="44">
        <f t="shared" si="0"/>
        <v>74.35018462802888</v>
      </c>
      <c r="G30" s="45">
        <f t="shared" si="1"/>
        <v>124.05871454037589</v>
      </c>
    </row>
    <row r="31" spans="1:7" ht="45.75" customHeight="1">
      <c r="A31" s="42" t="s">
        <v>47</v>
      </c>
      <c r="B31" s="49" t="s">
        <v>46</v>
      </c>
      <c r="C31" s="50">
        <v>285074.5</v>
      </c>
      <c r="D31" s="43">
        <v>475599.5</v>
      </c>
      <c r="E31" s="43">
        <v>353635.5</v>
      </c>
      <c r="F31" s="44">
        <f t="shared" si="0"/>
        <v>74.35573418390894</v>
      </c>
      <c r="G31" s="45">
        <f t="shared" si="1"/>
        <v>124.05020442024804</v>
      </c>
    </row>
    <row r="32" spans="1:7" ht="9.75" customHeight="1">
      <c r="A32" s="42" t="s">
        <v>49</v>
      </c>
      <c r="B32" s="49" t="s">
        <v>48</v>
      </c>
      <c r="C32" s="50">
        <v>60451</v>
      </c>
      <c r="D32" s="43">
        <v>117133.1</v>
      </c>
      <c r="E32" s="43">
        <v>72410.8</v>
      </c>
      <c r="F32" s="44">
        <f t="shared" si="0"/>
        <v>61.81924665188576</v>
      </c>
      <c r="G32" s="45">
        <f t="shared" si="1"/>
        <v>119.78428810110668</v>
      </c>
    </row>
    <row r="33" spans="1:7" ht="9.75" customHeight="1">
      <c r="A33" s="42" t="s">
        <v>51</v>
      </c>
      <c r="B33" s="49" t="s">
        <v>50</v>
      </c>
      <c r="C33" s="50">
        <v>45879.2</v>
      </c>
      <c r="D33" s="43">
        <v>112482.2</v>
      </c>
      <c r="E33" s="43">
        <v>86265.5</v>
      </c>
      <c r="F33" s="44">
        <f t="shared" si="0"/>
        <v>76.69257891470829</v>
      </c>
      <c r="G33" s="45">
        <f t="shared" si="1"/>
        <v>188.02747214423968</v>
      </c>
    </row>
    <row r="34" spans="1:7" ht="10.5" customHeight="1">
      <c r="A34" s="42" t="s">
        <v>53</v>
      </c>
      <c r="B34" s="49" t="s">
        <v>52</v>
      </c>
      <c r="C34" s="50">
        <v>157486.2</v>
      </c>
      <c r="D34" s="43">
        <v>202764.1</v>
      </c>
      <c r="E34" s="43">
        <v>159964.2</v>
      </c>
      <c r="F34" s="44">
        <f t="shared" si="0"/>
        <v>78.8917762069321</v>
      </c>
      <c r="G34" s="45">
        <f t="shared" si="1"/>
        <v>101.57347119938127</v>
      </c>
    </row>
    <row r="35" spans="1:7" ht="15">
      <c r="A35" s="42" t="s">
        <v>55</v>
      </c>
      <c r="B35" s="49" t="s">
        <v>54</v>
      </c>
      <c r="C35" s="50">
        <v>21258.1</v>
      </c>
      <c r="D35" s="43">
        <v>43220.1</v>
      </c>
      <c r="E35" s="43">
        <v>34995</v>
      </c>
      <c r="F35" s="44">
        <f t="shared" si="0"/>
        <v>80.96927124185275</v>
      </c>
      <c r="G35" s="45">
        <f t="shared" si="1"/>
        <v>164.6196038216021</v>
      </c>
    </row>
    <row r="36" spans="1:7" ht="10.5" customHeight="1">
      <c r="A36" s="42" t="s">
        <v>63</v>
      </c>
      <c r="B36" s="49" t="s">
        <v>64</v>
      </c>
      <c r="C36" s="50">
        <v>218.3</v>
      </c>
      <c r="D36" s="43">
        <v>0</v>
      </c>
      <c r="E36" s="43">
        <v>0</v>
      </c>
      <c r="F36" s="44">
        <v>0</v>
      </c>
      <c r="G36" s="45">
        <f t="shared" si="1"/>
        <v>0</v>
      </c>
    </row>
    <row r="37" spans="1:7" ht="10.5" customHeight="1">
      <c r="A37" s="51" t="s">
        <v>57</v>
      </c>
      <c r="B37" s="52" t="s">
        <v>56</v>
      </c>
      <c r="C37" s="50">
        <v>-320.8</v>
      </c>
      <c r="D37" s="43">
        <v>-102.9</v>
      </c>
      <c r="E37" s="43">
        <v>-102.9</v>
      </c>
      <c r="F37" s="44">
        <v>0</v>
      </c>
      <c r="G37" s="45">
        <f t="shared" si="1"/>
        <v>32.076059850374065</v>
      </c>
    </row>
    <row r="38" spans="1:7" ht="10.5" customHeight="1">
      <c r="A38" s="55" t="s">
        <v>62</v>
      </c>
      <c r="B38" s="56"/>
      <c r="C38" s="53">
        <f>C9+C23+C30</f>
        <v>455171.6</v>
      </c>
      <c r="D38" s="53">
        <f>D9+D23+D30</f>
        <v>735378.8999999999</v>
      </c>
      <c r="E38" s="53">
        <f>E9+E23+E30</f>
        <v>527673.5</v>
      </c>
      <c r="F38" s="44">
        <f t="shared" si="0"/>
        <v>71.75532232431473</v>
      </c>
      <c r="G38" s="45">
        <f t="shared" si="1"/>
        <v>115.92847620545746</v>
      </c>
    </row>
    <row r="39" ht="10.5" customHeight="1"/>
    <row r="40" ht="16.5" customHeight="1"/>
    <row r="41" ht="17.25" customHeight="1"/>
    <row r="42" ht="12" customHeight="1"/>
    <row r="43" ht="16.5" customHeight="1"/>
    <row r="44" ht="15" customHeight="1" hidden="1"/>
    <row r="45" ht="15" customHeight="1" hidden="1"/>
    <row r="46" ht="15" customHeight="1" hidden="1"/>
    <row r="47" ht="16.5" customHeight="1"/>
    <row r="48" ht="15" customHeight="1" hidden="1"/>
    <row r="49" ht="15" customHeight="1" hidden="1"/>
    <row r="50" ht="15" customHeight="1" hidden="1"/>
    <row r="51" ht="16.5" customHeight="1"/>
    <row r="52" ht="16.5" customHeight="1"/>
    <row r="53" ht="15" customHeight="1" hidden="1"/>
    <row r="54" ht="15" customHeight="1" hidden="1"/>
    <row r="55" ht="15" customHeight="1" hidden="1"/>
  </sheetData>
  <sheetProtection/>
  <mergeCells count="9">
    <mergeCell ref="G4:G6"/>
    <mergeCell ref="A38:B38"/>
    <mergeCell ref="A1:G2"/>
    <mergeCell ref="A4:A6"/>
    <mergeCell ref="B4:B6"/>
    <mergeCell ref="C4:C6"/>
    <mergeCell ref="D4:D6"/>
    <mergeCell ref="E4:E6"/>
    <mergeCell ref="F4:F6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O7" sqref="O7"/>
    </sheetView>
  </sheetViews>
  <sheetFormatPr defaultColWidth="8.8515625" defaultRowHeight="15"/>
  <cols>
    <col min="1" max="1" width="55.8515625" style="26" customWidth="1"/>
    <col min="2" max="2" width="8.140625" style="26" customWidth="1"/>
    <col min="3" max="3" width="7.00390625" style="26" customWidth="1"/>
    <col min="4" max="4" width="12.7109375" style="26" customWidth="1"/>
    <col min="5" max="5" width="12.421875" style="14" customWidth="1"/>
    <col min="6" max="6" width="12.8515625" style="14" customWidth="1"/>
    <col min="7" max="7" width="9.8515625" style="27" customWidth="1"/>
    <col min="8" max="8" width="13.140625" style="27" customWidth="1"/>
    <col min="9" max="16384" width="8.8515625" style="14" customWidth="1"/>
  </cols>
  <sheetData>
    <row r="1" spans="1:8" ht="18.75" customHeight="1">
      <c r="A1" s="66" t="s">
        <v>155</v>
      </c>
      <c r="B1" s="67"/>
      <c r="C1" s="67"/>
      <c r="D1" s="67"/>
      <c r="E1" s="67"/>
      <c r="F1" s="67"/>
      <c r="G1" s="67"/>
      <c r="H1" s="67"/>
    </row>
    <row r="2" spans="1:8" ht="27" customHeight="1">
      <c r="A2" s="68"/>
      <c r="B2" s="68"/>
      <c r="C2" s="68"/>
      <c r="D2" s="68"/>
      <c r="E2" s="68"/>
      <c r="F2" s="68"/>
      <c r="G2" s="68"/>
      <c r="H2" s="68"/>
    </row>
    <row r="3" spans="1:8" ht="18.75" customHeight="1" hidden="1">
      <c r="A3" s="68"/>
      <c r="B3" s="68"/>
      <c r="C3" s="68"/>
      <c r="D3" s="68"/>
      <c r="E3" s="68"/>
      <c r="F3" s="68"/>
      <c r="G3" s="68"/>
      <c r="H3" s="68"/>
    </row>
    <row r="4" spans="1:8" ht="36" customHeight="1">
      <c r="A4" s="69"/>
      <c r="B4" s="69"/>
      <c r="C4" s="69"/>
      <c r="D4" s="69"/>
      <c r="E4" s="69"/>
      <c r="F4" s="69"/>
      <c r="G4" s="69"/>
      <c r="H4" s="69"/>
    </row>
    <row r="5" spans="1:8" ht="157.5" customHeight="1">
      <c r="A5" s="15" t="s">
        <v>69</v>
      </c>
      <c r="B5" s="15" t="s">
        <v>70</v>
      </c>
      <c r="C5" s="15" t="s">
        <v>71</v>
      </c>
      <c r="D5" s="16" t="s">
        <v>156</v>
      </c>
      <c r="E5" s="16" t="s">
        <v>157</v>
      </c>
      <c r="F5" s="16" t="s">
        <v>158</v>
      </c>
      <c r="G5" s="17" t="s">
        <v>159</v>
      </c>
      <c r="H5" s="17" t="s">
        <v>72</v>
      </c>
    </row>
    <row r="6" spans="1:8" ht="11.25">
      <c r="A6" s="15">
        <v>1</v>
      </c>
      <c r="B6" s="15">
        <v>2</v>
      </c>
      <c r="C6" s="15">
        <v>3</v>
      </c>
      <c r="D6" s="18">
        <v>4</v>
      </c>
      <c r="E6" s="18">
        <v>5</v>
      </c>
      <c r="F6" s="18">
        <v>6</v>
      </c>
      <c r="G6" s="18" t="s">
        <v>73</v>
      </c>
      <c r="H6" s="18" t="s">
        <v>74</v>
      </c>
    </row>
    <row r="7" spans="1:8" ht="12.75">
      <c r="A7" s="29" t="s">
        <v>75</v>
      </c>
      <c r="B7" s="30"/>
      <c r="C7" s="30"/>
      <c r="D7" s="31"/>
      <c r="E7" s="32"/>
      <c r="F7" s="32"/>
      <c r="G7" s="33"/>
      <c r="H7" s="33"/>
    </row>
    <row r="8" spans="1:8" s="19" customFormat="1" ht="12.75">
      <c r="A8" s="29" t="s">
        <v>76</v>
      </c>
      <c r="B8" s="34" t="s">
        <v>77</v>
      </c>
      <c r="C8" s="34" t="s">
        <v>78</v>
      </c>
      <c r="D8" s="35">
        <f>D9+D10+D11+D13+D14+D15+D16+D12</f>
        <v>28331.100000000002</v>
      </c>
      <c r="E8" s="35">
        <f>E9+E10+E11+E13+E14+E15+E16+E12</f>
        <v>57483.7</v>
      </c>
      <c r="F8" s="35">
        <f>F9+F10+F11+F13+F14+F15+F16+F12</f>
        <v>26897.899999999998</v>
      </c>
      <c r="G8" s="36">
        <f>(F8/E8)*100</f>
        <v>46.79222109919856</v>
      </c>
      <c r="H8" s="36">
        <f>(F8/D8)*100</f>
        <v>94.94124831016092</v>
      </c>
    </row>
    <row r="9" spans="1:8" ht="25.5">
      <c r="A9" s="37" t="s">
        <v>79</v>
      </c>
      <c r="B9" s="38" t="s">
        <v>77</v>
      </c>
      <c r="C9" s="38" t="s">
        <v>80</v>
      </c>
      <c r="D9" s="31">
        <v>1298.6</v>
      </c>
      <c r="E9" s="31">
        <v>1776</v>
      </c>
      <c r="F9" s="31">
        <v>1267.5</v>
      </c>
      <c r="G9" s="41">
        <f aca="true" t="shared" si="0" ref="G9:G71">(F9/E9)*100</f>
        <v>71.36824324324324</v>
      </c>
      <c r="H9" s="41">
        <f>(F9/D9)*100</f>
        <v>97.60511319882951</v>
      </c>
    </row>
    <row r="10" spans="1:8" ht="38.25">
      <c r="A10" s="37" t="s">
        <v>81</v>
      </c>
      <c r="B10" s="38" t="s">
        <v>77</v>
      </c>
      <c r="C10" s="38" t="s">
        <v>82</v>
      </c>
      <c r="D10" s="31">
        <v>0</v>
      </c>
      <c r="E10" s="31">
        <v>0</v>
      </c>
      <c r="F10" s="31">
        <v>0</v>
      </c>
      <c r="G10" s="41">
        <v>0</v>
      </c>
      <c r="H10" s="41">
        <v>0</v>
      </c>
    </row>
    <row r="11" spans="1:8" ht="38.25">
      <c r="A11" s="37" t="s">
        <v>83</v>
      </c>
      <c r="B11" s="38" t="s">
        <v>77</v>
      </c>
      <c r="C11" s="38" t="s">
        <v>84</v>
      </c>
      <c r="D11" s="31">
        <v>13289.2</v>
      </c>
      <c r="E11" s="31">
        <v>18342.8</v>
      </c>
      <c r="F11" s="31">
        <v>12937.7</v>
      </c>
      <c r="G11" s="41">
        <f t="shared" si="0"/>
        <v>70.5328521272652</v>
      </c>
      <c r="H11" s="41">
        <f>(F11/D11)*100</f>
        <v>97.35499503356108</v>
      </c>
    </row>
    <row r="12" spans="1:8" ht="30.75" customHeight="1">
      <c r="A12" s="37" t="s">
        <v>85</v>
      </c>
      <c r="B12" s="38" t="s">
        <v>77</v>
      </c>
      <c r="C12" s="38" t="s">
        <v>86</v>
      </c>
      <c r="D12" s="31">
        <v>42.5</v>
      </c>
      <c r="E12" s="31">
        <v>1</v>
      </c>
      <c r="F12" s="31">
        <v>0</v>
      </c>
      <c r="G12" s="41">
        <f t="shared" si="0"/>
        <v>0</v>
      </c>
      <c r="H12" s="41">
        <f>(F12/D12)*100</f>
        <v>0</v>
      </c>
    </row>
    <row r="13" spans="1:8" ht="25.5">
      <c r="A13" s="37" t="s">
        <v>87</v>
      </c>
      <c r="B13" s="38" t="s">
        <v>77</v>
      </c>
      <c r="C13" s="38" t="s">
        <v>88</v>
      </c>
      <c r="D13" s="31">
        <v>5912.3</v>
      </c>
      <c r="E13" s="31">
        <v>7819.3</v>
      </c>
      <c r="F13" s="31">
        <v>5984.4</v>
      </c>
      <c r="G13" s="41">
        <f t="shared" si="0"/>
        <v>76.53370506311306</v>
      </c>
      <c r="H13" s="41">
        <f>(F13/D13)*100</f>
        <v>101.21949156842514</v>
      </c>
    </row>
    <row r="14" spans="1:8" ht="12.75">
      <c r="A14" s="37" t="s">
        <v>89</v>
      </c>
      <c r="B14" s="38" t="s">
        <v>77</v>
      </c>
      <c r="C14" s="38" t="s">
        <v>90</v>
      </c>
      <c r="D14" s="31">
        <v>843.5</v>
      </c>
      <c r="E14" s="31">
        <v>0</v>
      </c>
      <c r="F14" s="31">
        <v>0</v>
      </c>
      <c r="G14" s="41">
        <v>0</v>
      </c>
      <c r="H14" s="41">
        <v>0</v>
      </c>
    </row>
    <row r="15" spans="1:8" ht="12.75">
      <c r="A15" s="37" t="s">
        <v>91</v>
      </c>
      <c r="B15" s="38" t="s">
        <v>77</v>
      </c>
      <c r="C15" s="38" t="s">
        <v>92</v>
      </c>
      <c r="D15" s="31">
        <v>0</v>
      </c>
      <c r="E15" s="31">
        <v>0</v>
      </c>
      <c r="F15" s="31">
        <v>0</v>
      </c>
      <c r="G15" s="41">
        <v>0</v>
      </c>
      <c r="H15" s="41">
        <v>0</v>
      </c>
    </row>
    <row r="16" spans="1:8" ht="12.75">
      <c r="A16" s="37" t="s">
        <v>93</v>
      </c>
      <c r="B16" s="38" t="s">
        <v>77</v>
      </c>
      <c r="C16" s="38" t="s">
        <v>94</v>
      </c>
      <c r="D16" s="31">
        <v>6945</v>
      </c>
      <c r="E16" s="31">
        <v>29544.6</v>
      </c>
      <c r="F16" s="31">
        <v>6708.3</v>
      </c>
      <c r="G16" s="41">
        <f t="shared" si="0"/>
        <v>22.705672102516196</v>
      </c>
      <c r="H16" s="41">
        <f>(F16/D16)*100</f>
        <v>96.59179265658747</v>
      </c>
    </row>
    <row r="17" spans="1:8" s="19" customFormat="1" ht="26.25" customHeight="1">
      <c r="A17" s="29" t="s">
        <v>95</v>
      </c>
      <c r="B17" s="34" t="s">
        <v>80</v>
      </c>
      <c r="C17" s="34" t="s">
        <v>78</v>
      </c>
      <c r="D17" s="35">
        <f>D18</f>
        <v>0</v>
      </c>
      <c r="E17" s="35">
        <f>E18</f>
        <v>377.5</v>
      </c>
      <c r="F17" s="35">
        <f>F18</f>
        <v>377.5</v>
      </c>
      <c r="G17" s="36">
        <v>0</v>
      </c>
      <c r="H17" s="36">
        <v>0</v>
      </c>
    </row>
    <row r="18" spans="1:8" ht="12.75">
      <c r="A18" s="37" t="s">
        <v>96</v>
      </c>
      <c r="B18" s="38" t="s">
        <v>80</v>
      </c>
      <c r="C18" s="38" t="s">
        <v>82</v>
      </c>
      <c r="D18" s="31">
        <v>0</v>
      </c>
      <c r="E18" s="31">
        <v>377.5</v>
      </c>
      <c r="F18" s="31">
        <v>377.5</v>
      </c>
      <c r="G18" s="41">
        <v>0</v>
      </c>
      <c r="H18" s="41">
        <v>0</v>
      </c>
    </row>
    <row r="19" spans="1:8" s="19" customFormat="1" ht="25.5">
      <c r="A19" s="29" t="s">
        <v>97</v>
      </c>
      <c r="B19" s="34" t="s">
        <v>82</v>
      </c>
      <c r="C19" s="34" t="s">
        <v>78</v>
      </c>
      <c r="D19" s="35">
        <f>D20+D21</f>
        <v>3429.3</v>
      </c>
      <c r="E19" s="35">
        <f>E20+E21</f>
        <v>5139.5</v>
      </c>
      <c r="F19" s="35">
        <f>F20+F21</f>
        <v>3759</v>
      </c>
      <c r="G19" s="36">
        <f t="shared" si="0"/>
        <v>73.13941044848721</v>
      </c>
      <c r="H19" s="36">
        <f>(F19/D19)*100</f>
        <v>109.61420698101654</v>
      </c>
    </row>
    <row r="20" spans="1:8" ht="26.25" customHeight="1">
      <c r="A20" s="39" t="s">
        <v>98</v>
      </c>
      <c r="B20" s="38" t="s">
        <v>82</v>
      </c>
      <c r="C20" s="38" t="s">
        <v>99</v>
      </c>
      <c r="D20" s="31">
        <v>3429.3</v>
      </c>
      <c r="E20" s="31">
        <v>5139.5</v>
      </c>
      <c r="F20" s="31">
        <v>3759</v>
      </c>
      <c r="G20" s="41">
        <f t="shared" si="0"/>
        <v>73.13941044848721</v>
      </c>
      <c r="H20" s="41">
        <f>(F20/D20)*100</f>
        <v>109.61420698101654</v>
      </c>
    </row>
    <row r="21" spans="1:8" ht="25.5">
      <c r="A21" s="39" t="s">
        <v>100</v>
      </c>
      <c r="B21" s="38" t="s">
        <v>82</v>
      </c>
      <c r="C21" s="38" t="s">
        <v>101</v>
      </c>
      <c r="D21" s="31">
        <v>0</v>
      </c>
      <c r="E21" s="31">
        <v>0</v>
      </c>
      <c r="F21" s="31">
        <v>0</v>
      </c>
      <c r="G21" s="41">
        <v>0</v>
      </c>
      <c r="H21" s="41">
        <v>0</v>
      </c>
    </row>
    <row r="22" spans="1:8" s="19" customFormat="1" ht="12.75">
      <c r="A22" s="29" t="s">
        <v>102</v>
      </c>
      <c r="B22" s="34" t="s">
        <v>84</v>
      </c>
      <c r="C22" s="34" t="s">
        <v>78</v>
      </c>
      <c r="D22" s="35">
        <f>D23+D24+D25+D26+D27+D28+D29</f>
        <v>23609.2</v>
      </c>
      <c r="E22" s="35">
        <f>E23+E24+E25+E26+E27+E28+E29</f>
        <v>45421.5</v>
      </c>
      <c r="F22" s="35">
        <f>F23+F24+F25+F26+F27+F28+F29</f>
        <v>20145.3</v>
      </c>
      <c r="G22" s="36">
        <f t="shared" si="0"/>
        <v>44.35190383408738</v>
      </c>
      <c r="H22" s="36">
        <f>(F22/D22)*100</f>
        <v>85.32817715128</v>
      </c>
    </row>
    <row r="23" spans="1:8" ht="12.75">
      <c r="A23" s="37" t="s">
        <v>103</v>
      </c>
      <c r="B23" s="38" t="s">
        <v>84</v>
      </c>
      <c r="C23" s="38" t="s">
        <v>77</v>
      </c>
      <c r="D23" s="31">
        <v>0</v>
      </c>
      <c r="E23" s="31">
        <v>0</v>
      </c>
      <c r="F23" s="31">
        <v>0</v>
      </c>
      <c r="G23" s="41">
        <v>0</v>
      </c>
      <c r="H23" s="41">
        <v>0</v>
      </c>
    </row>
    <row r="24" spans="1:8" ht="12.75">
      <c r="A24" s="37" t="s">
        <v>104</v>
      </c>
      <c r="B24" s="38" t="s">
        <v>84</v>
      </c>
      <c r="C24" s="38" t="s">
        <v>84</v>
      </c>
      <c r="D24" s="31">
        <v>0</v>
      </c>
      <c r="E24" s="31">
        <v>0</v>
      </c>
      <c r="F24" s="31">
        <v>0</v>
      </c>
      <c r="G24" s="41">
        <v>0</v>
      </c>
      <c r="H24" s="41">
        <v>0</v>
      </c>
    </row>
    <row r="25" spans="1:8" ht="12.75">
      <c r="A25" s="37" t="s">
        <v>105</v>
      </c>
      <c r="B25" s="38" t="s">
        <v>84</v>
      </c>
      <c r="C25" s="38" t="s">
        <v>86</v>
      </c>
      <c r="D25" s="31">
        <v>507.5</v>
      </c>
      <c r="E25" s="31">
        <v>730.8</v>
      </c>
      <c r="F25" s="31">
        <v>615.8</v>
      </c>
      <c r="G25" s="41">
        <f t="shared" si="0"/>
        <v>84.26382047071702</v>
      </c>
      <c r="H25" s="41">
        <v>0</v>
      </c>
    </row>
    <row r="26" spans="1:8" ht="12.75">
      <c r="A26" s="37" t="s">
        <v>106</v>
      </c>
      <c r="B26" s="38" t="s">
        <v>84</v>
      </c>
      <c r="C26" s="38" t="s">
        <v>107</v>
      </c>
      <c r="D26" s="31">
        <v>0</v>
      </c>
      <c r="E26" s="31">
        <v>0</v>
      </c>
      <c r="F26" s="31">
        <v>0</v>
      </c>
      <c r="G26" s="41">
        <v>0</v>
      </c>
      <c r="H26" s="41">
        <v>0</v>
      </c>
    </row>
    <row r="27" spans="1:8" ht="12.75">
      <c r="A27" s="37" t="s">
        <v>108</v>
      </c>
      <c r="B27" s="38" t="s">
        <v>84</v>
      </c>
      <c r="C27" s="38" t="s">
        <v>99</v>
      </c>
      <c r="D27" s="31">
        <v>23101.7</v>
      </c>
      <c r="E27" s="31">
        <v>44690.7</v>
      </c>
      <c r="F27" s="31">
        <v>19529.5</v>
      </c>
      <c r="G27" s="41">
        <f t="shared" si="0"/>
        <v>43.69924838948596</v>
      </c>
      <c r="H27" s="41">
        <f>(F27/D27)*100</f>
        <v>84.53706870057182</v>
      </c>
    </row>
    <row r="28" spans="1:8" ht="12.75">
      <c r="A28" s="37" t="s">
        <v>109</v>
      </c>
      <c r="B28" s="38" t="s">
        <v>84</v>
      </c>
      <c r="C28" s="38" t="s">
        <v>101</v>
      </c>
      <c r="D28" s="31">
        <v>0</v>
      </c>
      <c r="E28" s="31">
        <v>0</v>
      </c>
      <c r="F28" s="31">
        <v>0</v>
      </c>
      <c r="G28" s="41">
        <v>0</v>
      </c>
      <c r="H28" s="41">
        <v>0</v>
      </c>
    </row>
    <row r="29" spans="1:8" ht="12.75">
      <c r="A29" s="37" t="s">
        <v>110</v>
      </c>
      <c r="B29" s="38" t="s">
        <v>84</v>
      </c>
      <c r="C29" s="38" t="s">
        <v>111</v>
      </c>
      <c r="D29" s="31">
        <v>0</v>
      </c>
      <c r="E29" s="31">
        <v>0</v>
      </c>
      <c r="F29" s="31">
        <v>0</v>
      </c>
      <c r="G29" s="41">
        <v>0</v>
      </c>
      <c r="H29" s="41">
        <v>0</v>
      </c>
    </row>
    <row r="30" spans="1:8" s="19" customFormat="1" ht="12.75">
      <c r="A30" s="29" t="s">
        <v>112</v>
      </c>
      <c r="B30" s="34" t="s">
        <v>86</v>
      </c>
      <c r="C30" s="34" t="s">
        <v>78</v>
      </c>
      <c r="D30" s="35">
        <f>D31+D32+D33+D34</f>
        <v>21723.9</v>
      </c>
      <c r="E30" s="35">
        <f>E31+E32+E33+E34</f>
        <v>37347.1</v>
      </c>
      <c r="F30" s="35">
        <f>F31+F32+F33+F34</f>
        <v>32643.5</v>
      </c>
      <c r="G30" s="36">
        <f t="shared" si="0"/>
        <v>87.40571557095464</v>
      </c>
      <c r="H30" s="36">
        <f>(F30/D30)*100</f>
        <v>150.26537592237122</v>
      </c>
    </row>
    <row r="31" spans="1:8" ht="12.75">
      <c r="A31" s="37" t="s">
        <v>113</v>
      </c>
      <c r="B31" s="38" t="s">
        <v>86</v>
      </c>
      <c r="C31" s="38" t="s">
        <v>77</v>
      </c>
      <c r="D31" s="31">
        <v>0</v>
      </c>
      <c r="E31" s="31">
        <v>0</v>
      </c>
      <c r="F31" s="31">
        <v>0</v>
      </c>
      <c r="G31" s="41">
        <v>0</v>
      </c>
      <c r="H31" s="41">
        <v>0</v>
      </c>
    </row>
    <row r="32" spans="1:8" ht="12.75">
      <c r="A32" s="37" t="s">
        <v>114</v>
      </c>
      <c r="B32" s="38" t="s">
        <v>86</v>
      </c>
      <c r="C32" s="38" t="s">
        <v>80</v>
      </c>
      <c r="D32" s="31">
        <v>4616.4</v>
      </c>
      <c r="E32" s="31">
        <v>4532</v>
      </c>
      <c r="F32" s="31">
        <v>3894.7</v>
      </c>
      <c r="G32" s="41">
        <f t="shared" si="0"/>
        <v>85.93777581641659</v>
      </c>
      <c r="H32" s="41">
        <v>0</v>
      </c>
    </row>
    <row r="33" spans="1:8" ht="12.75">
      <c r="A33" s="37" t="s">
        <v>115</v>
      </c>
      <c r="B33" s="38" t="s">
        <v>86</v>
      </c>
      <c r="C33" s="38" t="s">
        <v>82</v>
      </c>
      <c r="D33" s="31">
        <v>14246</v>
      </c>
      <c r="E33" s="31">
        <v>26085.1</v>
      </c>
      <c r="F33" s="31">
        <v>25860.6</v>
      </c>
      <c r="G33" s="41">
        <f t="shared" si="0"/>
        <v>99.13935541746054</v>
      </c>
      <c r="H33" s="41">
        <f>(F33/D33)*100</f>
        <v>181.5288502035659</v>
      </c>
    </row>
    <row r="34" spans="1:8" ht="12.75">
      <c r="A34" s="37" t="s">
        <v>116</v>
      </c>
      <c r="B34" s="38" t="s">
        <v>86</v>
      </c>
      <c r="C34" s="38" t="s">
        <v>86</v>
      </c>
      <c r="D34" s="31">
        <v>2861.5</v>
      </c>
      <c r="E34" s="31">
        <v>6730</v>
      </c>
      <c r="F34" s="31">
        <v>2888.2</v>
      </c>
      <c r="G34" s="41">
        <f t="shared" si="0"/>
        <v>42.91530460624071</v>
      </c>
      <c r="H34" s="41">
        <f>(F34/D34)*100</f>
        <v>100.93307705748732</v>
      </c>
    </row>
    <row r="35" spans="1:8" s="19" customFormat="1" ht="12.75">
      <c r="A35" s="29" t="s">
        <v>117</v>
      </c>
      <c r="B35" s="34" t="s">
        <v>88</v>
      </c>
      <c r="C35" s="34" t="s">
        <v>78</v>
      </c>
      <c r="D35" s="35">
        <f>D36+D37+D38</f>
        <v>0</v>
      </c>
      <c r="E35" s="35">
        <f>E36+E37+E38</f>
        <v>163</v>
      </c>
      <c r="F35" s="35">
        <f>F36+F37+F38</f>
        <v>0</v>
      </c>
      <c r="G35" s="36">
        <v>0</v>
      </c>
      <c r="H35" s="36">
        <v>0</v>
      </c>
    </row>
    <row r="36" spans="1:8" ht="12.75">
      <c r="A36" s="37" t="s">
        <v>118</v>
      </c>
      <c r="B36" s="38" t="s">
        <v>88</v>
      </c>
      <c r="C36" s="38" t="s">
        <v>77</v>
      </c>
      <c r="D36" s="31">
        <v>0</v>
      </c>
      <c r="E36" s="31">
        <v>0</v>
      </c>
      <c r="F36" s="31">
        <v>0</v>
      </c>
      <c r="G36" s="41">
        <v>0</v>
      </c>
      <c r="H36" s="41">
        <v>0</v>
      </c>
    </row>
    <row r="37" spans="1:8" ht="25.5">
      <c r="A37" s="37" t="s">
        <v>119</v>
      </c>
      <c r="B37" s="38" t="s">
        <v>88</v>
      </c>
      <c r="C37" s="38" t="s">
        <v>82</v>
      </c>
      <c r="D37" s="31">
        <v>0</v>
      </c>
      <c r="E37" s="31">
        <v>0</v>
      </c>
      <c r="F37" s="31">
        <v>0</v>
      </c>
      <c r="G37" s="41">
        <v>0</v>
      </c>
      <c r="H37" s="41">
        <v>0</v>
      </c>
    </row>
    <row r="38" spans="1:8" ht="12.75">
      <c r="A38" s="37" t="s">
        <v>120</v>
      </c>
      <c r="B38" s="38" t="s">
        <v>88</v>
      </c>
      <c r="C38" s="38" t="s">
        <v>86</v>
      </c>
      <c r="D38" s="31">
        <v>0</v>
      </c>
      <c r="E38" s="31">
        <v>163</v>
      </c>
      <c r="F38" s="31">
        <v>0</v>
      </c>
      <c r="G38" s="41">
        <v>0</v>
      </c>
      <c r="H38" s="41">
        <v>0</v>
      </c>
    </row>
    <row r="39" spans="1:8" s="19" customFormat="1" ht="12.75">
      <c r="A39" s="29" t="s">
        <v>121</v>
      </c>
      <c r="B39" s="34" t="s">
        <v>90</v>
      </c>
      <c r="C39" s="34" t="s">
        <v>78</v>
      </c>
      <c r="D39" s="35">
        <f>D40+D41+D42+D43+D44</f>
        <v>282873.30000000005</v>
      </c>
      <c r="E39" s="35">
        <f>E40+E41+E42+E43+E44</f>
        <v>494987.7</v>
      </c>
      <c r="F39" s="35">
        <f>F40+F41+F42+F43+F44</f>
        <v>356720.5</v>
      </c>
      <c r="G39" s="36">
        <f t="shared" si="0"/>
        <v>72.06653821903049</v>
      </c>
      <c r="H39" s="36">
        <f>(F39/D39)*100</f>
        <v>126.10610474724902</v>
      </c>
    </row>
    <row r="40" spans="1:8" ht="12.75">
      <c r="A40" s="37" t="s">
        <v>122</v>
      </c>
      <c r="B40" s="38" t="s">
        <v>90</v>
      </c>
      <c r="C40" s="38" t="s">
        <v>77</v>
      </c>
      <c r="D40" s="31">
        <v>56962.2</v>
      </c>
      <c r="E40" s="31">
        <v>88789.9</v>
      </c>
      <c r="F40" s="31">
        <v>61470.6</v>
      </c>
      <c r="G40" s="41">
        <f t="shared" si="0"/>
        <v>69.23152295475049</v>
      </c>
      <c r="H40" s="41">
        <f>(F40/D40)*100</f>
        <v>107.91472239485131</v>
      </c>
    </row>
    <row r="41" spans="1:8" ht="12.75">
      <c r="A41" s="37" t="s">
        <v>123</v>
      </c>
      <c r="B41" s="38" t="s">
        <v>90</v>
      </c>
      <c r="C41" s="38" t="s">
        <v>80</v>
      </c>
      <c r="D41" s="31">
        <v>191274</v>
      </c>
      <c r="E41" s="31">
        <v>347525.6</v>
      </c>
      <c r="F41" s="31">
        <v>258460</v>
      </c>
      <c r="G41" s="41">
        <f t="shared" si="0"/>
        <v>74.37149953845127</v>
      </c>
      <c r="H41" s="41">
        <f>(F41/D41)*100</f>
        <v>135.12552673128602</v>
      </c>
    </row>
    <row r="42" spans="1:8" ht="12.75">
      <c r="A42" s="37" t="s">
        <v>124</v>
      </c>
      <c r="B42" s="38" t="s">
        <v>90</v>
      </c>
      <c r="C42" s="38" t="s">
        <v>82</v>
      </c>
      <c r="D42" s="31">
        <v>15552.7</v>
      </c>
      <c r="E42" s="31">
        <v>28566.2</v>
      </c>
      <c r="F42" s="31">
        <v>15160.7</v>
      </c>
      <c r="G42" s="41">
        <f t="shared" si="0"/>
        <v>53.07216220568364</v>
      </c>
      <c r="H42" s="41">
        <f>(F42/D42)*100</f>
        <v>97.47953731506426</v>
      </c>
    </row>
    <row r="43" spans="1:8" ht="12.75">
      <c r="A43" s="37" t="s">
        <v>125</v>
      </c>
      <c r="B43" s="38" t="s">
        <v>90</v>
      </c>
      <c r="C43" s="38" t="s">
        <v>90</v>
      </c>
      <c r="D43" s="31">
        <v>1386.4</v>
      </c>
      <c r="E43" s="31"/>
      <c r="F43" s="31"/>
      <c r="G43" s="41">
        <v>0</v>
      </c>
      <c r="H43" s="41">
        <v>0</v>
      </c>
    </row>
    <row r="44" spans="1:8" ht="12.75">
      <c r="A44" s="37" t="s">
        <v>126</v>
      </c>
      <c r="B44" s="38" t="s">
        <v>90</v>
      </c>
      <c r="C44" s="38" t="s">
        <v>99</v>
      </c>
      <c r="D44" s="31">
        <v>17698</v>
      </c>
      <c r="E44" s="31">
        <v>30106</v>
      </c>
      <c r="F44" s="31">
        <v>21629.2</v>
      </c>
      <c r="G44" s="41">
        <f t="shared" si="0"/>
        <v>71.84348634823623</v>
      </c>
      <c r="H44" s="41">
        <f>(F44/D44)*100</f>
        <v>122.21267939880214</v>
      </c>
    </row>
    <row r="45" spans="1:8" s="19" customFormat="1" ht="12.75">
      <c r="A45" s="29" t="s">
        <v>127</v>
      </c>
      <c r="B45" s="34" t="s">
        <v>107</v>
      </c>
      <c r="C45" s="34" t="s">
        <v>78</v>
      </c>
      <c r="D45" s="35">
        <f>D46+D47+D48</f>
        <v>35273.3</v>
      </c>
      <c r="E45" s="35">
        <f>E46+E47+E48</f>
        <v>50581.100000000006</v>
      </c>
      <c r="F45" s="35">
        <f>F46+F47+F48</f>
        <v>34405.6</v>
      </c>
      <c r="G45" s="36">
        <f t="shared" si="0"/>
        <v>68.02066384479576</v>
      </c>
      <c r="H45" s="36">
        <f>(F45/D45)*100</f>
        <v>97.5400657154278</v>
      </c>
    </row>
    <row r="46" spans="1:8" ht="12.75">
      <c r="A46" s="37" t="s">
        <v>128</v>
      </c>
      <c r="B46" s="38" t="s">
        <v>107</v>
      </c>
      <c r="C46" s="38" t="s">
        <v>77</v>
      </c>
      <c r="D46" s="31">
        <v>26377</v>
      </c>
      <c r="E46" s="31">
        <v>36776.3</v>
      </c>
      <c r="F46" s="31">
        <v>24509.2</v>
      </c>
      <c r="G46" s="41">
        <f t="shared" si="0"/>
        <v>66.64400714590646</v>
      </c>
      <c r="H46" s="41">
        <f>(F46/D46)*100</f>
        <v>92.91883079956023</v>
      </c>
    </row>
    <row r="47" spans="1:8" ht="12.75">
      <c r="A47" s="37" t="s">
        <v>129</v>
      </c>
      <c r="B47" s="38" t="s">
        <v>107</v>
      </c>
      <c r="C47" s="38" t="s">
        <v>80</v>
      </c>
      <c r="D47" s="31">
        <v>0</v>
      </c>
      <c r="E47" s="31">
        <v>0</v>
      </c>
      <c r="F47" s="31">
        <v>0</v>
      </c>
      <c r="G47" s="41">
        <v>0</v>
      </c>
      <c r="H47" s="41">
        <v>0</v>
      </c>
    </row>
    <row r="48" spans="1:8" ht="12.75">
      <c r="A48" s="37" t="s">
        <v>130</v>
      </c>
      <c r="B48" s="38" t="s">
        <v>107</v>
      </c>
      <c r="C48" s="38" t="s">
        <v>84</v>
      </c>
      <c r="D48" s="31">
        <v>8896.3</v>
      </c>
      <c r="E48" s="31">
        <v>13804.8</v>
      </c>
      <c r="F48" s="31">
        <v>9896.4</v>
      </c>
      <c r="G48" s="41">
        <f t="shared" si="0"/>
        <v>71.68810848400557</v>
      </c>
      <c r="H48" s="41">
        <f>(F48/D48)*100</f>
        <v>111.24175218911235</v>
      </c>
    </row>
    <row r="49" spans="1:8" s="19" customFormat="1" ht="12.75">
      <c r="A49" s="29" t="s">
        <v>131</v>
      </c>
      <c r="B49" s="34" t="s">
        <v>101</v>
      </c>
      <c r="C49" s="34" t="s">
        <v>78</v>
      </c>
      <c r="D49" s="35">
        <f>D50+D51+D52+D53+D54</f>
        <v>13428.2</v>
      </c>
      <c r="E49" s="35">
        <f>E50+E51+E52+E53+E54</f>
        <v>16130.9</v>
      </c>
      <c r="F49" s="35">
        <f>F50+F51+F52+F53+F54</f>
        <v>12273.300000000001</v>
      </c>
      <c r="G49" s="36">
        <f t="shared" si="0"/>
        <v>76.08564928181318</v>
      </c>
      <c r="H49" s="36">
        <f>(F49/D49)*100</f>
        <v>91.39944296331602</v>
      </c>
    </row>
    <row r="50" spans="1:8" ht="12.75">
      <c r="A50" s="37" t="s">
        <v>132</v>
      </c>
      <c r="B50" s="38" t="s">
        <v>101</v>
      </c>
      <c r="C50" s="38" t="s">
        <v>77</v>
      </c>
      <c r="D50" s="31">
        <v>1175.5</v>
      </c>
      <c r="E50" s="31">
        <v>1977.6</v>
      </c>
      <c r="F50" s="31">
        <v>1413.4</v>
      </c>
      <c r="G50" s="41">
        <f t="shared" si="0"/>
        <v>71.47046925566343</v>
      </c>
      <c r="H50" s="41">
        <f>(F50/D50)*100</f>
        <v>120.23819651212251</v>
      </c>
    </row>
    <row r="51" spans="1:8" ht="12.75">
      <c r="A51" s="37" t="s">
        <v>133</v>
      </c>
      <c r="B51" s="38" t="s">
        <v>101</v>
      </c>
      <c r="C51" s="38" t="s">
        <v>80</v>
      </c>
      <c r="D51" s="31">
        <v>0</v>
      </c>
      <c r="E51" s="31">
        <v>0</v>
      </c>
      <c r="F51" s="31">
        <v>0</v>
      </c>
      <c r="G51" s="41">
        <v>0</v>
      </c>
      <c r="H51" s="41">
        <v>0</v>
      </c>
    </row>
    <row r="52" spans="1:8" ht="12.75">
      <c r="A52" s="37" t="s">
        <v>134</v>
      </c>
      <c r="B52" s="38" t="s">
        <v>101</v>
      </c>
      <c r="C52" s="38" t="s">
        <v>82</v>
      </c>
      <c r="D52" s="31">
        <v>34</v>
      </c>
      <c r="E52" s="31">
        <v>75.5</v>
      </c>
      <c r="F52" s="31">
        <v>7.2</v>
      </c>
      <c r="G52" s="41">
        <f t="shared" si="0"/>
        <v>9.536423841059603</v>
      </c>
      <c r="H52" s="41">
        <v>0</v>
      </c>
    </row>
    <row r="53" spans="1:8" ht="12.75">
      <c r="A53" s="37" t="s">
        <v>135</v>
      </c>
      <c r="B53" s="38" t="s">
        <v>101</v>
      </c>
      <c r="C53" s="38" t="s">
        <v>84</v>
      </c>
      <c r="D53" s="31">
        <v>12218.7</v>
      </c>
      <c r="E53" s="31">
        <v>14077.8</v>
      </c>
      <c r="F53" s="31">
        <v>10852.7</v>
      </c>
      <c r="G53" s="41">
        <f t="shared" si="0"/>
        <v>77.09088067737858</v>
      </c>
      <c r="H53" s="41">
        <f>(F53/D53)*100</f>
        <v>88.82041461039228</v>
      </c>
    </row>
    <row r="54" spans="1:8" ht="12.75">
      <c r="A54" s="37" t="s">
        <v>136</v>
      </c>
      <c r="B54" s="38" t="s">
        <v>101</v>
      </c>
      <c r="C54" s="38" t="s">
        <v>88</v>
      </c>
      <c r="D54" s="31">
        <v>0</v>
      </c>
      <c r="E54" s="31">
        <v>0</v>
      </c>
      <c r="F54" s="31">
        <v>0</v>
      </c>
      <c r="G54" s="41">
        <v>0</v>
      </c>
      <c r="H54" s="41">
        <v>0</v>
      </c>
    </row>
    <row r="55" spans="1:8" s="19" customFormat="1" ht="12.75">
      <c r="A55" s="29" t="s">
        <v>137</v>
      </c>
      <c r="B55" s="34" t="s">
        <v>92</v>
      </c>
      <c r="C55" s="34" t="s">
        <v>78</v>
      </c>
      <c r="D55" s="35">
        <f>D56+D57+D58</f>
        <v>82.4</v>
      </c>
      <c r="E55" s="35">
        <f>E56+E57+E58</f>
        <v>160</v>
      </c>
      <c r="F55" s="35">
        <f>F56+F57+F58</f>
        <v>25.6</v>
      </c>
      <c r="G55" s="36">
        <f t="shared" si="0"/>
        <v>16</v>
      </c>
      <c r="H55" s="36">
        <v>0</v>
      </c>
    </row>
    <row r="56" spans="1:8" ht="12.75">
      <c r="A56" s="37" t="s">
        <v>138</v>
      </c>
      <c r="B56" s="38" t="s">
        <v>92</v>
      </c>
      <c r="C56" s="38" t="s">
        <v>77</v>
      </c>
      <c r="D56" s="31">
        <v>0</v>
      </c>
      <c r="E56" s="31">
        <v>0</v>
      </c>
      <c r="F56" s="31">
        <v>0</v>
      </c>
      <c r="G56" s="41">
        <v>0</v>
      </c>
      <c r="H56" s="41">
        <v>0</v>
      </c>
    </row>
    <row r="57" spans="1:8" ht="12.75">
      <c r="A57" s="37" t="s">
        <v>139</v>
      </c>
      <c r="B57" s="38" t="s">
        <v>92</v>
      </c>
      <c r="C57" s="38" t="s">
        <v>80</v>
      </c>
      <c r="D57" s="31">
        <v>82.4</v>
      </c>
      <c r="E57" s="31">
        <v>160</v>
      </c>
      <c r="F57" s="31">
        <v>25.6</v>
      </c>
      <c r="G57" s="41">
        <f t="shared" si="0"/>
        <v>16</v>
      </c>
      <c r="H57" s="41">
        <v>0</v>
      </c>
    </row>
    <row r="58" spans="1:8" ht="30.75" customHeight="1">
      <c r="A58" s="37" t="s">
        <v>140</v>
      </c>
      <c r="B58" s="38" t="s">
        <v>92</v>
      </c>
      <c r="C58" s="38" t="s">
        <v>86</v>
      </c>
      <c r="D58" s="31">
        <v>0</v>
      </c>
      <c r="E58" s="31">
        <v>0</v>
      </c>
      <c r="F58" s="31">
        <v>0</v>
      </c>
      <c r="G58" s="41">
        <v>0</v>
      </c>
      <c r="H58" s="41">
        <v>0</v>
      </c>
    </row>
    <row r="59" spans="1:8" s="19" customFormat="1" ht="12.75">
      <c r="A59" s="29" t="s">
        <v>141</v>
      </c>
      <c r="B59" s="34" t="s">
        <v>111</v>
      </c>
      <c r="C59" s="34" t="s">
        <v>78</v>
      </c>
      <c r="D59" s="35">
        <f>D60+D61+D62</f>
        <v>900</v>
      </c>
      <c r="E59" s="35">
        <f>E60+E61+E62</f>
        <v>1200</v>
      </c>
      <c r="F59" s="35">
        <f>F60+F61+F62</f>
        <v>800</v>
      </c>
      <c r="G59" s="36">
        <f t="shared" si="0"/>
        <v>66.66666666666666</v>
      </c>
      <c r="H59" s="36">
        <f>(F59/D59)*100</f>
        <v>88.88888888888889</v>
      </c>
    </row>
    <row r="60" spans="1:8" ht="12.75">
      <c r="A60" s="37" t="s">
        <v>142</v>
      </c>
      <c r="B60" s="38" t="s">
        <v>111</v>
      </c>
      <c r="C60" s="38" t="s">
        <v>77</v>
      </c>
      <c r="D60" s="31">
        <v>0</v>
      </c>
      <c r="E60" s="31">
        <v>0</v>
      </c>
      <c r="F60" s="31">
        <v>0</v>
      </c>
      <c r="G60" s="41">
        <v>0</v>
      </c>
      <c r="H60" s="41">
        <v>0</v>
      </c>
    </row>
    <row r="61" spans="1:8" ht="12.75">
      <c r="A61" s="37" t="s">
        <v>143</v>
      </c>
      <c r="B61" s="38" t="s">
        <v>111</v>
      </c>
      <c r="C61" s="38" t="s">
        <v>80</v>
      </c>
      <c r="D61" s="31">
        <v>900</v>
      </c>
      <c r="E61" s="31">
        <v>1200</v>
      </c>
      <c r="F61" s="31">
        <v>800</v>
      </c>
      <c r="G61" s="41">
        <f t="shared" si="0"/>
        <v>66.66666666666666</v>
      </c>
      <c r="H61" s="41">
        <f>(F61/D61)*100</f>
        <v>88.88888888888889</v>
      </c>
    </row>
    <row r="62" spans="1:8" ht="12.75">
      <c r="A62" s="37" t="s">
        <v>144</v>
      </c>
      <c r="B62" s="38" t="s">
        <v>111</v>
      </c>
      <c r="C62" s="38" t="s">
        <v>84</v>
      </c>
      <c r="D62" s="31">
        <v>0</v>
      </c>
      <c r="E62" s="31">
        <v>0</v>
      </c>
      <c r="F62" s="31">
        <v>0</v>
      </c>
      <c r="G62" s="41">
        <v>0</v>
      </c>
      <c r="H62" s="41">
        <v>0</v>
      </c>
    </row>
    <row r="63" spans="1:8" s="19" customFormat="1" ht="25.5">
      <c r="A63" s="29" t="s">
        <v>145</v>
      </c>
      <c r="B63" s="34" t="s">
        <v>94</v>
      </c>
      <c r="C63" s="34" t="s">
        <v>78</v>
      </c>
      <c r="D63" s="35">
        <f>D64+D65</f>
        <v>0</v>
      </c>
      <c r="E63" s="35">
        <f>E64+E65</f>
        <v>3.9</v>
      </c>
      <c r="F63" s="35">
        <f>F64+F65</f>
        <v>0</v>
      </c>
      <c r="G63" s="36">
        <f t="shared" si="0"/>
        <v>0</v>
      </c>
      <c r="H63" s="36">
        <v>0</v>
      </c>
    </row>
    <row r="64" spans="1:8" ht="12.75">
      <c r="A64" s="37" t="s">
        <v>146</v>
      </c>
      <c r="B64" s="38" t="s">
        <v>94</v>
      </c>
      <c r="C64" s="38" t="s">
        <v>77</v>
      </c>
      <c r="D64" s="31">
        <v>0</v>
      </c>
      <c r="E64" s="31">
        <v>3.9</v>
      </c>
      <c r="F64" s="31">
        <v>0</v>
      </c>
      <c r="G64" s="41">
        <f t="shared" si="0"/>
        <v>0</v>
      </c>
      <c r="H64" s="41">
        <v>0</v>
      </c>
    </row>
    <row r="65" spans="1:8" ht="12.75">
      <c r="A65" s="37" t="s">
        <v>147</v>
      </c>
      <c r="B65" s="38" t="s">
        <v>94</v>
      </c>
      <c r="C65" s="38" t="s">
        <v>80</v>
      </c>
      <c r="D65" s="31">
        <v>0</v>
      </c>
      <c r="E65" s="31">
        <v>0</v>
      </c>
      <c r="F65" s="31">
        <v>0</v>
      </c>
      <c r="G65" s="41">
        <v>0</v>
      </c>
      <c r="H65" s="41">
        <v>0</v>
      </c>
    </row>
    <row r="66" spans="1:8" s="19" customFormat="1" ht="38.25">
      <c r="A66" s="29" t="s">
        <v>148</v>
      </c>
      <c r="B66" s="34" t="s">
        <v>149</v>
      </c>
      <c r="C66" s="34" t="s">
        <v>78</v>
      </c>
      <c r="D66" s="35">
        <f>D67+D68+D69</f>
        <v>32237.600000000002</v>
      </c>
      <c r="E66" s="35">
        <f>E67+E68+E69</f>
        <v>55631.2</v>
      </c>
      <c r="F66" s="35">
        <f>F67+F68+F69</f>
        <v>38435.600000000006</v>
      </c>
      <c r="G66" s="36">
        <f t="shared" si="0"/>
        <v>69.09000704640563</v>
      </c>
      <c r="H66" s="36">
        <f>(F66/D66)*100</f>
        <v>119.22599697247935</v>
      </c>
    </row>
    <row r="67" spans="1:8" ht="25.5">
      <c r="A67" s="37" t="s">
        <v>150</v>
      </c>
      <c r="B67" s="38" t="s">
        <v>149</v>
      </c>
      <c r="C67" s="38" t="s">
        <v>77</v>
      </c>
      <c r="D67" s="31">
        <v>30651.4</v>
      </c>
      <c r="E67" s="31">
        <v>43345.6</v>
      </c>
      <c r="F67" s="31">
        <v>33277.8</v>
      </c>
      <c r="G67" s="41">
        <f t="shared" si="0"/>
        <v>76.77319035842163</v>
      </c>
      <c r="H67" s="41">
        <f>(F67/D67)*100</f>
        <v>108.568613505419</v>
      </c>
    </row>
    <row r="68" spans="1:8" ht="12.75">
      <c r="A68" s="37" t="s">
        <v>151</v>
      </c>
      <c r="B68" s="38" t="s">
        <v>149</v>
      </c>
      <c r="C68" s="38" t="s">
        <v>80</v>
      </c>
      <c r="D68" s="31">
        <v>0</v>
      </c>
      <c r="E68" s="31">
        <v>50</v>
      </c>
      <c r="F68" s="31">
        <v>50</v>
      </c>
      <c r="G68" s="41">
        <f t="shared" si="0"/>
        <v>100</v>
      </c>
      <c r="H68" s="41">
        <v>0</v>
      </c>
    </row>
    <row r="69" spans="1:8" ht="12.75">
      <c r="A69" s="37" t="s">
        <v>152</v>
      </c>
      <c r="B69" s="38" t="s">
        <v>149</v>
      </c>
      <c r="C69" s="38" t="s">
        <v>82</v>
      </c>
      <c r="D69" s="31">
        <v>1586.2</v>
      </c>
      <c r="E69" s="31">
        <v>12235.6</v>
      </c>
      <c r="F69" s="31">
        <v>5107.8</v>
      </c>
      <c r="G69" s="41">
        <f t="shared" si="0"/>
        <v>41.74539867272549</v>
      </c>
      <c r="H69" s="41">
        <v>0</v>
      </c>
    </row>
    <row r="70" spans="1:8" ht="12.75" hidden="1">
      <c r="A70" s="37" t="s">
        <v>153</v>
      </c>
      <c r="B70" s="40"/>
      <c r="C70" s="40"/>
      <c r="D70" s="31"/>
      <c r="E70" s="31"/>
      <c r="F70" s="31"/>
      <c r="G70" s="41">
        <v>0</v>
      </c>
      <c r="H70" s="41">
        <v>0</v>
      </c>
    </row>
    <row r="71" spans="1:8" ht="12.75">
      <c r="A71" s="29" t="s">
        <v>154</v>
      </c>
      <c r="B71" s="29"/>
      <c r="C71" s="29"/>
      <c r="D71" s="35">
        <f>D8+D17+D19+D22+D30+D35+D39+D45+D49+D55+D59+D63+D66</f>
        <v>441888.30000000005</v>
      </c>
      <c r="E71" s="35">
        <f>E8+E17+E19+E22+E30+E35+E39+E45+E49+E55+E59+E63+E66</f>
        <v>764627.1</v>
      </c>
      <c r="F71" s="35">
        <f>F8+F17+F19+F22+F30+F35+F39+F45+F49+F55+F59+F63+F66</f>
        <v>526483.7999999999</v>
      </c>
      <c r="G71" s="36">
        <f t="shared" si="0"/>
        <v>68.85497518986705</v>
      </c>
      <c r="H71" s="36">
        <f>(F71/D71)*100</f>
        <v>119.14409139142175</v>
      </c>
    </row>
    <row r="72" spans="1:8" s="23" customFormat="1" ht="11.25">
      <c r="A72" s="20"/>
      <c r="B72" s="20"/>
      <c r="C72" s="20"/>
      <c r="D72" s="21"/>
      <c r="E72" s="21"/>
      <c r="F72" s="21"/>
      <c r="G72" s="22"/>
      <c r="H72" s="22"/>
    </row>
    <row r="73" spans="1:8" s="23" customFormat="1" ht="11.25">
      <c r="A73" s="20"/>
      <c r="B73" s="20"/>
      <c r="C73" s="20"/>
      <c r="D73" s="20"/>
      <c r="G73" s="22"/>
      <c r="H73" s="22"/>
    </row>
    <row r="74" spans="1:8" s="23" customFormat="1" ht="11.25">
      <c r="A74" s="20"/>
      <c r="B74" s="20"/>
      <c r="C74" s="20"/>
      <c r="D74" s="21"/>
      <c r="E74" s="21"/>
      <c r="F74" s="21"/>
      <c r="G74" s="22"/>
      <c r="H74" s="22"/>
    </row>
    <row r="75" spans="1:8" s="24" customFormat="1" ht="11.25">
      <c r="A75" s="20"/>
      <c r="B75" s="20"/>
      <c r="C75" s="20"/>
      <c r="D75" s="20"/>
      <c r="G75" s="25"/>
      <c r="H75" s="25"/>
    </row>
  </sheetData>
  <sheetProtection/>
  <mergeCells count="1">
    <mergeCell ref="A1:H4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Anechka\Anna</dc:creator>
  <cp:keywords/>
  <dc:description/>
  <cp:lastModifiedBy>Пользователь Windows</cp:lastModifiedBy>
  <cp:lastPrinted>2024-02-19T05:24:14Z</cp:lastPrinted>
  <dcterms:created xsi:type="dcterms:W3CDTF">2024-02-15T23:07:51Z</dcterms:created>
  <dcterms:modified xsi:type="dcterms:W3CDTF">2024-02-19T05:32:40Z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SV_0503117M_ekr_13.xlsx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910142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