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0" windowHeight="113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4" i="1" l="1"/>
  <c r="W210" i="1"/>
  <c r="T179" i="1"/>
  <c r="T164" i="1"/>
  <c r="T154" i="1"/>
  <c r="T146" i="1"/>
  <c r="T132" i="1"/>
  <c r="T114" i="1"/>
  <c r="T98" i="1"/>
  <c r="T58" i="1"/>
  <c r="T46" i="1"/>
  <c r="T27" i="1"/>
  <c r="W176" i="1"/>
  <c r="X145" i="1"/>
  <c r="Y127" i="1"/>
  <c r="T223" i="1"/>
  <c r="U223" i="1" s="1"/>
  <c r="R223" i="1"/>
  <c r="R219" i="1"/>
  <c r="U219" i="1"/>
  <c r="W219" i="1"/>
  <c r="Y219" i="1"/>
  <c r="R220" i="1"/>
  <c r="T220" i="1"/>
  <c r="T221" i="1" s="1"/>
  <c r="U218" i="1"/>
  <c r="W218" i="1"/>
  <c r="R218" i="1"/>
  <c r="R214" i="1"/>
  <c r="T214" i="1"/>
  <c r="W214" i="1" s="1"/>
  <c r="R215" i="1"/>
  <c r="T215" i="1"/>
  <c r="W215" i="1" s="1"/>
  <c r="T213" i="1"/>
  <c r="U213" i="1" s="1"/>
  <c r="R213" i="1"/>
  <c r="R207" i="1"/>
  <c r="T207" i="1"/>
  <c r="Y207" i="1" s="1"/>
  <c r="R208" i="1"/>
  <c r="W208" i="1"/>
  <c r="R209" i="1"/>
  <c r="T209" i="1"/>
  <c r="U209" i="1" s="1"/>
  <c r="R210" i="1"/>
  <c r="T206" i="1"/>
  <c r="U206" i="1" s="1"/>
  <c r="R206" i="1"/>
  <c r="R203" i="1"/>
  <c r="U203" i="1"/>
  <c r="T202" i="1"/>
  <c r="U202" i="1" s="1"/>
  <c r="R202" i="1"/>
  <c r="R188" i="1"/>
  <c r="W188" i="1"/>
  <c r="R189" i="1"/>
  <c r="T189" i="1"/>
  <c r="W189" i="1" s="1"/>
  <c r="R190" i="1"/>
  <c r="U190" i="1"/>
  <c r="R191" i="1"/>
  <c r="W191" i="1"/>
  <c r="R192" i="1"/>
  <c r="W192" i="1"/>
  <c r="U192" i="1"/>
  <c r="Y192" i="1"/>
  <c r="R193" i="1"/>
  <c r="W193" i="1"/>
  <c r="R194" i="1"/>
  <c r="W194" i="1"/>
  <c r="Y194" i="1"/>
  <c r="R195" i="1"/>
  <c r="W195" i="1"/>
  <c r="R196" i="1"/>
  <c r="U196" i="1"/>
  <c r="R197" i="1"/>
  <c r="W197" i="1"/>
  <c r="R198" i="1"/>
  <c r="W198" i="1"/>
  <c r="R199" i="1"/>
  <c r="W199" i="1"/>
  <c r="U187" i="1"/>
  <c r="R187" i="1"/>
  <c r="R182" i="1"/>
  <c r="R183" i="1"/>
  <c r="T183" i="1"/>
  <c r="U183" i="1" s="1"/>
  <c r="R184" i="1"/>
  <c r="Y184" i="1"/>
  <c r="U181" i="1"/>
  <c r="R181" i="1"/>
  <c r="R168" i="1"/>
  <c r="U168" i="1"/>
  <c r="R169" i="1"/>
  <c r="U169" i="1"/>
  <c r="R170" i="1"/>
  <c r="U170" i="1"/>
  <c r="R171" i="1"/>
  <c r="R172" i="1"/>
  <c r="W172" i="1"/>
  <c r="Y172" i="1"/>
  <c r="R173" i="1"/>
  <c r="R174" i="1"/>
  <c r="W174" i="1"/>
  <c r="R175" i="1"/>
  <c r="R176" i="1"/>
  <c r="R177" i="1"/>
  <c r="W177" i="1"/>
  <c r="R178" i="1"/>
  <c r="U178" i="1"/>
  <c r="R166" i="1"/>
  <c r="R157" i="1"/>
  <c r="W157" i="1"/>
  <c r="R158" i="1"/>
  <c r="W158" i="1"/>
  <c r="Y158" i="1"/>
  <c r="R159" i="1"/>
  <c r="W159" i="1"/>
  <c r="R160" i="1"/>
  <c r="U160" i="1"/>
  <c r="R161" i="1"/>
  <c r="W161" i="1"/>
  <c r="R162" i="1"/>
  <c r="W162" i="1"/>
  <c r="R163" i="1"/>
  <c r="W163" i="1"/>
  <c r="U156" i="1"/>
  <c r="R156" i="1"/>
  <c r="U153" i="1"/>
  <c r="R153" i="1"/>
  <c r="R149" i="1"/>
  <c r="W149" i="1"/>
  <c r="R150" i="1"/>
  <c r="Y150" i="1"/>
  <c r="U148" i="1"/>
  <c r="R148" i="1"/>
  <c r="R139" i="1"/>
  <c r="U139" i="1"/>
  <c r="W139" i="1"/>
  <c r="Y139" i="1"/>
  <c r="R140" i="1"/>
  <c r="U140" i="1"/>
  <c r="Y140" i="1"/>
  <c r="R141" i="1"/>
  <c r="Y141" i="1"/>
  <c r="U141" i="1"/>
  <c r="W141" i="1"/>
  <c r="R142" i="1"/>
  <c r="Y142" i="1"/>
  <c r="R143" i="1"/>
  <c r="R144" i="1"/>
  <c r="U144" i="1"/>
  <c r="Y144" i="1"/>
  <c r="R145" i="1"/>
  <c r="U138" i="1"/>
  <c r="R138" i="1"/>
  <c r="R135" i="1"/>
  <c r="T135" i="1"/>
  <c r="Y135" i="1" s="1"/>
  <c r="T134" i="1"/>
  <c r="U134" i="1" s="1"/>
  <c r="R134" i="1"/>
  <c r="R122" i="1"/>
  <c r="Y122" i="1"/>
  <c r="U122" i="1"/>
  <c r="R123" i="1"/>
  <c r="R124" i="1"/>
  <c r="U124" i="1"/>
  <c r="R125" i="1"/>
  <c r="R126" i="1"/>
  <c r="W127" i="1"/>
  <c r="R129" i="1"/>
  <c r="R130" i="1"/>
  <c r="U130" i="1"/>
  <c r="R131" i="1"/>
  <c r="W131" i="1"/>
  <c r="U121" i="1"/>
  <c r="R121" i="1"/>
  <c r="R117" i="1"/>
  <c r="T117" i="1"/>
  <c r="Y117" i="1" s="1"/>
  <c r="R118" i="1"/>
  <c r="T118" i="1"/>
  <c r="W118" i="1" s="1"/>
  <c r="T116" i="1"/>
  <c r="Y116" i="1" s="1"/>
  <c r="R116" i="1"/>
  <c r="R113" i="1"/>
  <c r="W113" i="1"/>
  <c r="U113" i="1"/>
  <c r="U112" i="1"/>
  <c r="R112" i="1"/>
  <c r="R108" i="1"/>
  <c r="T108" i="1"/>
  <c r="W108" i="1" s="1"/>
  <c r="R109" i="1"/>
  <c r="Y109" i="1"/>
  <c r="U107" i="1"/>
  <c r="R107" i="1"/>
  <c r="R101" i="1"/>
  <c r="Y101" i="1"/>
  <c r="U101" i="1"/>
  <c r="R102" i="1"/>
  <c r="W102" i="1"/>
  <c r="R103" i="1"/>
  <c r="T103" i="1"/>
  <c r="U103" i="1" s="1"/>
  <c r="R104" i="1"/>
  <c r="T104" i="1"/>
  <c r="W104" i="1" s="1"/>
  <c r="T100" i="1"/>
  <c r="U100" i="1" s="1"/>
  <c r="R100" i="1"/>
  <c r="R95" i="1"/>
  <c r="U95" i="1"/>
  <c r="W95" i="1"/>
  <c r="Y95" i="1"/>
  <c r="R96" i="1"/>
  <c r="W96" i="1"/>
  <c r="R97" i="1"/>
  <c r="U97" i="1"/>
  <c r="U94" i="1"/>
  <c r="R94" i="1"/>
  <c r="R86" i="1"/>
  <c r="W86" i="1"/>
  <c r="U86" i="1"/>
  <c r="R87" i="1"/>
  <c r="T87" i="1"/>
  <c r="R88" i="1"/>
  <c r="R89" i="1"/>
  <c r="T89" i="1"/>
  <c r="U89" i="1" s="1"/>
  <c r="R90" i="1"/>
  <c r="R91" i="1"/>
  <c r="U91" i="1"/>
  <c r="U85" i="1"/>
  <c r="R85" i="1"/>
  <c r="R78" i="1"/>
  <c r="U78" i="1"/>
  <c r="W78" i="1"/>
  <c r="R79" i="1"/>
  <c r="Y79" i="1"/>
  <c r="U79" i="1"/>
  <c r="R80" i="1"/>
  <c r="T80" i="1"/>
  <c r="Y80" i="1" s="1"/>
  <c r="R81" i="1"/>
  <c r="Y81" i="1"/>
  <c r="R82" i="1"/>
  <c r="U82" i="1"/>
  <c r="W82" i="1"/>
  <c r="Y82" i="1"/>
  <c r="U76" i="1"/>
  <c r="R76" i="1"/>
  <c r="R72" i="1"/>
  <c r="T72" i="1"/>
  <c r="U72" i="1" s="1"/>
  <c r="R73" i="1"/>
  <c r="T73" i="1"/>
  <c r="Y73" i="1" s="1"/>
  <c r="T71" i="1"/>
  <c r="U71" i="1" s="1"/>
  <c r="R71" i="1"/>
  <c r="R61" i="1"/>
  <c r="W61" i="1"/>
  <c r="Y61" i="1"/>
  <c r="W62" i="1"/>
  <c r="R63" i="1"/>
  <c r="U63" i="1"/>
  <c r="W63" i="1"/>
  <c r="Y63" i="1"/>
  <c r="R64" i="1"/>
  <c r="W64" i="1"/>
  <c r="R65" i="1"/>
  <c r="Y65" i="1"/>
  <c r="R66" i="1"/>
  <c r="W66" i="1"/>
  <c r="R67" i="1"/>
  <c r="Y67" i="1"/>
  <c r="R68" i="1"/>
  <c r="W68" i="1"/>
  <c r="T60" i="1"/>
  <c r="U60" i="1" s="1"/>
  <c r="R60" i="1"/>
  <c r="R57" i="1"/>
  <c r="W57" i="1"/>
  <c r="U57" i="1"/>
  <c r="Y57" i="1"/>
  <c r="U56" i="1"/>
  <c r="R56" i="1"/>
  <c r="R53" i="1"/>
  <c r="T53" i="1"/>
  <c r="W53" i="1" s="1"/>
  <c r="W52" i="1"/>
  <c r="U52" i="1"/>
  <c r="R52" i="1"/>
  <c r="R49" i="1"/>
  <c r="T49" i="1"/>
  <c r="W49" i="1" s="1"/>
  <c r="T48" i="1"/>
  <c r="U48" i="1" s="1"/>
  <c r="R48" i="1"/>
  <c r="R43" i="1"/>
  <c r="W43" i="1"/>
  <c r="Y43" i="1"/>
  <c r="R44" i="1"/>
  <c r="R45" i="1"/>
  <c r="U45" i="1"/>
  <c r="W45" i="1"/>
  <c r="Y45" i="1"/>
  <c r="W42" i="1"/>
  <c r="R42" i="1"/>
  <c r="W39" i="1"/>
  <c r="R39" i="1"/>
  <c r="R36" i="1"/>
  <c r="T36" i="1"/>
  <c r="W36" i="1" s="1"/>
  <c r="R37" i="1"/>
  <c r="T37" i="1"/>
  <c r="W37" i="1" s="1"/>
  <c r="R38" i="1"/>
  <c r="T38" i="1"/>
  <c r="W38" i="1" s="1"/>
  <c r="T35" i="1"/>
  <c r="W35" i="1" s="1"/>
  <c r="R35" i="1"/>
  <c r="R30" i="1"/>
  <c r="W30" i="1"/>
  <c r="R31" i="1"/>
  <c r="W31" i="1"/>
  <c r="R32" i="1"/>
  <c r="T32" i="1"/>
  <c r="W32" i="1" s="1"/>
  <c r="U29" i="1"/>
  <c r="R29" i="1"/>
  <c r="R25" i="1"/>
  <c r="U25" i="1"/>
  <c r="R26" i="1"/>
  <c r="W26" i="1"/>
  <c r="R15" i="1"/>
  <c r="T15" i="1"/>
  <c r="W15" i="1" s="1"/>
  <c r="R16" i="1"/>
  <c r="U16" i="1"/>
  <c r="W16" i="1"/>
  <c r="Y16" i="1"/>
  <c r="R17" i="1"/>
  <c r="W17" i="1"/>
  <c r="R18" i="1"/>
  <c r="U18" i="1"/>
  <c r="Y18" i="1"/>
  <c r="R19" i="1"/>
  <c r="W19" i="1"/>
  <c r="R20" i="1"/>
  <c r="Y20" i="1"/>
  <c r="R21" i="1"/>
  <c r="Y24" i="1"/>
  <c r="R24" i="1"/>
  <c r="R14" i="1"/>
  <c r="U14" i="1"/>
  <c r="F210" i="1"/>
  <c r="F209" i="1"/>
  <c r="F208" i="1"/>
  <c r="F203" i="1"/>
  <c r="F199" i="1"/>
  <c r="F188" i="1"/>
  <c r="F189" i="1"/>
  <c r="F190" i="1"/>
  <c r="F191" i="1"/>
  <c r="F192" i="1"/>
  <c r="F193" i="1"/>
  <c r="F194" i="1"/>
  <c r="F195" i="1"/>
  <c r="F196" i="1"/>
  <c r="F197" i="1"/>
  <c r="F198" i="1"/>
  <c r="F187" i="1"/>
  <c r="F184" i="1"/>
  <c r="F183" i="1"/>
  <c r="F182" i="1"/>
  <c r="F181" i="1"/>
  <c r="F177" i="1"/>
  <c r="F178" i="1"/>
  <c r="F175" i="1"/>
  <c r="F174" i="1"/>
  <c r="F173" i="1"/>
  <c r="F172" i="1"/>
  <c r="F171" i="1"/>
  <c r="F170" i="1"/>
  <c r="F169" i="1"/>
  <c r="F168" i="1"/>
  <c r="F166" i="1"/>
  <c r="F163" i="1"/>
  <c r="F162" i="1"/>
  <c r="F161" i="1"/>
  <c r="F159" i="1"/>
  <c r="F158" i="1"/>
  <c r="F157" i="1"/>
  <c r="F156" i="1"/>
  <c r="F153" i="1"/>
  <c r="F150" i="1"/>
  <c r="F149" i="1"/>
  <c r="F148" i="1"/>
  <c r="F145" i="1"/>
  <c r="F144" i="1"/>
  <c r="F143" i="1"/>
  <c r="F142" i="1"/>
  <c r="F141" i="1"/>
  <c r="F140" i="1"/>
  <c r="F139" i="1"/>
  <c r="F138" i="1"/>
  <c r="F127" i="1"/>
  <c r="F128" i="1"/>
  <c r="F129" i="1"/>
  <c r="F130" i="1"/>
  <c r="F131" i="1"/>
  <c r="F123" i="1"/>
  <c r="F124" i="1"/>
  <c r="F125" i="1"/>
  <c r="F126" i="1"/>
  <c r="F122" i="1"/>
  <c r="F121" i="1"/>
  <c r="F113" i="1"/>
  <c r="F108" i="1"/>
  <c r="F109" i="1"/>
  <c r="F107" i="1"/>
  <c r="F102" i="1"/>
  <c r="F95" i="1"/>
  <c r="F96" i="1"/>
  <c r="F97" i="1"/>
  <c r="F94" i="1"/>
  <c r="F86" i="1"/>
  <c r="F87" i="1"/>
  <c r="F88" i="1"/>
  <c r="F89" i="1"/>
  <c r="F90" i="1"/>
  <c r="F91" i="1"/>
  <c r="F85" i="1"/>
  <c r="F78" i="1"/>
  <c r="F79" i="1"/>
  <c r="F80" i="1"/>
  <c r="F81" i="1"/>
  <c r="F82" i="1"/>
  <c r="F76" i="1"/>
  <c r="F72" i="1"/>
  <c r="F73" i="1"/>
  <c r="F71" i="1"/>
  <c r="F61" i="1"/>
  <c r="F62" i="1"/>
  <c r="F63" i="1"/>
  <c r="F64" i="1"/>
  <c r="F65" i="1"/>
  <c r="F66" i="1"/>
  <c r="F67" i="1"/>
  <c r="F68" i="1"/>
  <c r="F60" i="1"/>
  <c r="F57" i="1"/>
  <c r="F56" i="1"/>
  <c r="F52" i="1"/>
  <c r="F219" i="1"/>
  <c r="F220" i="1"/>
  <c r="F218" i="1"/>
  <c r="F43" i="1"/>
  <c r="F42" i="1"/>
  <c r="F36" i="1"/>
  <c r="F37" i="1"/>
  <c r="F38" i="1"/>
  <c r="F39" i="1"/>
  <c r="F35" i="1"/>
  <c r="F32" i="1"/>
  <c r="F31" i="1"/>
  <c r="F30" i="1"/>
  <c r="F29" i="1"/>
  <c r="F26" i="1"/>
  <c r="F25" i="1"/>
  <c r="F24" i="1"/>
  <c r="F21" i="1"/>
  <c r="F214" i="1"/>
  <c r="F215" i="1"/>
  <c r="F213" i="1"/>
  <c r="F16" i="1"/>
  <c r="F17" i="1"/>
  <c r="F18" i="1"/>
  <c r="F19" i="1"/>
  <c r="F15" i="1"/>
  <c r="F14" i="1"/>
  <c r="K221" i="1"/>
  <c r="L221" i="1"/>
  <c r="K204" i="1"/>
  <c r="L204" i="1"/>
  <c r="G200" i="1"/>
  <c r="K200" i="1"/>
  <c r="L200" i="1"/>
  <c r="G185" i="1"/>
  <c r="K185" i="1"/>
  <c r="L185" i="1"/>
  <c r="G179" i="1"/>
  <c r="K179" i="1"/>
  <c r="L179" i="1"/>
  <c r="K164" i="1"/>
  <c r="L164" i="1"/>
  <c r="G164" i="1"/>
  <c r="K151" i="1"/>
  <c r="L151" i="1"/>
  <c r="G151" i="1"/>
  <c r="K146" i="1"/>
  <c r="L146" i="1"/>
  <c r="G146" i="1"/>
  <c r="G132" i="1"/>
  <c r="K132" i="1"/>
  <c r="L132" i="1"/>
  <c r="K114" i="1"/>
  <c r="L114" i="1"/>
  <c r="G114" i="1"/>
  <c r="G110" i="1"/>
  <c r="K110" i="1"/>
  <c r="L110" i="1"/>
  <c r="K98" i="1"/>
  <c r="L98" i="1"/>
  <c r="G98" i="1"/>
  <c r="G92" i="1"/>
  <c r="K92" i="1"/>
  <c r="L92" i="1"/>
  <c r="K83" i="1"/>
  <c r="L83" i="1"/>
  <c r="G46" i="1"/>
  <c r="K46" i="1"/>
  <c r="L46" i="1"/>
  <c r="K40" i="1"/>
  <c r="L40" i="1"/>
  <c r="K33" i="1"/>
  <c r="L33" i="1"/>
  <c r="G33" i="1"/>
  <c r="K27" i="1"/>
  <c r="L27" i="1"/>
  <c r="K22" i="1"/>
  <c r="L22" i="1"/>
  <c r="L154" i="1"/>
  <c r="K154" i="1"/>
  <c r="J154" i="1"/>
  <c r="L58" i="1"/>
  <c r="K58" i="1"/>
  <c r="J58" i="1"/>
  <c r="T92" i="1" l="1"/>
  <c r="U80" i="1"/>
  <c r="W103" i="1"/>
  <c r="X63" i="1"/>
  <c r="W89" i="1"/>
  <c r="U87" i="1"/>
  <c r="Y103" i="1"/>
  <c r="T151" i="1"/>
  <c r="T200" i="1"/>
  <c r="Y200" i="1" s="1"/>
  <c r="Y89" i="1"/>
  <c r="X139" i="1"/>
  <c r="T69" i="1"/>
  <c r="T119" i="1"/>
  <c r="T216" i="1"/>
  <c r="T40" i="1"/>
  <c r="T185" i="1"/>
  <c r="T211" i="1"/>
  <c r="U220" i="1"/>
  <c r="T22" i="1"/>
  <c r="U22" i="1" s="1"/>
  <c r="T33" i="1"/>
  <c r="T54" i="1"/>
  <c r="T83" i="1"/>
  <c r="T110" i="1"/>
  <c r="T224" i="1"/>
  <c r="U35" i="1"/>
  <c r="X45" i="1"/>
  <c r="X95" i="1"/>
  <c r="Y220" i="1"/>
  <c r="T50" i="1"/>
  <c r="T74" i="1"/>
  <c r="T105" i="1"/>
  <c r="T204" i="1"/>
  <c r="U200" i="1"/>
  <c r="W117" i="1"/>
  <c r="X117" i="1" s="1"/>
  <c r="X176" i="1"/>
  <c r="X175" i="1"/>
  <c r="Y203" i="1"/>
  <c r="Y209" i="1"/>
  <c r="X43" i="1"/>
  <c r="W48" i="1"/>
  <c r="X61" i="1"/>
  <c r="W80" i="1"/>
  <c r="X80" i="1" s="1"/>
  <c r="Y78" i="1"/>
  <c r="X78" i="1" s="1"/>
  <c r="Y86" i="1"/>
  <c r="X86" i="1" s="1"/>
  <c r="W101" i="1"/>
  <c r="X101" i="1" s="1"/>
  <c r="Y113" i="1"/>
  <c r="X113" i="1" s="1"/>
  <c r="W122" i="1"/>
  <c r="X122" i="1" s="1"/>
  <c r="X158" i="1"/>
  <c r="X178" i="1"/>
  <c r="X169" i="1"/>
  <c r="Y198" i="1"/>
  <c r="X198" i="1" s="1"/>
  <c r="Y188" i="1"/>
  <c r="X188" i="1" s="1"/>
  <c r="W116" i="1"/>
  <c r="X116" i="1" s="1"/>
  <c r="U117" i="1"/>
  <c r="Y162" i="1"/>
  <c r="X162" i="1" s="1"/>
  <c r="U166" i="1"/>
  <c r="U176" i="1"/>
  <c r="U175" i="1"/>
  <c r="X194" i="1"/>
  <c r="W203" i="1"/>
  <c r="W209" i="1"/>
  <c r="Y215" i="1"/>
  <c r="X215" i="1" s="1"/>
  <c r="W72" i="1"/>
  <c r="U109" i="1"/>
  <c r="U108" i="1"/>
  <c r="U135" i="1"/>
  <c r="U142" i="1"/>
  <c r="X141" i="1"/>
  <c r="U150" i="1"/>
  <c r="U149" i="1"/>
  <c r="Y161" i="1"/>
  <c r="X161" i="1" s="1"/>
  <c r="W160" i="1"/>
  <c r="X170" i="1"/>
  <c r="Y197" i="1"/>
  <c r="X197" i="1" s="1"/>
  <c r="W196" i="1"/>
  <c r="Y191" i="1"/>
  <c r="X191" i="1" s="1"/>
  <c r="W190" i="1"/>
  <c r="U207" i="1"/>
  <c r="U43" i="1"/>
  <c r="U53" i="1"/>
  <c r="U61" i="1"/>
  <c r="Y72" i="1"/>
  <c r="W91" i="1"/>
  <c r="W97" i="1"/>
  <c r="W109" i="1"/>
  <c r="X109" i="1" s="1"/>
  <c r="Y108" i="1"/>
  <c r="X108" i="1" s="1"/>
  <c r="U116" i="1"/>
  <c r="W135" i="1"/>
  <c r="X135" i="1" s="1"/>
  <c r="W150" i="1"/>
  <c r="X150" i="1" s="1"/>
  <c r="Y149" i="1"/>
  <c r="X149" i="1" s="1"/>
  <c r="Y160" i="1"/>
  <c r="U158" i="1"/>
  <c r="U157" i="1"/>
  <c r="X172" i="1"/>
  <c r="Y196" i="1"/>
  <c r="U194" i="1"/>
  <c r="Y190" i="1"/>
  <c r="U188" i="1"/>
  <c r="W207" i="1"/>
  <c r="X207" i="1" s="1"/>
  <c r="U215" i="1"/>
  <c r="U214" i="1"/>
  <c r="W223" i="1"/>
  <c r="Y53" i="1"/>
  <c r="X53" i="1" s="1"/>
  <c r="X82" i="1"/>
  <c r="Y91" i="1"/>
  <c r="Y97" i="1"/>
  <c r="X124" i="1"/>
  <c r="Y157" i="1"/>
  <c r="X157" i="1" s="1"/>
  <c r="X192" i="1"/>
  <c r="Y214" i="1"/>
  <c r="X214" i="1" s="1"/>
  <c r="X219" i="1"/>
  <c r="Y223" i="1"/>
  <c r="W220" i="1"/>
  <c r="Y218" i="1"/>
  <c r="X218" i="1" s="1"/>
  <c r="Y213" i="1"/>
  <c r="W213" i="1"/>
  <c r="Y210" i="1"/>
  <c r="X210" i="1" s="1"/>
  <c r="Y208" i="1"/>
  <c r="X208" i="1" s="1"/>
  <c r="U210" i="1"/>
  <c r="U208" i="1"/>
  <c r="Y206" i="1"/>
  <c r="W206" i="1"/>
  <c r="Y202" i="1"/>
  <c r="W202" i="1"/>
  <c r="Y199" i="1"/>
  <c r="X199" i="1" s="1"/>
  <c r="U199" i="1"/>
  <c r="U198" i="1"/>
  <c r="U197" i="1"/>
  <c r="U195" i="1"/>
  <c r="Y195" i="1"/>
  <c r="X195" i="1" s="1"/>
  <c r="U193" i="1"/>
  <c r="Y193" i="1"/>
  <c r="X193" i="1" s="1"/>
  <c r="U191" i="1"/>
  <c r="Y189" i="1"/>
  <c r="X189" i="1" s="1"/>
  <c r="U189" i="1"/>
  <c r="Y187" i="1"/>
  <c r="W187" i="1"/>
  <c r="W183" i="1"/>
  <c r="Y183" i="1"/>
  <c r="Y182" i="1"/>
  <c r="U184" i="1"/>
  <c r="U182" i="1"/>
  <c r="W184" i="1"/>
  <c r="X184" i="1" s="1"/>
  <c r="W182" i="1"/>
  <c r="X182" i="1" s="1"/>
  <c r="Y181" i="1"/>
  <c r="W181" i="1"/>
  <c r="Y177" i="1"/>
  <c r="X177" i="1" s="1"/>
  <c r="U177" i="1"/>
  <c r="U174" i="1"/>
  <c r="Y174" i="1"/>
  <c r="X174" i="1" s="1"/>
  <c r="X173" i="1"/>
  <c r="U173" i="1"/>
  <c r="U172" i="1"/>
  <c r="U171" i="1"/>
  <c r="X171" i="1"/>
  <c r="X168" i="1"/>
  <c r="X166" i="1"/>
  <c r="Y163" i="1"/>
  <c r="X163" i="1" s="1"/>
  <c r="U163" i="1"/>
  <c r="U162" i="1"/>
  <c r="U161" i="1"/>
  <c r="Y159" i="1"/>
  <c r="X159" i="1" s="1"/>
  <c r="U159" i="1"/>
  <c r="Y156" i="1"/>
  <c r="W156" i="1"/>
  <c r="Y153" i="1"/>
  <c r="W153" i="1"/>
  <c r="Y148" i="1"/>
  <c r="W148" i="1"/>
  <c r="U145" i="1"/>
  <c r="Y143" i="1"/>
  <c r="U143" i="1"/>
  <c r="W143" i="1"/>
  <c r="W144" i="1"/>
  <c r="X144" i="1" s="1"/>
  <c r="W142" i="1"/>
  <c r="X142" i="1" s="1"/>
  <c r="W140" i="1"/>
  <c r="X140" i="1" s="1"/>
  <c r="Y138" i="1"/>
  <c r="W138" i="1"/>
  <c r="Y134" i="1"/>
  <c r="W134" i="1"/>
  <c r="Y131" i="1"/>
  <c r="X131" i="1" s="1"/>
  <c r="X129" i="1"/>
  <c r="U128" i="1"/>
  <c r="X127" i="1"/>
  <c r="U126" i="1"/>
  <c r="X126" i="1"/>
  <c r="X125" i="1"/>
  <c r="X123" i="1"/>
  <c r="U131" i="1"/>
  <c r="U129" i="1"/>
  <c r="U125" i="1"/>
  <c r="U123" i="1"/>
  <c r="Y118" i="1"/>
  <c r="X118" i="1" s="1"/>
  <c r="U118" i="1"/>
  <c r="X112" i="1"/>
  <c r="Y107" i="1"/>
  <c r="W107" i="1"/>
  <c r="Y104" i="1"/>
  <c r="X104" i="1" s="1"/>
  <c r="Y102" i="1"/>
  <c r="X102" i="1" s="1"/>
  <c r="U104" i="1"/>
  <c r="U102" i="1"/>
  <c r="Y100" i="1"/>
  <c r="W100" i="1"/>
  <c r="Y96" i="1"/>
  <c r="X96" i="1" s="1"/>
  <c r="U96" i="1"/>
  <c r="Y94" i="1"/>
  <c r="W94" i="1"/>
  <c r="U90" i="1"/>
  <c r="U88" i="1"/>
  <c r="Y85" i="1"/>
  <c r="W85" i="1"/>
  <c r="U81" i="1"/>
  <c r="W81" i="1"/>
  <c r="X81" i="1" s="1"/>
  <c r="W79" i="1"/>
  <c r="X79" i="1" s="1"/>
  <c r="Y76" i="1"/>
  <c r="W76" i="1"/>
  <c r="U73" i="1"/>
  <c r="W73" i="1"/>
  <c r="X73" i="1" s="1"/>
  <c r="Y71" i="1"/>
  <c r="W71" i="1"/>
  <c r="Y68" i="1"/>
  <c r="X68" i="1" s="1"/>
  <c r="U67" i="1"/>
  <c r="W67" i="1"/>
  <c r="X67" i="1" s="1"/>
  <c r="Y66" i="1"/>
  <c r="X66" i="1" s="1"/>
  <c r="U65" i="1"/>
  <c r="W65" i="1"/>
  <c r="X65" i="1" s="1"/>
  <c r="Y64" i="1"/>
  <c r="X64" i="1" s="1"/>
  <c r="Y62" i="1"/>
  <c r="X62" i="1" s="1"/>
  <c r="U68" i="1"/>
  <c r="U66" i="1"/>
  <c r="U64" i="1"/>
  <c r="U62" i="1"/>
  <c r="Y60" i="1"/>
  <c r="W60" i="1"/>
  <c r="X57" i="1"/>
  <c r="Y56" i="1"/>
  <c r="W56" i="1"/>
  <c r="Y52" i="1"/>
  <c r="X52" i="1" s="1"/>
  <c r="U49" i="1"/>
  <c r="Y49" i="1"/>
  <c r="X49" i="1" s="1"/>
  <c r="Y48" i="1"/>
  <c r="U42" i="1"/>
  <c r="U44" i="1"/>
  <c r="Y42" i="1"/>
  <c r="X42" i="1" s="1"/>
  <c r="U39" i="1"/>
  <c r="Y39" i="1"/>
  <c r="X39" i="1" s="1"/>
  <c r="Y38" i="1"/>
  <c r="X38" i="1" s="1"/>
  <c r="W18" i="1"/>
  <c r="X18" i="1" s="1"/>
  <c r="Y32" i="1"/>
  <c r="X32" i="1" s="1"/>
  <c r="Y37" i="1"/>
  <c r="X37" i="1" s="1"/>
  <c r="Y15" i="1"/>
  <c r="X15" i="1" s="1"/>
  <c r="W24" i="1"/>
  <c r="X24" i="1" s="1"/>
  <c r="W25" i="1"/>
  <c r="U24" i="1"/>
  <c r="X16" i="1"/>
  <c r="Y25" i="1"/>
  <c r="U32" i="1"/>
  <c r="U38" i="1"/>
  <c r="Y17" i="1"/>
  <c r="X17" i="1" s="1"/>
  <c r="U37" i="1"/>
  <c r="U36" i="1"/>
  <c r="Y36" i="1"/>
  <c r="X36" i="1" s="1"/>
  <c r="Y35" i="1"/>
  <c r="X35" i="1" s="1"/>
  <c r="U31" i="1"/>
  <c r="Y31" i="1"/>
  <c r="X31" i="1" s="1"/>
  <c r="Y30" i="1"/>
  <c r="X30" i="1" s="1"/>
  <c r="U30" i="1"/>
  <c r="Y29" i="1"/>
  <c r="W29" i="1"/>
  <c r="U20" i="1"/>
  <c r="W20" i="1"/>
  <c r="X20" i="1" s="1"/>
  <c r="Y19" i="1"/>
  <c r="X19" i="1" s="1"/>
  <c r="Y26" i="1"/>
  <c r="X26" i="1" s="1"/>
  <c r="U26" i="1"/>
  <c r="U21" i="1"/>
  <c r="U19" i="1"/>
  <c r="U17" i="1"/>
  <c r="U15" i="1"/>
  <c r="W14" i="1"/>
  <c r="Y14" i="1"/>
  <c r="X203" i="1" l="1"/>
  <c r="X48" i="1"/>
  <c r="X89" i="1"/>
  <c r="X100" i="1"/>
  <c r="X213" i="1"/>
  <c r="X103" i="1"/>
  <c r="X60" i="1"/>
  <c r="X76" i="1"/>
  <c r="X220" i="1"/>
  <c r="X209" i="1"/>
  <c r="W200" i="1"/>
  <c r="X200" i="1" s="1"/>
  <c r="W33" i="1"/>
  <c r="Y33" i="1"/>
  <c r="X91" i="1"/>
  <c r="T225" i="1"/>
  <c r="X85" i="1"/>
  <c r="X206" i="1"/>
  <c r="X223" i="1"/>
  <c r="X72" i="1"/>
  <c r="X143" i="1"/>
  <c r="X121" i="1"/>
  <c r="X156" i="1"/>
  <c r="X181" i="1"/>
  <c r="X202" i="1"/>
  <c r="X183" i="1"/>
  <c r="X187" i="1"/>
  <c r="X97" i="1"/>
  <c r="X190" i="1"/>
  <c r="X153" i="1"/>
  <c r="X196" i="1"/>
  <c r="X160" i="1"/>
  <c r="X94" i="1"/>
  <c r="X107" i="1"/>
  <c r="X148" i="1"/>
  <c r="X138" i="1"/>
  <c r="X134" i="1"/>
  <c r="X71" i="1"/>
  <c r="X56" i="1"/>
  <c r="X25" i="1"/>
  <c r="X14" i="1"/>
  <c r="X29" i="1"/>
  <c r="X33" i="1" l="1"/>
</calcChain>
</file>

<file path=xl/sharedStrings.xml><?xml version="1.0" encoding="utf-8"?>
<sst xmlns="http://schemas.openxmlformats.org/spreadsheetml/2006/main" count="398" uniqueCount="328">
  <si>
    <t xml:space="preserve">Проект квот добычи </t>
  </si>
  <si>
    <t>Забайкальского края</t>
  </si>
  <si>
    <t>№ п/п</t>
  </si>
  <si>
    <t>2020 -2021 гг</t>
  </si>
  <si>
    <t>Наименование муниципальных образований (район, округ), охотничьих угодий, иных территорий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</si>
  <si>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</si>
  <si>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 xml:space="preserve">Предыдущий год </t>
  </si>
  <si>
    <t>Утвержденная квота добычи, особей</t>
  </si>
  <si>
    <t>Фактическая добыча, особей</t>
  </si>
  <si>
    <t>В том числе</t>
  </si>
  <si>
    <t>Взрослые животные (старше 1 года)</t>
  </si>
  <si>
    <t>Всего</t>
  </si>
  <si>
    <t>в % от численности</t>
  </si>
  <si>
    <t>Без разделения по половому признаку</t>
  </si>
  <si>
    <t>до 1 года</t>
  </si>
  <si>
    <t>Освоение квоты, %</t>
  </si>
  <si>
    <t>Предстоящий год</t>
  </si>
  <si>
    <t>Максимально возможная квота</t>
  </si>
  <si>
    <t>Устанавливаемая квота добычи, особей</t>
  </si>
  <si>
    <t>в том числе:</t>
  </si>
  <si>
    <t>взрослые животные (старше 1 года)</t>
  </si>
  <si>
    <t>в том числе для КМНС, особей</t>
  </si>
  <si>
    <t>объем добычи для КМНС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</si>
  <si>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</si>
  <si>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1.1</t>
  </si>
  <si>
    <t xml:space="preserve"> ООУ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</si>
  <si>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</si>
  <si>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</si>
  <si>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</si>
  <si>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</si>
  <si>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</si>
  <si>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</si>
  <si>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</si>
  <si>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ИП Щеглов В.А.</t>
  </si>
  <si>
    <t>1.6</t>
  </si>
  <si>
    <t>НИИВ Восточной Сибири - филиал СФНЦА РАН</t>
  </si>
  <si>
    <t>1.6.1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</si>
  <si>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</si>
  <si>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</si>
  <si>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</si>
  <si>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</si>
  <si>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</si>
  <si>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</si>
  <si>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</si>
  <si>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</si>
  <si>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</si>
  <si>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</si>
  <si>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</si>
  <si>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</si>
  <si>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</si>
  <si>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</si>
  <si>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</si>
  <si>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ИП Забелин В.А.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</si>
  <si>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</si>
  <si>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</si>
  <si>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</si>
  <si>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</si>
  <si>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</si>
  <si>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</si>
  <si>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Хозяйство «Борзинское» ВОО Забайкалья (участок 2)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</si>
  <si>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</si>
  <si>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</si>
  <si>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</si>
  <si>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</si>
  <si>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</si>
  <si>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</si>
  <si>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</si>
  <si>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5.5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</si>
  <si>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</si>
  <si>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</si>
  <si>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</si>
  <si>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</si>
  <si>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</si>
  <si>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</si>
  <si>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</si>
  <si>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</si>
  <si>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</si>
  <si>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</si>
  <si>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</si>
  <si>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</si>
  <si>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</si>
  <si>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</si>
  <si>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</si>
  <si>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</si>
  <si>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</si>
  <si>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</si>
  <si>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</si>
  <si>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</si>
  <si>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</si>
  <si>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</si>
  <si>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</si>
  <si>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</si>
  <si>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</si>
  <si>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</si>
  <si>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</si>
  <si>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</si>
  <si>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</si>
  <si>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</si>
  <si>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</si>
  <si>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</si>
  <si>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</si>
  <si>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</si>
  <si>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</si>
  <si>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</si>
  <si>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</si>
  <si>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</si>
  <si>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</si>
  <si>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</si>
  <si>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</si>
  <si>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</si>
  <si>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</si>
  <si>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11.4</t>
  </si>
  <si>
    <t>ООО «Горлинка»</t>
  </si>
  <si>
    <t>11.5</t>
  </si>
  <si>
    <t>ИП Агафонов Г.М.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</si>
  <si>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</si>
  <si>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</si>
  <si>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</si>
  <si>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</si>
  <si>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</si>
  <si>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</si>
  <si>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</si>
  <si>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</si>
  <si>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</si>
  <si>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</si>
  <si>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</si>
  <si>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</si>
  <si>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</si>
  <si>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</si>
  <si>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12.7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</si>
  <si>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</si>
  <si>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</si>
  <si>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</si>
  <si>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</si>
  <si>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</si>
  <si>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</si>
  <si>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</si>
  <si>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</si>
  <si>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</si>
  <si>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</si>
  <si>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</si>
  <si>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</si>
  <si>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</si>
  <si>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</si>
  <si>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</si>
  <si>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</si>
  <si>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</si>
  <si>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</si>
  <si>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</si>
  <si>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</si>
  <si>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</si>
  <si>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15.2</t>
  </si>
  <si>
    <t>Охотхозяйство «Нерчинско-Заводское» ЗабКОООиР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</si>
  <si>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</si>
  <si>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</si>
  <si>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</si>
  <si>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</si>
  <si>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</si>
  <si>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</si>
  <si>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</si>
  <si>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</si>
  <si>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ИП Черепицина Е.Ю. (участок 1)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</si>
  <si>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</si>
  <si>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</si>
  <si>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</si>
  <si>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</si>
  <si>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</si>
  <si>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</si>
  <si>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</si>
  <si>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</si>
  <si>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</si>
  <si>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</si>
  <si>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</si>
  <si>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</si>
  <si>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</si>
  <si>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</si>
  <si>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</si>
  <si>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</si>
  <si>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</si>
  <si>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</si>
  <si>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18.10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</si>
  <si>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</si>
  <si>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</si>
  <si>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</si>
  <si>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</si>
  <si>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</si>
  <si>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</si>
  <si>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</si>
  <si>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</si>
  <si>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</si>
  <si>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</si>
  <si>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</si>
  <si>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</si>
  <si>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</si>
  <si>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</si>
  <si>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</si>
  <si>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</si>
  <si>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</si>
  <si>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</si>
  <si>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</si>
  <si>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</si>
  <si>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ООО "Светлый Альянс"</t>
  </si>
  <si>
    <t>21.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</si>
  <si>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</si>
  <si>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</si>
  <si>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</si>
  <si>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</si>
  <si>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</si>
  <si>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</si>
  <si>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</si>
  <si>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</si>
  <si>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</si>
  <si>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</si>
  <si>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</si>
  <si>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</si>
  <si>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</si>
  <si>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</si>
  <si>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</si>
  <si>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</si>
  <si>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</si>
  <si>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</si>
  <si>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</si>
  <si>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</si>
  <si>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</si>
  <si>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</si>
  <si>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</si>
  <si>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</si>
  <si>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24.1.1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</si>
  <si>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</si>
  <si>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</si>
  <si>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</si>
  <si>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</si>
  <si>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</si>
  <si>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</si>
  <si>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</si>
  <si>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</si>
  <si>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</si>
  <si>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</si>
  <si>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</si>
  <si>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</si>
  <si>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</si>
  <si>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</si>
  <si>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</si>
  <si>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</si>
  <si>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</si>
  <si>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</si>
  <si>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</si>
  <si>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</si>
  <si>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</si>
  <si>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</si>
  <si>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</si>
  <si>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</si>
  <si>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</si>
  <si>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</si>
  <si>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</si>
  <si>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</si>
  <si>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</si>
  <si>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</si>
  <si>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</si>
  <si>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</si>
  <si>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</si>
  <si>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</si>
  <si>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</si>
  <si>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</si>
  <si>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</si>
  <si>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</si>
  <si>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</si>
  <si>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</si>
  <si>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</si>
  <si>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</si>
  <si>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</si>
  <si>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</si>
  <si>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</si>
  <si>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</si>
  <si>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</si>
  <si>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</si>
  <si>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</si>
  <si>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</si>
  <si>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</si>
  <si>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</si>
  <si>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</si>
  <si>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</si>
  <si>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</si>
  <si>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</si>
  <si>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</si>
  <si>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</si>
  <si>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</si>
  <si>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</si>
  <si>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</si>
  <si>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</si>
  <si>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</si>
  <si>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</si>
  <si>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</si>
  <si>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</si>
  <si>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</si>
  <si>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</si>
  <si>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</si>
  <si>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</si>
  <si>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</si>
  <si>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</si>
  <si>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</si>
  <si>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</si>
  <si>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</si>
  <si>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</si>
  <si>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</si>
  <si>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</si>
  <si>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</si>
  <si>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ООО Гуран</t>
  </si>
  <si>
    <t>31. Могойтуйский район</t>
  </si>
  <si>
    <t>31.1</t>
  </si>
  <si>
    <t xml:space="preserve"> В целях научно-исследовательской деятельности НИИВ Восточной Сибири - филиал СФНЦА РАН </t>
  </si>
  <si>
    <t>2. Акшинский район</t>
  </si>
  <si>
    <t>Численность охотничьего ресурса (на 1 апреля), от которой устанавливалась квота добычи, особей</t>
  </si>
  <si>
    <t>30.3</t>
  </si>
  <si>
    <t>20.8</t>
  </si>
  <si>
    <t>18.5</t>
  </si>
  <si>
    <t>17.2</t>
  </si>
  <si>
    <t>17.3</t>
  </si>
  <si>
    <t>9.9</t>
  </si>
  <si>
    <t>2021 -2022 гг</t>
  </si>
  <si>
    <t>на  период:  с  1  августа  2021 г.  до  1  августа  2022 г.</t>
  </si>
  <si>
    <r>
      <t>до 1 года</t>
    </r>
    <r>
      <rPr>
        <sz val="10"/>
        <color rgb="FFFF0000"/>
        <rFont val="Calibri"/>
        <family val="2"/>
        <charset val="204"/>
        <scheme val="minor"/>
      </rPr>
      <t xml:space="preserve"> - 20%</t>
    </r>
  </si>
  <si>
    <r>
      <t>Самцы во время гона</t>
    </r>
    <r>
      <rPr>
        <i/>
        <sz val="10"/>
        <color theme="1"/>
        <rFont val="Calibri"/>
        <family val="2"/>
        <charset val="204"/>
        <scheme val="minor"/>
      </rPr>
      <t xml:space="preserve"> </t>
    </r>
    <r>
      <rPr>
        <i/>
        <sz val="10"/>
        <color rgb="FFFF0000"/>
        <rFont val="Calibri"/>
        <family val="2"/>
        <charset val="204"/>
        <scheme val="minor"/>
      </rPr>
      <t>- 15%</t>
    </r>
  </si>
  <si>
    <t xml:space="preserve">Самцы во время гона </t>
  </si>
  <si>
    <t>Самцы во время гона (на реву)</t>
  </si>
  <si>
    <t>Итого по краю:</t>
  </si>
  <si>
    <r>
      <rPr>
        <b/>
        <u/>
        <sz val="14"/>
        <color theme="1"/>
        <rFont val="Calibri"/>
        <family val="2"/>
        <charset val="204"/>
        <scheme val="minor"/>
      </rPr>
      <t>Лося</t>
    </r>
    <r>
      <rPr>
        <b/>
        <sz val="14"/>
        <color theme="1"/>
        <rFont val="Calibri"/>
        <family val="2"/>
        <charset val="204"/>
        <scheme val="minor"/>
      </rPr>
      <t xml:space="preserve"> на территории охотничьих угодий</t>
    </r>
  </si>
  <si>
    <t>11.1.1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</si>
</sst>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9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2"/>
      <name val="Arial"/>
      <family val="2"/>
      <charset val="204"/>
    </font>
    <font>
      <sz val="12"/>
      <color rgb="FF0070C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Arial"/>
      <family val="2"/>
      <charset val="204"/>
    </font>
    <font>
      <i/>
      <sz val="12"/>
      <color indexed="8"/>
      <name val="Arial"/>
      <family val="2"/>
      <charset val="204"/>
    </font>
    <font>
      <sz val="12"/>
      <color rgb="FF00B0F0"/>
      <name val="Arial"/>
      <family val="2"/>
      <charset val="204"/>
    </font>
    <font>
      <b/>
      <sz val="12"/>
      <color rgb="FFFF0000"/>
      <name val="Arial"/>
      <family val="2"/>
      <charset val="204"/>
    </font>
    <font>
      <i/>
      <sz val="12"/>
      <color rgb="FF0070C0"/>
      <name val="Arial"/>
      <family val="2"/>
      <charset val="204"/>
    </font>
    <font>
      <sz val="12"/>
      <color rgb="FF002060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i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49" fontId="3" fillId="0" borderId="6" xfId="0" applyNumberFormat="1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Border="1"/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0" xfId="0" applyFont="1"/>
    <xf numFmtId="0" fontId="10" fillId="4" borderId="6" xfId="0" applyFont="1" applyFill="1" applyBorder="1" applyAlignment="1">
      <alignment horizontal="center" vertical="center" wrapText="1"/>
    </xf>
    <xf numFmtId="0" fontId="1" fillId="4" borderId="6" xfId="0" applyFont="1" applyFill="1" applyBorder="1"/>
    <xf numFmtId="1" fontId="5" fillId="0" borderId="6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/>
    <xf numFmtId="49" fontId="3" fillId="2" borderId="6" xfId="0" applyNumberFormat="1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vertical="center" wrapText="1"/>
    </xf>
    <xf numFmtId="164" fontId="5" fillId="2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right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5" fillId="0" borderId="6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64" fontId="5" fillId="5" borderId="6" xfId="0" applyNumberFormat="1" applyFont="1" applyFill="1" applyBorder="1" applyAlignment="1">
      <alignment horizontal="center" vertical="center" wrapText="1"/>
    </xf>
    <xf numFmtId="0" fontId="5" fillId="0" borderId="6" xfId="0" applyFont="1" applyBorder="1"/>
    <xf numFmtId="49" fontId="3" fillId="0" borderId="6" xfId="0" applyNumberFormat="1" applyFont="1" applyFill="1" applyBorder="1" applyAlignment="1">
      <alignment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2" borderId="6" xfId="0" applyFont="1" applyFill="1" applyBorder="1"/>
    <xf numFmtId="0" fontId="10" fillId="0" borderId="6" xfId="0" applyFont="1" applyFill="1" applyBorder="1"/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0" fillId="4" borderId="6" xfId="0" applyFont="1" applyFill="1" applyBorder="1" applyAlignment="1">
      <alignment vertical="center" wrapText="1"/>
    </xf>
    <xf numFmtId="1" fontId="10" fillId="4" borderId="6" xfId="0" applyNumberFormat="1" applyFont="1" applyFill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6" borderId="6" xfId="0" applyFont="1" applyFill="1" applyBorder="1"/>
    <xf numFmtId="0" fontId="5" fillId="6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1" fontId="5" fillId="6" borderId="6" xfId="0" applyNumberFormat="1" applyFont="1" applyFill="1" applyBorder="1" applyAlignment="1">
      <alignment horizontal="center" vertical="center" wrapText="1"/>
    </xf>
    <xf numFmtId="164" fontId="5" fillId="6" borderId="6" xfId="0" applyNumberFormat="1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5" fillId="2" borderId="6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textRotation="90" wrapText="1"/>
    </xf>
    <xf numFmtId="0" fontId="19" fillId="0" borderId="6" xfId="0" applyFont="1" applyBorder="1" applyAlignment="1">
      <alignment horizontal="center" vertical="center" textRotation="90"/>
    </xf>
    <xf numFmtId="49" fontId="5" fillId="2" borderId="6" xfId="0" applyNumberFormat="1" applyFont="1" applyFill="1" applyBorder="1" applyAlignment="1">
      <alignment horizontal="center" vertical="center" wrapText="1"/>
    </xf>
    <xf numFmtId="49" fontId="10" fillId="4" borderId="6" xfId="0" applyNumberFormat="1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/>
    </xf>
    <xf numFmtId="0" fontId="5" fillId="6" borderId="6" xfId="0" applyFont="1" applyFill="1" applyBorder="1" applyAlignment="1">
      <alignment horizontal="center" vertical="center"/>
    </xf>
    <xf numFmtId="0" fontId="0" fillId="4" borderId="6" xfId="0" applyFill="1" applyBorder="1"/>
    <xf numFmtId="0" fontId="21" fillId="4" borderId="6" xfId="0" applyFont="1" applyFill="1" applyBorder="1" applyAlignment="1">
      <alignment horizontal="center"/>
    </xf>
    <xf numFmtId="1" fontId="10" fillId="4" borderId="6" xfId="0" applyNumberFormat="1" applyFont="1" applyFill="1" applyBorder="1" applyAlignment="1">
      <alignment horizontal="center" vertical="center" wrapText="1"/>
    </xf>
    <xf numFmtId="1" fontId="10" fillId="2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/>
    <xf numFmtId="2" fontId="1" fillId="3" borderId="6" xfId="0" applyNumberFormat="1" applyFont="1" applyFill="1" applyBorder="1"/>
    <xf numFmtId="0" fontId="0" fillId="2" borderId="0" xfId="0" applyFill="1"/>
    <xf numFmtId="0" fontId="16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/>
    <xf numFmtId="0" fontId="17" fillId="2" borderId="0" xfId="0" applyFont="1" applyFill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/>
    <xf numFmtId="2" fontId="1" fillId="0" borderId="6" xfId="0" applyNumberFormat="1" applyFont="1" applyFill="1" applyBorder="1"/>
    <xf numFmtId="0" fontId="0" fillId="0" borderId="0" xfId="0" applyFill="1"/>
    <xf numFmtId="0" fontId="8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right" vertical="center" wrapText="1"/>
    </xf>
    <xf numFmtId="1" fontId="3" fillId="0" borderId="6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 vertical="center" wrapText="1"/>
    </xf>
    <xf numFmtId="1" fontId="6" fillId="0" borderId="6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64" fontId="0" fillId="0" borderId="0" xfId="0" applyNumberFormat="1"/>
    <xf numFmtId="164" fontId="19" fillId="0" borderId="6" xfId="0" applyNumberFormat="1" applyFont="1" applyBorder="1" applyAlignment="1">
      <alignment horizontal="center" vertical="center" textRotation="90" wrapText="1"/>
    </xf>
    <xf numFmtId="164" fontId="16" fillId="0" borderId="6" xfId="0" applyNumberFormat="1" applyFont="1" applyBorder="1" applyAlignment="1">
      <alignment horizontal="center" vertical="center"/>
    </xf>
    <xf numFmtId="164" fontId="1" fillId="3" borderId="6" xfId="0" applyNumberFormat="1" applyFont="1" applyFill="1" applyBorder="1"/>
    <xf numFmtId="164" fontId="1" fillId="0" borderId="6" xfId="0" applyNumberFormat="1" applyFont="1" applyFill="1" applyBorder="1"/>
    <xf numFmtId="164" fontId="1" fillId="4" borderId="6" xfId="0" applyNumberFormat="1" applyFont="1" applyFill="1" applyBorder="1"/>
    <xf numFmtId="164" fontId="1" fillId="0" borderId="6" xfId="0" applyNumberFormat="1" applyFont="1" applyBorder="1"/>
    <xf numFmtId="49" fontId="3" fillId="7" borderId="6" xfId="0" applyNumberFormat="1" applyFont="1" applyFill="1" applyBorder="1" applyAlignment="1">
      <alignment horizontal="right" vertical="center" wrapText="1"/>
    </xf>
    <xf numFmtId="0" fontId="3" fillId="7" borderId="6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/>
    </xf>
    <xf numFmtId="0" fontId="1" fillId="7" borderId="6" xfId="0" applyFont="1" applyFill="1" applyBorder="1"/>
    <xf numFmtId="164" fontId="5" fillId="7" borderId="6" xfId="0" applyNumberFormat="1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2" fontId="1" fillId="7" borderId="6" xfId="0" applyNumberFormat="1" applyFont="1" applyFill="1" applyBorder="1"/>
    <xf numFmtId="164" fontId="1" fillId="7" borderId="6" xfId="0" applyNumberFormat="1" applyFont="1" applyFill="1" applyBorder="1"/>
    <xf numFmtId="0" fontId="0" fillId="7" borderId="0" xfId="0" applyFill="1"/>
    <xf numFmtId="0" fontId="3" fillId="7" borderId="6" xfId="0" applyFont="1" applyFill="1" applyBorder="1"/>
    <xf numFmtId="0" fontId="3" fillId="7" borderId="6" xfId="0" applyFont="1" applyFill="1" applyBorder="1" applyAlignment="1">
      <alignment horizontal="center"/>
    </xf>
    <xf numFmtId="0" fontId="21" fillId="7" borderId="0" xfId="0" applyFont="1" applyFill="1" applyAlignment="1">
      <alignment horizontal="center"/>
    </xf>
    <xf numFmtId="0" fontId="26" fillId="7" borderId="6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165" fontId="4" fillId="7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/>
    </xf>
    <xf numFmtId="0" fontId="27" fillId="4" borderId="6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" fontId="10" fillId="0" borderId="21" xfId="0" applyNumberFormat="1" applyFont="1" applyFill="1" applyBorder="1" applyAlignment="1">
      <alignment vertical="center" wrapText="1"/>
    </xf>
    <xf numFmtId="0" fontId="5" fillId="7" borderId="6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left" vertical="center" wrapText="1"/>
    </xf>
    <xf numFmtId="1" fontId="5" fillId="7" borderId="6" xfId="0" applyNumberFormat="1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/>
    </xf>
    <xf numFmtId="0" fontId="1" fillId="7" borderId="0" xfId="0" applyFont="1" applyFill="1"/>
    <xf numFmtId="1" fontId="3" fillId="7" borderId="6" xfId="0" applyNumberFormat="1" applyFont="1" applyFill="1" applyBorder="1" applyAlignment="1">
      <alignment horizontal="right" vertical="center" wrapText="1"/>
    </xf>
    <xf numFmtId="1" fontId="6" fillId="7" borderId="6" xfId="0" applyNumberFormat="1" applyFont="1" applyFill="1" applyBorder="1" applyAlignment="1">
      <alignment horizontal="left" vertical="center" wrapText="1"/>
    </xf>
    <xf numFmtId="1" fontId="3" fillId="7" borderId="6" xfId="0" applyNumberFormat="1" applyFont="1" applyFill="1" applyBorder="1" applyAlignment="1">
      <alignment horizontal="center"/>
    </xf>
    <xf numFmtId="164" fontId="4" fillId="7" borderId="6" xfId="0" applyNumberFormat="1" applyFont="1" applyFill="1" applyBorder="1" applyAlignment="1">
      <alignment horizontal="center" vertical="center" wrapText="1"/>
    </xf>
    <xf numFmtId="0" fontId="5" fillId="7" borderId="6" xfId="0" applyFont="1" applyFill="1" applyBorder="1"/>
    <xf numFmtId="0" fontId="1" fillId="3" borderId="6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7" borderId="11" xfId="0" applyNumberFormat="1" applyFont="1" applyFill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49" fontId="3" fillId="9" borderId="6" xfId="0" applyNumberFormat="1" applyFont="1" applyFill="1" applyBorder="1" applyAlignment="1">
      <alignment horizontal="right" vertical="center" wrapText="1"/>
    </xf>
    <xf numFmtId="0" fontId="3" fillId="9" borderId="0" xfId="0" applyFont="1" applyFill="1"/>
    <xf numFmtId="0" fontId="3" fillId="9" borderId="6" xfId="0" applyFont="1" applyFill="1" applyBorder="1"/>
    <xf numFmtId="0" fontId="1" fillId="9" borderId="6" xfId="0" applyFont="1" applyFill="1" applyBorder="1"/>
    <xf numFmtId="2" fontId="2" fillId="9" borderId="11" xfId="0" applyNumberFormat="1" applyFont="1" applyFill="1" applyBorder="1" applyAlignment="1">
      <alignment horizontal="center" vertical="center"/>
    </xf>
    <xf numFmtId="0" fontId="3" fillId="9" borderId="6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/>
    </xf>
    <xf numFmtId="2" fontId="1" fillId="9" borderId="6" xfId="0" applyNumberFormat="1" applyFont="1" applyFill="1" applyBorder="1"/>
    <xf numFmtId="164" fontId="1" fillId="9" borderId="6" xfId="0" applyNumberFormat="1" applyFont="1" applyFill="1" applyBorder="1"/>
    <xf numFmtId="0" fontId="0" fillId="9" borderId="0" xfId="0" applyFill="1"/>
    <xf numFmtId="0" fontId="6" fillId="9" borderId="6" xfId="0" applyFont="1" applyFill="1" applyBorder="1" applyAlignment="1">
      <alignment horizontal="left" vertical="center" wrapText="1"/>
    </xf>
    <xf numFmtId="165" fontId="4" fillId="9" borderId="6" xfId="0" applyNumberFormat="1" applyFont="1" applyFill="1" applyBorder="1" applyAlignment="1">
      <alignment horizontal="center" vertical="center" wrapText="1"/>
    </xf>
    <xf numFmtId="1" fontId="5" fillId="9" borderId="6" xfId="0" applyNumberFormat="1" applyFont="1" applyFill="1" applyBorder="1" applyAlignment="1">
      <alignment horizontal="center" vertical="center" wrapText="1"/>
    </xf>
    <xf numFmtId="164" fontId="5" fillId="9" borderId="6" xfId="0" applyNumberFormat="1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8" fillId="9" borderId="6" xfId="0" applyFont="1" applyFill="1" applyBorder="1" applyAlignment="1">
      <alignment horizontal="center" vertical="center" wrapText="1"/>
    </xf>
    <xf numFmtId="0" fontId="3" fillId="9" borderId="6" xfId="0" applyFont="1" applyFill="1" applyBorder="1" applyAlignment="1">
      <alignment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49" fontId="5" fillId="9" borderId="6" xfId="0" applyNumberFormat="1" applyFont="1" applyFill="1" applyBorder="1" applyAlignment="1">
      <alignment horizontal="right" vertical="center" wrapText="1"/>
    </xf>
    <xf numFmtId="0" fontId="5" fillId="9" borderId="6" xfId="0" applyFont="1" applyFill="1" applyBorder="1" applyAlignment="1">
      <alignment horizontal="left" vertical="center" wrapText="1"/>
    </xf>
    <xf numFmtId="1" fontId="3" fillId="9" borderId="6" xfId="0" applyNumberFormat="1" applyFont="1" applyFill="1" applyBorder="1" applyAlignment="1">
      <alignment horizontal="right" vertical="center" wrapText="1"/>
    </xf>
    <xf numFmtId="1" fontId="3" fillId="9" borderId="6" xfId="0" applyNumberFormat="1" applyFont="1" applyFill="1" applyBorder="1" applyAlignment="1">
      <alignment vertical="center" wrapText="1"/>
    </xf>
    <xf numFmtId="164" fontId="7" fillId="9" borderId="6" xfId="0" applyNumberFormat="1" applyFont="1" applyFill="1" applyBorder="1" applyAlignment="1">
      <alignment horizontal="center" vertical="center" wrapText="1"/>
    </xf>
    <xf numFmtId="1" fontId="3" fillId="9" borderId="6" xfId="0" applyNumberFormat="1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vertical="center" wrapText="1"/>
    </xf>
    <xf numFmtId="0" fontId="3" fillId="9" borderId="10" xfId="0" applyFont="1" applyFill="1" applyBorder="1" applyAlignment="1">
      <alignment horizontal="center"/>
    </xf>
    <xf numFmtId="0" fontId="3" fillId="9" borderId="6" xfId="0" applyFont="1" applyFill="1" applyBorder="1" applyAlignment="1">
      <alignment vertical="center"/>
    </xf>
    <xf numFmtId="0" fontId="0" fillId="9" borderId="6" xfId="0" applyFill="1" applyBorder="1" applyAlignment="1">
      <alignment vertical="center"/>
    </xf>
    <xf numFmtId="1" fontId="3" fillId="9" borderId="6" xfId="0" applyNumberFormat="1" applyFont="1" applyFill="1" applyBorder="1"/>
    <xf numFmtId="164" fontId="11" fillId="9" borderId="6" xfId="0" applyNumberFormat="1" applyFont="1" applyFill="1" applyBorder="1" applyAlignment="1">
      <alignment horizontal="center"/>
    </xf>
    <xf numFmtId="0" fontId="11" fillId="9" borderId="6" xfId="0" applyFont="1" applyFill="1" applyBorder="1" applyAlignment="1">
      <alignment horizontal="center"/>
    </xf>
    <xf numFmtId="0" fontId="14" fillId="9" borderId="6" xfId="0" applyFont="1" applyFill="1" applyBorder="1" applyAlignment="1">
      <alignment horizontal="center" vertical="center" wrapText="1"/>
    </xf>
    <xf numFmtId="165" fontId="4" fillId="9" borderId="15" xfId="0" applyNumberFormat="1" applyFont="1" applyFill="1" applyBorder="1" applyAlignment="1">
      <alignment horizontal="center" vertical="center" wrapText="1"/>
    </xf>
    <xf numFmtId="1" fontId="5" fillId="9" borderId="15" xfId="0" applyNumberFormat="1" applyFont="1" applyFill="1" applyBorder="1" applyAlignment="1">
      <alignment horizontal="center" vertical="center" wrapText="1"/>
    </xf>
    <xf numFmtId="164" fontId="5" fillId="9" borderId="15" xfId="0" applyNumberFormat="1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center" vertical="center"/>
    </xf>
    <xf numFmtId="0" fontId="5" fillId="9" borderId="15" xfId="0" applyFont="1" applyFill="1" applyBorder="1" applyAlignment="1">
      <alignment horizontal="center" vertical="center" wrapText="1"/>
    </xf>
    <xf numFmtId="0" fontId="7" fillId="9" borderId="15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/>
    </xf>
    <xf numFmtId="0" fontId="5" fillId="9" borderId="6" xfId="0" applyFont="1" applyFill="1" applyBorder="1" applyAlignment="1">
      <alignment horizontal="center" vertical="center"/>
    </xf>
    <xf numFmtId="1" fontId="10" fillId="9" borderId="6" xfId="0" applyNumberFormat="1" applyFont="1" applyFill="1" applyBorder="1" applyAlignment="1">
      <alignment horizontal="center" vertical="center" wrapText="1"/>
    </xf>
    <xf numFmtId="1" fontId="6" fillId="9" borderId="6" xfId="0" applyNumberFormat="1" applyFont="1" applyFill="1" applyBorder="1" applyAlignment="1">
      <alignment horizontal="left" vertical="center" wrapText="1"/>
    </xf>
    <xf numFmtId="164" fontId="4" fillId="9" borderId="6" xfId="0" applyNumberFormat="1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/>
    </xf>
    <xf numFmtId="0" fontId="25" fillId="9" borderId="6" xfId="0" applyFont="1" applyFill="1" applyBorder="1" applyAlignment="1">
      <alignment horizontal="center"/>
    </xf>
    <xf numFmtId="0" fontId="6" fillId="9" borderId="21" xfId="0" applyFont="1" applyFill="1" applyBorder="1" applyAlignment="1">
      <alignment horizontal="left" vertical="center" wrapText="1"/>
    </xf>
    <xf numFmtId="4" fontId="4" fillId="9" borderId="6" xfId="0" applyNumberFormat="1" applyFont="1" applyFill="1" applyBorder="1" applyAlignment="1">
      <alignment horizontal="center" vertical="center" wrapText="1"/>
    </xf>
    <xf numFmtId="164" fontId="24" fillId="9" borderId="6" xfId="0" applyNumberFormat="1" applyFont="1" applyFill="1" applyBorder="1" applyAlignment="1">
      <alignment horizontal="center" vertical="center" wrapText="1"/>
    </xf>
    <xf numFmtId="2" fontId="5" fillId="9" borderId="6" xfId="0" applyNumberFormat="1" applyFont="1" applyFill="1" applyBorder="1" applyAlignment="1">
      <alignment horizontal="center" vertical="center" wrapText="1"/>
    </xf>
    <xf numFmtId="49" fontId="3" fillId="10" borderId="6" xfId="0" applyNumberFormat="1" applyFont="1" applyFill="1" applyBorder="1" applyAlignment="1">
      <alignment horizontal="right" vertical="center" wrapText="1"/>
    </xf>
    <xf numFmtId="0" fontId="3" fillId="10" borderId="6" xfId="0" applyFont="1" applyFill="1" applyBorder="1" applyAlignment="1">
      <alignment vertical="center" wrapText="1"/>
    </xf>
    <xf numFmtId="0" fontId="7" fillId="10" borderId="6" xfId="0" applyFont="1" applyFill="1" applyBorder="1" applyAlignment="1">
      <alignment horizontal="center" vertical="center" wrapText="1"/>
    </xf>
    <xf numFmtId="1" fontId="5" fillId="10" borderId="6" xfId="0" applyNumberFormat="1" applyFont="1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/>
    </xf>
    <xf numFmtId="2" fontId="2" fillId="10" borderId="11" xfId="0" applyNumberFormat="1" applyFont="1" applyFill="1" applyBorder="1" applyAlignment="1">
      <alignment horizontal="center" vertical="center"/>
    </xf>
    <xf numFmtId="0" fontId="1" fillId="10" borderId="6" xfId="0" applyFont="1" applyFill="1" applyBorder="1" applyAlignment="1">
      <alignment horizontal="center"/>
    </xf>
    <xf numFmtId="164" fontId="5" fillId="10" borderId="6" xfId="0" applyNumberFormat="1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/>
    </xf>
    <xf numFmtId="0" fontId="8" fillId="10" borderId="6" xfId="0" applyFont="1" applyFill="1" applyBorder="1" applyAlignment="1">
      <alignment horizontal="center" vertical="center" wrapText="1"/>
    </xf>
    <xf numFmtId="0" fontId="1" fillId="10" borderId="6" xfId="0" applyFont="1" applyFill="1" applyBorder="1"/>
    <xf numFmtId="0" fontId="2" fillId="10" borderId="6" xfId="0" applyFont="1" applyFill="1" applyBorder="1" applyAlignment="1">
      <alignment horizontal="center"/>
    </xf>
    <xf numFmtId="2" fontId="1" fillId="10" borderId="6" xfId="0" applyNumberFormat="1" applyFont="1" applyFill="1" applyBorder="1"/>
    <xf numFmtId="164" fontId="1" fillId="10" borderId="6" xfId="0" applyNumberFormat="1" applyFont="1" applyFill="1" applyBorder="1"/>
    <xf numFmtId="0" fontId="0" fillId="10" borderId="0" xfId="0" applyFill="1"/>
    <xf numFmtId="49" fontId="3" fillId="11" borderId="6" xfId="0" applyNumberFormat="1" applyFont="1" applyFill="1" applyBorder="1" applyAlignment="1">
      <alignment horizontal="right" vertical="center" wrapText="1"/>
    </xf>
    <xf numFmtId="0" fontId="3" fillId="11" borderId="6" xfId="0" applyFont="1" applyFill="1" applyBorder="1" applyAlignment="1">
      <alignment vertical="center" wrapText="1"/>
    </xf>
    <xf numFmtId="0" fontId="7" fillId="11" borderId="6" xfId="0" applyFont="1" applyFill="1" applyBorder="1" applyAlignment="1">
      <alignment horizontal="center" vertical="center" wrapText="1"/>
    </xf>
    <xf numFmtId="1" fontId="5" fillId="11" borderId="6" xfId="0" applyNumberFormat="1" applyFont="1" applyFill="1" applyBorder="1" applyAlignment="1">
      <alignment horizontal="center" vertical="center" wrapText="1"/>
    </xf>
    <xf numFmtId="0" fontId="0" fillId="11" borderId="6" xfId="0" applyFill="1" applyBorder="1" applyAlignment="1">
      <alignment horizontal="center"/>
    </xf>
    <xf numFmtId="2" fontId="2" fillId="11" borderId="11" xfId="0" applyNumberFormat="1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164" fontId="5" fillId="11" borderId="6" xfId="0" applyNumberFormat="1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 vertical="center" wrapText="1"/>
    </xf>
    <xf numFmtId="0" fontId="1" fillId="11" borderId="6" xfId="0" applyFont="1" applyFill="1" applyBorder="1"/>
    <xf numFmtId="0" fontId="2" fillId="11" borderId="6" xfId="0" applyFont="1" applyFill="1" applyBorder="1" applyAlignment="1">
      <alignment horizontal="center"/>
    </xf>
    <xf numFmtId="2" fontId="1" fillId="11" borderId="6" xfId="0" applyNumberFormat="1" applyFont="1" applyFill="1" applyBorder="1"/>
    <xf numFmtId="164" fontId="1" fillId="11" borderId="6" xfId="0" applyNumberFormat="1" applyFont="1" applyFill="1" applyBorder="1"/>
    <xf numFmtId="0" fontId="0" fillId="11" borderId="0" xfId="0" applyFill="1"/>
    <xf numFmtId="0" fontId="3" fillId="7" borderId="10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 vertical="center"/>
    </xf>
    <xf numFmtId="0" fontId="14" fillId="7" borderId="6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 vertical="center"/>
    </xf>
    <xf numFmtId="49" fontId="8" fillId="9" borderId="6" xfId="0" applyNumberFormat="1" applyFont="1" applyFill="1" applyBorder="1" applyAlignment="1">
      <alignment horizontal="center" vertical="center" wrapText="1"/>
    </xf>
    <xf numFmtId="164" fontId="8" fillId="9" borderId="6" xfId="0" applyNumberFormat="1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vertical="center" wrapText="1"/>
    </xf>
    <xf numFmtId="0" fontId="1" fillId="9" borderId="0" xfId="0" applyFont="1" applyFill="1" applyAlignment="1">
      <alignment horizontal="center"/>
    </xf>
    <xf numFmtId="0" fontId="3" fillId="9" borderId="6" xfId="0" applyFont="1" applyFill="1" applyBorder="1" applyAlignment="1">
      <alignment horizontal="right" vertical="center" wrapText="1"/>
    </xf>
    <xf numFmtId="0" fontId="0" fillId="9" borderId="0" xfId="0" applyFill="1" applyAlignment="1">
      <alignment horizontal="center"/>
    </xf>
    <xf numFmtId="0" fontId="5" fillId="9" borderId="10" xfId="0" applyFont="1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6" fillId="9" borderId="6" xfId="0" applyFont="1" applyFill="1" applyBorder="1" applyAlignment="1">
      <alignment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0" fontId="1" fillId="12" borderId="6" xfId="0" applyFont="1" applyFill="1" applyBorder="1"/>
    <xf numFmtId="0" fontId="3" fillId="7" borderId="0" xfId="0" applyFont="1" applyFill="1"/>
    <xf numFmtId="0" fontId="7" fillId="7" borderId="15" xfId="0" applyFont="1" applyFill="1" applyBorder="1" applyAlignment="1">
      <alignment horizontal="center" vertical="center" wrapText="1"/>
    </xf>
    <xf numFmtId="164" fontId="5" fillId="7" borderId="15" xfId="0" applyNumberFormat="1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21" xfId="0" applyBorder="1" applyAlignment="1"/>
    <xf numFmtId="0" fontId="0" fillId="0" borderId="11" xfId="0" applyBorder="1" applyAlignment="1"/>
    <xf numFmtId="0" fontId="10" fillId="0" borderId="8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9" xfId="0" applyBorder="1" applyAlignment="1"/>
    <xf numFmtId="0" fontId="2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15" xfId="0" applyFont="1" applyBorder="1" applyAlignment="1">
      <alignment horizontal="center" vertical="center" textRotation="90"/>
    </xf>
    <xf numFmtId="0" fontId="19" fillId="0" borderId="12" xfId="0" applyFont="1" applyBorder="1" applyAlignment="1"/>
    <xf numFmtId="0" fontId="19" fillId="0" borderId="13" xfId="0" applyFont="1" applyBorder="1" applyAlignment="1"/>
    <xf numFmtId="0" fontId="19" fillId="0" borderId="15" xfId="0" applyFont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64" fontId="19" fillId="0" borderId="21" xfId="0" applyNumberFormat="1" applyFont="1" applyBorder="1" applyAlignment="1">
      <alignment horizontal="center" vertical="center" wrapText="1"/>
    </xf>
    <xf numFmtId="164" fontId="19" fillId="0" borderId="11" xfId="0" applyNumberFormat="1" applyFont="1" applyBorder="1" applyAlignment="1">
      <alignment horizontal="center" vertical="center" wrapText="1"/>
    </xf>
    <xf numFmtId="164" fontId="19" fillId="0" borderId="15" xfId="0" applyNumberFormat="1" applyFont="1" applyBorder="1" applyAlignment="1">
      <alignment horizontal="center" vertical="center" textRotation="90"/>
    </xf>
    <xf numFmtId="164" fontId="19" fillId="0" borderId="13" xfId="0" applyNumberFormat="1" applyFont="1" applyBorder="1" applyAlignment="1">
      <alignment horizontal="center" vertical="center" textRotation="90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 textRotation="90"/>
    </xf>
    <xf numFmtId="0" fontId="19" fillId="2" borderId="12" xfId="0" applyFont="1" applyFill="1" applyBorder="1" applyAlignment="1"/>
    <xf numFmtId="0" fontId="19" fillId="2" borderId="13" xfId="0" applyFont="1" applyFill="1" applyBorder="1" applyAlignment="1"/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textRotation="90"/>
    </xf>
    <xf numFmtId="0" fontId="19" fillId="0" borderId="12" xfId="0" applyFont="1" applyBorder="1" applyAlignment="1">
      <alignment horizontal="center" vertical="center" textRotation="90"/>
    </xf>
    <xf numFmtId="0" fontId="19" fillId="0" borderId="15" xfId="0" applyFont="1" applyBorder="1" applyAlignment="1">
      <alignment horizontal="center" vertical="center" textRotation="90" wrapText="1"/>
    </xf>
    <xf numFmtId="0" fontId="19" fillId="0" borderId="12" xfId="0" applyFont="1" applyBorder="1" applyAlignment="1">
      <alignment horizontal="center" vertical="center" textRotation="90" wrapText="1"/>
    </xf>
    <xf numFmtId="0" fontId="19" fillId="0" borderId="13" xfId="0" applyFont="1" applyBorder="1" applyAlignment="1">
      <alignment horizontal="center" vertical="center" textRotation="90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vertical="top" wrapText="1"/>
    </xf>
    <xf numFmtId="0" fontId="19" fillId="0" borderId="3" xfId="0" applyFont="1" applyBorder="1" applyAlignment="1">
      <alignment vertical="top" wrapText="1"/>
    </xf>
    <xf numFmtId="0" fontId="19" fillId="0" borderId="4" xfId="0" applyFont="1" applyBorder="1" applyAlignment="1">
      <alignment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0" fillId="2" borderId="0" xfId="0" applyFill="1" applyAlignment="1"/>
    <xf numFmtId="0" fontId="10" fillId="0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20" fillId="7" borderId="15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/>
    </xf>
    <xf numFmtId="0" fontId="20" fillId="7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5"/>
  <sheetViews>
    <sheetView tabSelected="1" zoomScale="80" zoomScaleNormal="80" workbookViewId="0">
      <pane xSplit="13" ySplit="11" topLeftCell="N24" activePane="bottomRight" state="frozen"/>
      <selection pane="topRight" activeCell="P1" sqref="P1"/>
      <selection pane="bottomLeft" activeCell="A15" sqref="A15"/>
      <selection pane="bottomRight" activeCell="A35" sqref="A35:XFD35"/>
    </sheetView>
  </sheetViews>
  <sheetFormatPr defaultRowHeight="15" x14ac:dyDescent="0.25"/>
  <cols>
    <col min="1" max="1" width="7.5703125" customWidth="1"/>
    <col min="2" max="2" width="48" customWidth="1"/>
    <col min="3" max="3" width="15.5703125" style="98" customWidth="1"/>
    <col min="4" max="4" width="10.5703125" customWidth="1"/>
    <col min="5" max="5" width="10.85546875" style="191" customWidth="1"/>
    <col min="6" max="6" width="19.7109375" style="162" customWidth="1"/>
    <col min="18" max="18" width="9.140625" style="73"/>
    <col min="19" max="19" width="8.85546875" style="89"/>
    <col min="20" max="20" width="9.140625" style="133"/>
    <col min="23" max="23" width="8.85546875" style="113" customWidth="1"/>
    <col min="24" max="25" width="9.140625" style="113"/>
  </cols>
  <sheetData>
    <row r="1" spans="1:25" x14ac:dyDescent="0.25">
      <c r="G1" s="89"/>
      <c r="H1" s="89"/>
    </row>
    <row r="2" spans="1:25" ht="18.75" x14ac:dyDescent="0.3">
      <c r="E2" s="339" t="s">
        <v>0</v>
      </c>
      <c r="F2" s="340"/>
      <c r="G2" s="340"/>
      <c r="H2" s="340"/>
      <c r="I2" s="73"/>
    </row>
    <row r="3" spans="1:25" ht="18.75" x14ac:dyDescent="0.3">
      <c r="F3" s="163" t="s">
        <v>326</v>
      </c>
      <c r="G3" s="93"/>
      <c r="H3" s="93"/>
      <c r="I3" s="74"/>
    </row>
    <row r="4" spans="1:25" ht="18.75" x14ac:dyDescent="0.3">
      <c r="F4" s="163" t="s">
        <v>1</v>
      </c>
      <c r="G4" s="93"/>
      <c r="H4" s="93"/>
      <c r="I4" s="74"/>
    </row>
    <row r="5" spans="1:25" ht="18.75" x14ac:dyDescent="0.3">
      <c r="F5" s="163" t="s">
        <v>320</v>
      </c>
      <c r="G5" s="93"/>
      <c r="H5" s="93"/>
      <c r="I5" s="74"/>
    </row>
    <row r="6" spans="1:25" ht="15.75" thickBot="1" x14ac:dyDescent="0.3">
      <c r="G6" s="89"/>
      <c r="H6" s="89"/>
    </row>
    <row r="7" spans="1:25" ht="15" customHeight="1" x14ac:dyDescent="0.25">
      <c r="A7" s="328" t="s">
        <v>2</v>
      </c>
      <c r="B7" s="337" t="s">
        <v>4</v>
      </c>
      <c r="C7" s="293" t="s">
        <v>23</v>
      </c>
      <c r="D7" s="331" t="s">
        <v>312</v>
      </c>
      <c r="E7" s="332"/>
      <c r="F7" s="325" t="s">
        <v>5</v>
      </c>
      <c r="G7" s="311" t="s">
        <v>6</v>
      </c>
      <c r="H7" s="312"/>
      <c r="I7" s="312"/>
      <c r="J7" s="312"/>
      <c r="K7" s="312"/>
      <c r="L7" s="312"/>
      <c r="M7" s="312"/>
      <c r="N7" s="312"/>
      <c r="O7" s="312"/>
      <c r="P7" s="312"/>
      <c r="Q7" s="313"/>
      <c r="R7" s="296" t="s">
        <v>16</v>
      </c>
      <c r="S7" s="297"/>
      <c r="T7" s="297"/>
      <c r="U7" s="297"/>
      <c r="V7" s="297"/>
      <c r="W7" s="297"/>
      <c r="X7" s="297"/>
      <c r="Y7" s="298"/>
    </row>
    <row r="8" spans="1:25" x14ac:dyDescent="0.25">
      <c r="A8" s="329"/>
      <c r="B8" s="329"/>
      <c r="C8" s="294"/>
      <c r="D8" s="333"/>
      <c r="E8" s="334"/>
      <c r="F8" s="326"/>
      <c r="G8" s="299" t="s">
        <v>7</v>
      </c>
      <c r="H8" s="301"/>
      <c r="I8" s="301"/>
      <c r="J8" s="301"/>
      <c r="K8" s="301"/>
      <c r="L8" s="300"/>
      <c r="M8" s="299" t="s">
        <v>8</v>
      </c>
      <c r="N8" s="301"/>
      <c r="O8" s="301"/>
      <c r="P8" s="301"/>
      <c r="Q8" s="300"/>
      <c r="R8" s="299" t="s">
        <v>17</v>
      </c>
      <c r="S8" s="300"/>
      <c r="T8" s="299" t="s">
        <v>18</v>
      </c>
      <c r="U8" s="301"/>
      <c r="V8" s="301"/>
      <c r="W8" s="301"/>
      <c r="X8" s="301"/>
      <c r="Y8" s="300"/>
    </row>
    <row r="9" spans="1:25" x14ac:dyDescent="0.25">
      <c r="A9" s="329"/>
      <c r="B9" s="329"/>
      <c r="C9" s="294"/>
      <c r="D9" s="333"/>
      <c r="E9" s="334"/>
      <c r="F9" s="326"/>
      <c r="G9" s="317" t="s">
        <v>11</v>
      </c>
      <c r="H9" s="289" t="s">
        <v>12</v>
      </c>
      <c r="I9" s="289" t="s">
        <v>22</v>
      </c>
      <c r="J9" s="301"/>
      <c r="K9" s="301"/>
      <c r="L9" s="300"/>
      <c r="M9" s="317" t="s">
        <v>11</v>
      </c>
      <c r="N9" s="299" t="s">
        <v>9</v>
      </c>
      <c r="O9" s="301"/>
      <c r="P9" s="300"/>
      <c r="Q9" s="322" t="s">
        <v>15</v>
      </c>
      <c r="R9" s="307" t="s">
        <v>11</v>
      </c>
      <c r="S9" s="314" t="s">
        <v>12</v>
      </c>
      <c r="T9" s="343" t="s">
        <v>11</v>
      </c>
      <c r="U9" s="289" t="s">
        <v>12</v>
      </c>
      <c r="V9" s="292" t="s">
        <v>21</v>
      </c>
      <c r="W9" s="302" t="s">
        <v>19</v>
      </c>
      <c r="X9" s="303"/>
      <c r="Y9" s="304"/>
    </row>
    <row r="10" spans="1:25" ht="30" customHeight="1" thickBot="1" x14ac:dyDescent="0.3">
      <c r="A10" s="329"/>
      <c r="B10" s="329"/>
      <c r="C10" s="294"/>
      <c r="D10" s="335"/>
      <c r="E10" s="336"/>
      <c r="F10" s="326"/>
      <c r="G10" s="318"/>
      <c r="H10" s="321"/>
      <c r="I10" s="321"/>
      <c r="J10" s="301"/>
      <c r="K10" s="300"/>
      <c r="L10" s="289" t="s">
        <v>14</v>
      </c>
      <c r="M10" s="318"/>
      <c r="N10" s="299" t="s">
        <v>10</v>
      </c>
      <c r="O10" s="300"/>
      <c r="P10" s="289" t="s">
        <v>14</v>
      </c>
      <c r="Q10" s="323"/>
      <c r="R10" s="308"/>
      <c r="S10" s="315"/>
      <c r="T10" s="344"/>
      <c r="U10" s="290"/>
      <c r="V10" s="290"/>
      <c r="W10" s="302" t="s">
        <v>20</v>
      </c>
      <c r="X10" s="304"/>
      <c r="Y10" s="305" t="s">
        <v>321</v>
      </c>
    </row>
    <row r="11" spans="1:25" ht="123.75" customHeight="1" thickBot="1" x14ac:dyDescent="0.3">
      <c r="A11" s="330"/>
      <c r="B11" s="330"/>
      <c r="C11" s="295"/>
      <c r="D11" s="76" t="s">
        <v>3</v>
      </c>
      <c r="E11" s="102" t="s">
        <v>319</v>
      </c>
      <c r="F11" s="327"/>
      <c r="G11" s="319"/>
      <c r="H11" s="320"/>
      <c r="I11" s="320"/>
      <c r="J11" s="78" t="s">
        <v>324</v>
      </c>
      <c r="K11" s="77" t="s">
        <v>13</v>
      </c>
      <c r="L11" s="320"/>
      <c r="M11" s="319"/>
      <c r="N11" s="77" t="s">
        <v>323</v>
      </c>
      <c r="O11" s="77" t="s">
        <v>13</v>
      </c>
      <c r="P11" s="320"/>
      <c r="Q11" s="324"/>
      <c r="R11" s="309"/>
      <c r="S11" s="316"/>
      <c r="T11" s="345"/>
      <c r="U11" s="291"/>
      <c r="V11" s="291"/>
      <c r="W11" s="114" t="s">
        <v>322</v>
      </c>
      <c r="X11" s="114" t="s">
        <v>13</v>
      </c>
      <c r="Y11" s="306"/>
    </row>
    <row r="12" spans="1:25" x14ac:dyDescent="0.25">
      <c r="A12" s="52">
        <v>1</v>
      </c>
      <c r="B12" s="52">
        <v>2</v>
      </c>
      <c r="C12" s="103">
        <v>3</v>
      </c>
      <c r="D12" s="52">
        <v>4</v>
      </c>
      <c r="E12" s="103">
        <v>5</v>
      </c>
      <c r="F12" s="164">
        <v>6</v>
      </c>
      <c r="G12" s="52">
        <v>7</v>
      </c>
      <c r="H12" s="52">
        <v>8</v>
      </c>
      <c r="I12" s="52">
        <v>9</v>
      </c>
      <c r="J12" s="52">
        <v>12</v>
      </c>
      <c r="K12" s="52">
        <v>13</v>
      </c>
      <c r="L12" s="52">
        <v>14</v>
      </c>
      <c r="M12" s="52">
        <v>15</v>
      </c>
      <c r="N12" s="52">
        <v>16</v>
      </c>
      <c r="O12" s="52">
        <v>19</v>
      </c>
      <c r="P12" s="52">
        <v>20</v>
      </c>
      <c r="Q12" s="52">
        <v>21</v>
      </c>
      <c r="R12" s="52">
        <v>22</v>
      </c>
      <c r="S12" s="90">
        <v>23</v>
      </c>
      <c r="T12" s="134">
        <v>24</v>
      </c>
      <c r="U12" s="52">
        <v>25</v>
      </c>
      <c r="V12" s="52">
        <v>26</v>
      </c>
      <c r="W12" s="115">
        <v>27</v>
      </c>
      <c r="X12" s="115">
        <v>30</v>
      </c>
      <c r="Y12" s="115">
        <v>31</v>
      </c>
    </row>
    <row r="13" spans="1:25" ht="15.75" x14ac:dyDescent="0.25">
      <c r="A13" s="286" t="s">
        <v>311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8"/>
    </row>
    <row r="14" spans="1:25" ht="15.75" x14ac:dyDescent="0.25">
      <c r="A14" s="1" t="s">
        <v>24</v>
      </c>
      <c r="B14" s="2" t="s">
        <v>25</v>
      </c>
      <c r="C14" s="141">
        <v>413.98</v>
      </c>
      <c r="D14" s="72">
        <v>46</v>
      </c>
      <c r="E14" s="192">
        <v>88</v>
      </c>
      <c r="F14" s="165">
        <f>E14/C14</f>
        <v>0.21257065558722643</v>
      </c>
      <c r="G14" s="71">
        <v>1</v>
      </c>
      <c r="H14" s="3">
        <v>3</v>
      </c>
      <c r="I14" s="9"/>
      <c r="J14" s="69">
        <v>0</v>
      </c>
      <c r="K14" s="21">
        <v>1</v>
      </c>
      <c r="L14" s="21">
        <v>0</v>
      </c>
      <c r="M14" s="62">
        <v>1</v>
      </c>
      <c r="N14" s="4"/>
      <c r="O14" s="4">
        <v>1</v>
      </c>
      <c r="P14" s="68"/>
      <c r="Q14" s="4">
        <v>100</v>
      </c>
      <c r="R14" s="160">
        <f>E14*S14%</f>
        <v>2.6399999999999997</v>
      </c>
      <c r="S14" s="92">
        <v>3</v>
      </c>
      <c r="T14" s="135">
        <v>2</v>
      </c>
      <c r="U14" s="88">
        <f>T14/E14%</f>
        <v>2.2727272727272729</v>
      </c>
      <c r="V14" s="87"/>
      <c r="W14" s="116">
        <f>T14*15%</f>
        <v>0.3</v>
      </c>
      <c r="X14" s="116">
        <f>T14-W14-Y14</f>
        <v>1.2999999999999998</v>
      </c>
      <c r="Y14" s="116">
        <f>T14*20%</f>
        <v>0.4</v>
      </c>
    </row>
    <row r="15" spans="1:25" s="180" customFormat="1" ht="15.75" x14ac:dyDescent="0.25">
      <c r="A15" s="170" t="s">
        <v>26</v>
      </c>
      <c r="B15" s="187" t="s">
        <v>27</v>
      </c>
      <c r="C15" s="188">
        <v>77.67</v>
      </c>
      <c r="D15" s="270">
        <v>0</v>
      </c>
      <c r="E15" s="194">
        <v>0</v>
      </c>
      <c r="F15" s="174">
        <f>E15/C15</f>
        <v>0</v>
      </c>
      <c r="G15" s="176">
        <v>0</v>
      </c>
      <c r="H15" s="184">
        <v>3</v>
      </c>
      <c r="I15" s="217"/>
      <c r="J15" s="271"/>
      <c r="K15" s="190">
        <v>0</v>
      </c>
      <c r="L15" s="190">
        <v>0</v>
      </c>
      <c r="M15" s="186"/>
      <c r="N15" s="173"/>
      <c r="O15" s="173"/>
      <c r="P15" s="173"/>
      <c r="Q15" s="173"/>
      <c r="R15" s="176">
        <f t="shared" ref="R15:R21" si="0">E15*S15%</f>
        <v>0</v>
      </c>
      <c r="S15" s="173">
        <v>0</v>
      </c>
      <c r="T15" s="177">
        <f t="shared" ref="T15" si="1">E15*S15%</f>
        <v>0</v>
      </c>
      <c r="U15" s="178" t="e">
        <f t="shared" ref="U15:U21" si="2">T15/E15%</f>
        <v>#DIV/0!</v>
      </c>
      <c r="V15" s="173"/>
      <c r="W15" s="179">
        <f t="shared" ref="W15:W20" si="3">T15*15%</f>
        <v>0</v>
      </c>
      <c r="X15" s="179">
        <f t="shared" ref="X15:X20" si="4">T15-W15-Y15</f>
        <v>0</v>
      </c>
      <c r="Y15" s="179">
        <f t="shared" ref="Y15:Y20" si="5">T15*20%</f>
        <v>0</v>
      </c>
    </row>
    <row r="16" spans="1:25" s="98" customFormat="1" ht="15.75" x14ac:dyDescent="0.25">
      <c r="A16" s="1" t="s">
        <v>28</v>
      </c>
      <c r="B16" s="6" t="s">
        <v>29</v>
      </c>
      <c r="C16" s="141">
        <v>24.202999999999999</v>
      </c>
      <c r="D16" s="108">
        <v>0</v>
      </c>
      <c r="E16" s="192">
        <v>7</v>
      </c>
      <c r="F16" s="166">
        <f t="shared" ref="F16:F21" si="6">E16/C16</f>
        <v>0.28922034458538198</v>
      </c>
      <c r="G16" s="95">
        <v>0</v>
      </c>
      <c r="H16" s="109">
        <v>3</v>
      </c>
      <c r="I16" s="110"/>
      <c r="J16" s="111"/>
      <c r="K16" s="5">
        <v>0</v>
      </c>
      <c r="L16" s="5">
        <v>0</v>
      </c>
      <c r="M16" s="99"/>
      <c r="N16" s="96"/>
      <c r="O16" s="96"/>
      <c r="P16" s="96"/>
      <c r="Q16" s="96"/>
      <c r="R16" s="95">
        <f t="shared" si="0"/>
        <v>0.21</v>
      </c>
      <c r="S16" s="96">
        <v>3</v>
      </c>
      <c r="T16" s="135">
        <v>0</v>
      </c>
      <c r="U16" s="97">
        <f t="shared" si="2"/>
        <v>0</v>
      </c>
      <c r="V16" s="96"/>
      <c r="W16" s="117">
        <f t="shared" si="3"/>
        <v>0</v>
      </c>
      <c r="X16" s="117">
        <f t="shared" si="4"/>
        <v>0</v>
      </c>
      <c r="Y16" s="117">
        <f t="shared" si="5"/>
        <v>0</v>
      </c>
    </row>
    <row r="17" spans="1:25" s="98" customFormat="1" ht="15.75" x14ac:dyDescent="0.25">
      <c r="A17" s="1" t="s">
        <v>30</v>
      </c>
      <c r="B17" s="2" t="s">
        <v>31</v>
      </c>
      <c r="C17" s="142">
        <v>20.6</v>
      </c>
      <c r="D17" s="112">
        <v>2</v>
      </c>
      <c r="E17" s="192">
        <v>2</v>
      </c>
      <c r="F17" s="166">
        <f t="shared" si="6"/>
        <v>9.7087378640776698E-2</v>
      </c>
      <c r="G17" s="95">
        <v>0</v>
      </c>
      <c r="H17" s="8">
        <v>3</v>
      </c>
      <c r="I17" s="94"/>
      <c r="J17" s="111"/>
      <c r="K17" s="5">
        <v>0</v>
      </c>
      <c r="L17" s="5">
        <v>0</v>
      </c>
      <c r="M17" s="99">
        <v>0</v>
      </c>
      <c r="N17" s="96"/>
      <c r="O17" s="96"/>
      <c r="P17" s="96"/>
      <c r="Q17" s="96"/>
      <c r="R17" s="95">
        <f t="shared" si="0"/>
        <v>0.06</v>
      </c>
      <c r="S17" s="96">
        <v>3</v>
      </c>
      <c r="T17" s="135">
        <v>0</v>
      </c>
      <c r="U17" s="97">
        <f t="shared" si="2"/>
        <v>0</v>
      </c>
      <c r="V17" s="96"/>
      <c r="W17" s="117">
        <f t="shared" si="3"/>
        <v>0</v>
      </c>
      <c r="X17" s="117">
        <f t="shared" si="4"/>
        <v>0</v>
      </c>
      <c r="Y17" s="117">
        <f t="shared" si="5"/>
        <v>0</v>
      </c>
    </row>
    <row r="18" spans="1:25" s="98" customFormat="1" ht="15.75" x14ac:dyDescent="0.25">
      <c r="A18" s="1" t="s">
        <v>32</v>
      </c>
      <c r="B18" s="2" t="s">
        <v>33</v>
      </c>
      <c r="C18" s="142">
        <v>21.3</v>
      </c>
      <c r="D18" s="112">
        <v>5</v>
      </c>
      <c r="E18" s="192">
        <v>5</v>
      </c>
      <c r="F18" s="166">
        <f t="shared" si="6"/>
        <v>0.23474178403755869</v>
      </c>
      <c r="G18" s="95">
        <v>0</v>
      </c>
      <c r="H18" s="8">
        <v>5</v>
      </c>
      <c r="I18" s="94"/>
      <c r="J18" s="111"/>
      <c r="K18" s="5">
        <v>0</v>
      </c>
      <c r="L18" s="5">
        <v>0</v>
      </c>
      <c r="M18" s="99"/>
      <c r="N18" s="96"/>
      <c r="O18" s="96"/>
      <c r="P18" s="96"/>
      <c r="Q18" s="96"/>
      <c r="R18" s="95">
        <f t="shared" si="0"/>
        <v>0.15</v>
      </c>
      <c r="S18" s="96">
        <v>3</v>
      </c>
      <c r="T18" s="135">
        <v>0</v>
      </c>
      <c r="U18" s="97">
        <f t="shared" si="2"/>
        <v>0</v>
      </c>
      <c r="V18" s="96"/>
      <c r="W18" s="117">
        <f t="shared" si="3"/>
        <v>0</v>
      </c>
      <c r="X18" s="117">
        <f t="shared" si="4"/>
        <v>0</v>
      </c>
      <c r="Y18" s="117">
        <f t="shared" si="5"/>
        <v>0</v>
      </c>
    </row>
    <row r="19" spans="1:25" s="180" customFormat="1" ht="31.5" x14ac:dyDescent="0.25">
      <c r="A19" s="170" t="s">
        <v>34</v>
      </c>
      <c r="B19" s="202" t="s">
        <v>35</v>
      </c>
      <c r="C19" s="188">
        <v>50</v>
      </c>
      <c r="D19" s="203">
        <v>84</v>
      </c>
      <c r="E19" s="194">
        <v>130</v>
      </c>
      <c r="F19" s="174">
        <f t="shared" si="6"/>
        <v>2.6</v>
      </c>
      <c r="G19" s="176">
        <v>3</v>
      </c>
      <c r="H19" s="184">
        <v>5</v>
      </c>
      <c r="I19" s="204"/>
      <c r="J19" s="205"/>
      <c r="K19" s="190">
        <v>3</v>
      </c>
      <c r="L19" s="190">
        <v>0</v>
      </c>
      <c r="M19" s="186"/>
      <c r="N19" s="173"/>
      <c r="O19" s="173"/>
      <c r="P19" s="173"/>
      <c r="Q19" s="173"/>
      <c r="R19" s="176">
        <f t="shared" si="0"/>
        <v>9.1000000000000014</v>
      </c>
      <c r="S19" s="173">
        <v>7</v>
      </c>
      <c r="T19" s="177">
        <v>7</v>
      </c>
      <c r="U19" s="178">
        <f t="shared" si="2"/>
        <v>5.3846153846153841</v>
      </c>
      <c r="V19" s="173"/>
      <c r="W19" s="179">
        <f t="shared" si="3"/>
        <v>1.05</v>
      </c>
      <c r="X19" s="179">
        <f t="shared" si="4"/>
        <v>4.55</v>
      </c>
      <c r="Y19" s="179">
        <f t="shared" si="5"/>
        <v>1.4000000000000001</v>
      </c>
    </row>
    <row r="20" spans="1:25" ht="27" customHeight="1" x14ac:dyDescent="0.25">
      <c r="A20" s="1" t="s">
        <v>36</v>
      </c>
      <c r="B20" s="280" t="s">
        <v>310</v>
      </c>
      <c r="C20" s="281"/>
      <c r="D20" s="281"/>
      <c r="E20" s="281"/>
      <c r="F20" s="282"/>
      <c r="G20" s="70">
        <v>1</v>
      </c>
      <c r="H20" s="16"/>
      <c r="I20" s="16"/>
      <c r="J20" s="69"/>
      <c r="K20" s="21">
        <v>1</v>
      </c>
      <c r="L20" s="21">
        <v>0</v>
      </c>
      <c r="M20" s="62"/>
      <c r="N20" s="4"/>
      <c r="O20" s="4"/>
      <c r="P20" s="4"/>
      <c r="Q20" s="4"/>
      <c r="R20" s="160">
        <f t="shared" si="0"/>
        <v>0</v>
      </c>
      <c r="S20" s="92">
        <v>0</v>
      </c>
      <c r="T20" s="135">
        <v>2</v>
      </c>
      <c r="U20" s="88" t="e">
        <f t="shared" si="2"/>
        <v>#DIV/0!</v>
      </c>
      <c r="V20" s="87"/>
      <c r="W20" s="116">
        <f t="shared" si="3"/>
        <v>0.3</v>
      </c>
      <c r="X20" s="116">
        <f t="shared" si="4"/>
        <v>1.2999999999999998</v>
      </c>
      <c r="Y20" s="116">
        <f t="shared" si="5"/>
        <v>0.4</v>
      </c>
    </row>
    <row r="21" spans="1:25" s="180" customFormat="1" ht="15.75" x14ac:dyDescent="0.25">
      <c r="A21" s="170" t="s">
        <v>37</v>
      </c>
      <c r="B21" s="187" t="s">
        <v>38</v>
      </c>
      <c r="C21" s="188">
        <v>36.799999999999997</v>
      </c>
      <c r="D21" s="221">
        <v>51</v>
      </c>
      <c r="E21" s="194">
        <v>68</v>
      </c>
      <c r="F21" s="174">
        <f t="shared" si="6"/>
        <v>1.847826086956522</v>
      </c>
      <c r="G21" s="176">
        <v>1</v>
      </c>
      <c r="H21" s="184">
        <v>3</v>
      </c>
      <c r="I21" s="189"/>
      <c r="J21" s="190"/>
      <c r="K21" s="190">
        <v>1</v>
      </c>
      <c r="L21" s="190">
        <v>0</v>
      </c>
      <c r="M21" s="186">
        <v>1</v>
      </c>
      <c r="N21" s="173"/>
      <c r="O21" s="173"/>
      <c r="P21" s="173"/>
      <c r="Q21" s="173"/>
      <c r="R21" s="176">
        <f t="shared" si="0"/>
        <v>3.4000000000000004</v>
      </c>
      <c r="S21" s="173">
        <v>5</v>
      </c>
      <c r="T21" s="177">
        <v>3</v>
      </c>
      <c r="U21" s="178">
        <f t="shared" si="2"/>
        <v>4.4117647058823524</v>
      </c>
      <c r="V21" s="173"/>
      <c r="W21" s="179">
        <v>0</v>
      </c>
      <c r="X21" s="179">
        <v>3</v>
      </c>
      <c r="Y21" s="179">
        <v>0</v>
      </c>
    </row>
    <row r="22" spans="1:25" ht="15.75" x14ac:dyDescent="0.25">
      <c r="A22" s="4"/>
      <c r="B22" s="50" t="s">
        <v>39</v>
      </c>
      <c r="C22" s="143"/>
      <c r="D22" s="58"/>
      <c r="E22" s="45">
        <v>300</v>
      </c>
      <c r="F22" s="91"/>
      <c r="G22" s="58">
        <v>6</v>
      </c>
      <c r="H22" s="58"/>
      <c r="I22" s="58"/>
      <c r="J22" s="21">
        <v>0</v>
      </c>
      <c r="K22" s="12">
        <f>SUM(K14:K21)</f>
        <v>6</v>
      </c>
      <c r="L22" s="12">
        <f>SUM(L14:L21)</f>
        <v>0</v>
      </c>
      <c r="M22" s="12"/>
      <c r="N22" s="13"/>
      <c r="O22" s="13"/>
      <c r="P22" s="13"/>
      <c r="Q22" s="13"/>
      <c r="R22" s="161"/>
      <c r="S22" s="92"/>
      <c r="T22" s="139">
        <f>SUM(T14:T21)</f>
        <v>14</v>
      </c>
      <c r="U22" s="13">
        <f t="shared" ref="U22" si="7">T22/E22%</f>
        <v>4.666666666666667</v>
      </c>
      <c r="V22" s="13"/>
      <c r="W22" s="118"/>
      <c r="X22" s="118"/>
      <c r="Y22" s="118"/>
    </row>
    <row r="23" spans="1:25" x14ac:dyDescent="0.25">
      <c r="A23" s="310" t="s">
        <v>40</v>
      </c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  <c r="V23" s="281"/>
      <c r="W23" s="281"/>
      <c r="X23" s="281"/>
      <c r="Y23" s="282"/>
    </row>
    <row r="24" spans="1:25" ht="15.75" x14ac:dyDescent="0.25">
      <c r="A24" s="1" t="s">
        <v>41</v>
      </c>
      <c r="B24" s="2" t="s">
        <v>25</v>
      </c>
      <c r="C24" s="142">
        <v>506.1</v>
      </c>
      <c r="D24" s="28">
        <v>70</v>
      </c>
      <c r="E24" s="192">
        <v>21</v>
      </c>
      <c r="F24" s="165">
        <f>E24/C24</f>
        <v>4.1493775933609957E-2</v>
      </c>
      <c r="G24" s="71">
        <v>2</v>
      </c>
      <c r="H24" s="8">
        <v>3</v>
      </c>
      <c r="I24" s="10"/>
      <c r="J24" s="7">
        <v>0</v>
      </c>
      <c r="K24" s="79">
        <v>2</v>
      </c>
      <c r="L24" s="79">
        <v>0</v>
      </c>
      <c r="M24" s="64"/>
      <c r="N24" s="4"/>
      <c r="O24" s="4"/>
      <c r="P24" s="4"/>
      <c r="Q24" s="4"/>
      <c r="R24" s="160">
        <f>E24*S24%</f>
        <v>0.63</v>
      </c>
      <c r="S24" s="92">
        <v>3</v>
      </c>
      <c r="T24" s="135">
        <v>0</v>
      </c>
      <c r="U24" s="88">
        <f>T24/E24%</f>
        <v>0</v>
      </c>
      <c r="V24" s="87"/>
      <c r="W24" s="116">
        <f>T24*15%</f>
        <v>0</v>
      </c>
      <c r="X24" s="116">
        <f>T24-W24-Y24</f>
        <v>0</v>
      </c>
      <c r="Y24" s="116">
        <f>T24*20%</f>
        <v>0</v>
      </c>
    </row>
    <row r="25" spans="1:25" s="180" customFormat="1" ht="30" x14ac:dyDescent="0.25">
      <c r="A25" s="170" t="s">
        <v>42</v>
      </c>
      <c r="B25" s="187" t="s">
        <v>43</v>
      </c>
      <c r="C25" s="188">
        <v>61.18</v>
      </c>
      <c r="D25" s="189">
        <v>4</v>
      </c>
      <c r="E25" s="194">
        <v>35</v>
      </c>
      <c r="F25" s="174">
        <f>E25/C25</f>
        <v>0.57208237986270027</v>
      </c>
      <c r="G25" s="176">
        <v>0</v>
      </c>
      <c r="H25" s="184">
        <v>3</v>
      </c>
      <c r="I25" s="217"/>
      <c r="J25" s="183">
        <v>0</v>
      </c>
      <c r="K25" s="264">
        <v>0</v>
      </c>
      <c r="L25" s="264">
        <v>0</v>
      </c>
      <c r="M25" s="265"/>
      <c r="N25" s="173"/>
      <c r="O25" s="173"/>
      <c r="P25" s="173"/>
      <c r="Q25" s="173"/>
      <c r="R25" s="176">
        <f t="shared" ref="R25:R26" si="8">E25*S25%</f>
        <v>1.05</v>
      </c>
      <c r="S25" s="173">
        <v>3</v>
      </c>
      <c r="T25" s="177">
        <v>0</v>
      </c>
      <c r="U25" s="178">
        <f t="shared" ref="U25:U26" si="9">T25/E25%</f>
        <v>0</v>
      </c>
      <c r="V25" s="173"/>
      <c r="W25" s="179">
        <f t="shared" ref="W25:W26" si="10">T25*15%</f>
        <v>0</v>
      </c>
      <c r="X25" s="179">
        <f t="shared" ref="X25:X26" si="11">T25-W25-Y25</f>
        <v>0</v>
      </c>
      <c r="Y25" s="179">
        <f t="shared" ref="Y25:Y26" si="12">T25*20%</f>
        <v>0</v>
      </c>
    </row>
    <row r="26" spans="1:25" ht="15.75" x14ac:dyDescent="0.25">
      <c r="A26" s="1" t="s">
        <v>44</v>
      </c>
      <c r="B26" s="2" t="s">
        <v>45</v>
      </c>
      <c r="C26" s="142">
        <v>79.2</v>
      </c>
      <c r="D26" s="55">
        <v>66</v>
      </c>
      <c r="E26" s="192">
        <v>71</v>
      </c>
      <c r="F26" s="165">
        <f>E26/C26</f>
        <v>0.89646464646464641</v>
      </c>
      <c r="G26" s="71">
        <v>1</v>
      </c>
      <c r="H26" s="8">
        <v>3</v>
      </c>
      <c r="I26" s="9"/>
      <c r="J26" s="7">
        <v>0</v>
      </c>
      <c r="K26" s="79">
        <v>1</v>
      </c>
      <c r="L26" s="79">
        <v>0</v>
      </c>
      <c r="M26" s="65">
        <v>0</v>
      </c>
      <c r="N26" s="67">
        <v>0</v>
      </c>
      <c r="O26" s="67">
        <v>0</v>
      </c>
      <c r="P26" s="67">
        <v>0</v>
      </c>
      <c r="Q26" s="67">
        <v>0</v>
      </c>
      <c r="R26" s="160">
        <f t="shared" si="8"/>
        <v>2.13</v>
      </c>
      <c r="S26" s="92">
        <v>3</v>
      </c>
      <c r="T26" s="135">
        <v>2</v>
      </c>
      <c r="U26" s="88">
        <f t="shared" si="9"/>
        <v>2.8169014084507045</v>
      </c>
      <c r="V26" s="87"/>
      <c r="W26" s="116">
        <f t="shared" si="10"/>
        <v>0.3</v>
      </c>
      <c r="X26" s="116">
        <f t="shared" si="11"/>
        <v>1.2999999999999998</v>
      </c>
      <c r="Y26" s="116">
        <f t="shared" si="12"/>
        <v>0.4</v>
      </c>
    </row>
    <row r="27" spans="1:25" ht="15.75" x14ac:dyDescent="0.25">
      <c r="A27" s="4"/>
      <c r="B27" s="49" t="s">
        <v>39</v>
      </c>
      <c r="C27" s="143"/>
      <c r="D27" s="58"/>
      <c r="E27" s="45">
        <v>127</v>
      </c>
      <c r="F27" s="91"/>
      <c r="G27" s="12">
        <v>3</v>
      </c>
      <c r="H27" s="58"/>
      <c r="I27" s="58"/>
      <c r="J27" s="7">
        <v>0</v>
      </c>
      <c r="K27" s="80">
        <f>SUM(K24:K26)</f>
        <v>3</v>
      </c>
      <c r="L27" s="80">
        <f>SUM(L24:L26)</f>
        <v>0</v>
      </c>
      <c r="M27" s="12"/>
      <c r="N27" s="13"/>
      <c r="O27" s="13"/>
      <c r="P27" s="13"/>
      <c r="Q27" s="13"/>
      <c r="R27" s="161"/>
      <c r="S27" s="92"/>
      <c r="T27" s="139">
        <f>SUM(T24:T26)</f>
        <v>2</v>
      </c>
      <c r="U27" s="13"/>
      <c r="V27" s="13"/>
      <c r="W27" s="118"/>
      <c r="X27" s="118"/>
      <c r="Y27" s="118"/>
    </row>
    <row r="28" spans="1:25" x14ac:dyDescent="0.25">
      <c r="A28" s="310" t="s">
        <v>46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2"/>
    </row>
    <row r="29" spans="1:25" ht="15.75" x14ac:dyDescent="0.25">
      <c r="A29" s="1"/>
      <c r="B29" s="2" t="s">
        <v>47</v>
      </c>
      <c r="C29" s="142">
        <v>261.63</v>
      </c>
      <c r="D29" s="55">
        <v>71</v>
      </c>
      <c r="E29" s="192">
        <v>153</v>
      </c>
      <c r="F29" s="165">
        <f>E29/C29</f>
        <v>0.58479532163742687</v>
      </c>
      <c r="G29" s="71">
        <v>0</v>
      </c>
      <c r="H29" s="8">
        <v>0</v>
      </c>
      <c r="I29" s="9"/>
      <c r="J29" s="21">
        <v>0</v>
      </c>
      <c r="K29" s="21">
        <v>0</v>
      </c>
      <c r="L29" s="21">
        <v>0</v>
      </c>
      <c r="M29" s="62"/>
      <c r="N29" s="4"/>
      <c r="O29" s="4"/>
      <c r="P29" s="4"/>
      <c r="Q29" s="4"/>
      <c r="R29" s="160">
        <f t="shared" ref="R29" si="13">E29*S29%</f>
        <v>4.59</v>
      </c>
      <c r="S29" s="92">
        <v>3</v>
      </c>
      <c r="T29" s="135">
        <v>4</v>
      </c>
      <c r="U29" s="88">
        <f t="shared" ref="U29" si="14">T29/E29%</f>
        <v>2.6143790849673203</v>
      </c>
      <c r="V29" s="87"/>
      <c r="W29" s="116">
        <f t="shared" ref="W29" si="15">T29*15%</f>
        <v>0.6</v>
      </c>
      <c r="X29" s="116">
        <f t="shared" ref="X29" si="16">T29-W29-Y29</f>
        <v>2.5999999999999996</v>
      </c>
      <c r="Y29" s="116">
        <f t="shared" ref="Y29" si="17">T29*20%</f>
        <v>0.8</v>
      </c>
    </row>
    <row r="30" spans="1:25" s="180" customFormat="1" ht="15.75" x14ac:dyDescent="0.25">
      <c r="A30" s="170" t="s">
        <v>48</v>
      </c>
      <c r="B30" s="187" t="s">
        <v>49</v>
      </c>
      <c r="C30" s="188">
        <v>143.47</v>
      </c>
      <c r="D30" s="189">
        <v>37</v>
      </c>
      <c r="E30" s="194">
        <v>32</v>
      </c>
      <c r="F30" s="174">
        <f>E30/C30</f>
        <v>0.2230431449083432</v>
      </c>
      <c r="G30" s="176">
        <v>1</v>
      </c>
      <c r="H30" s="184">
        <v>3</v>
      </c>
      <c r="I30" s="189"/>
      <c r="J30" s="190">
        <v>0</v>
      </c>
      <c r="K30" s="186">
        <v>1</v>
      </c>
      <c r="L30" s="186">
        <v>0</v>
      </c>
      <c r="M30" s="186"/>
      <c r="N30" s="173"/>
      <c r="O30" s="173"/>
      <c r="P30" s="173"/>
      <c r="Q30" s="173"/>
      <c r="R30" s="176">
        <f t="shared" ref="R30:R32" si="18">E30*S30%</f>
        <v>0.96</v>
      </c>
      <c r="S30" s="173">
        <v>3</v>
      </c>
      <c r="T30" s="177">
        <v>0</v>
      </c>
      <c r="U30" s="178">
        <f t="shared" ref="U30:U32" si="19">T30/E30%</f>
        <v>0</v>
      </c>
      <c r="V30" s="173"/>
      <c r="W30" s="179">
        <f t="shared" ref="W30:W33" si="20">T30*15%</f>
        <v>0</v>
      </c>
      <c r="X30" s="179">
        <f t="shared" ref="X30:X33" si="21">T30-W30-Y30</f>
        <v>0</v>
      </c>
      <c r="Y30" s="179">
        <f t="shared" ref="Y30:Y33" si="22">T30*20%</f>
        <v>0</v>
      </c>
    </row>
    <row r="31" spans="1:25" ht="15.75" x14ac:dyDescent="0.25">
      <c r="A31" s="1" t="s">
        <v>50</v>
      </c>
      <c r="B31" s="2" t="s">
        <v>51</v>
      </c>
      <c r="C31" s="142">
        <v>12.04</v>
      </c>
      <c r="D31" s="55">
        <v>2</v>
      </c>
      <c r="E31" s="192">
        <v>3</v>
      </c>
      <c r="F31" s="165">
        <f>E31/C31</f>
        <v>0.24916943521594687</v>
      </c>
      <c r="G31" s="71">
        <v>0</v>
      </c>
      <c r="H31" s="8">
        <v>3</v>
      </c>
      <c r="I31" s="9"/>
      <c r="J31" s="21">
        <v>0</v>
      </c>
      <c r="K31" s="30">
        <v>0</v>
      </c>
      <c r="L31" s="30">
        <v>0</v>
      </c>
      <c r="M31" s="63"/>
      <c r="N31" s="4"/>
      <c r="O31" s="4"/>
      <c r="P31" s="4"/>
      <c r="Q31" s="4"/>
      <c r="R31" s="160">
        <f t="shared" si="18"/>
        <v>0.09</v>
      </c>
      <c r="S31" s="92">
        <v>3</v>
      </c>
      <c r="T31" s="135">
        <v>0</v>
      </c>
      <c r="U31" s="88">
        <f t="shared" si="19"/>
        <v>0</v>
      </c>
      <c r="V31" s="87"/>
      <c r="W31" s="116">
        <f t="shared" si="20"/>
        <v>0</v>
      </c>
      <c r="X31" s="116">
        <f t="shared" si="21"/>
        <v>0</v>
      </c>
      <c r="Y31" s="116">
        <f t="shared" si="22"/>
        <v>0</v>
      </c>
    </row>
    <row r="32" spans="1:25" s="130" customFormat="1" ht="15.75" x14ac:dyDescent="0.25">
      <c r="A32" s="131"/>
      <c r="B32" s="131" t="s">
        <v>52</v>
      </c>
      <c r="C32" s="153">
        <v>51.43</v>
      </c>
      <c r="D32" s="132">
        <v>0</v>
      </c>
      <c r="E32" s="193"/>
      <c r="F32" s="167">
        <f>E32/C32</f>
        <v>0</v>
      </c>
      <c r="G32" s="132">
        <v>0</v>
      </c>
      <c r="H32" s="131"/>
      <c r="I32" s="131"/>
      <c r="J32" s="127">
        <v>0</v>
      </c>
      <c r="K32" s="132">
        <v>0</v>
      </c>
      <c r="L32" s="132">
        <v>0</v>
      </c>
      <c r="M32" s="132">
        <v>0</v>
      </c>
      <c r="N32" s="124"/>
      <c r="O32" s="124"/>
      <c r="P32" s="124"/>
      <c r="Q32" s="124"/>
      <c r="R32" s="149">
        <f t="shared" si="18"/>
        <v>0</v>
      </c>
      <c r="S32" s="124">
        <v>0</v>
      </c>
      <c r="T32" s="135">
        <f t="shared" ref="T32" si="23">E32*S32%</f>
        <v>0</v>
      </c>
      <c r="U32" s="128" t="e">
        <f t="shared" si="19"/>
        <v>#DIV/0!</v>
      </c>
      <c r="V32" s="124"/>
      <c r="W32" s="129">
        <f t="shared" si="20"/>
        <v>0</v>
      </c>
      <c r="X32" s="129">
        <f t="shared" si="21"/>
        <v>0</v>
      </c>
      <c r="Y32" s="129">
        <f t="shared" si="22"/>
        <v>0</v>
      </c>
    </row>
    <row r="33" spans="1:25" ht="15.75" x14ac:dyDescent="0.25">
      <c r="A33" s="4"/>
      <c r="B33" s="50" t="s">
        <v>39</v>
      </c>
      <c r="C33" s="143"/>
      <c r="D33" s="58"/>
      <c r="E33" s="45">
        <v>189</v>
      </c>
      <c r="F33" s="91"/>
      <c r="G33" s="12">
        <f>SUM(G29:G32)</f>
        <v>1</v>
      </c>
      <c r="H33" s="58"/>
      <c r="I33" s="58"/>
      <c r="J33" s="21">
        <v>0</v>
      </c>
      <c r="K33" s="12">
        <f>SUM(K29:K32)</f>
        <v>1</v>
      </c>
      <c r="L33" s="12">
        <f>SUM(L29:L32)</f>
        <v>0</v>
      </c>
      <c r="M33" s="12"/>
      <c r="N33" s="13"/>
      <c r="O33" s="13"/>
      <c r="P33" s="13"/>
      <c r="Q33" s="13"/>
      <c r="R33" s="161"/>
      <c r="S33" s="92"/>
      <c r="T33" s="139">
        <f>SUM(T29:T32)</f>
        <v>4</v>
      </c>
      <c r="U33" s="13"/>
      <c r="V33" s="13"/>
      <c r="W33" s="118">
        <f t="shared" si="20"/>
        <v>0.6</v>
      </c>
      <c r="X33" s="118">
        <f t="shared" si="21"/>
        <v>2.5999999999999996</v>
      </c>
      <c r="Y33" s="118">
        <f t="shared" si="22"/>
        <v>0.8</v>
      </c>
    </row>
    <row r="34" spans="1:25" x14ac:dyDescent="0.25">
      <c r="A34" s="310" t="s">
        <v>53</v>
      </c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2"/>
    </row>
    <row r="35" spans="1:25" ht="15.75" x14ac:dyDescent="0.25">
      <c r="A35" s="1" t="s">
        <v>54</v>
      </c>
      <c r="B35" s="2" t="s">
        <v>47</v>
      </c>
      <c r="C35" s="142">
        <v>163.19999999999999</v>
      </c>
      <c r="D35" s="55">
        <v>0</v>
      </c>
      <c r="E35" s="192">
        <v>0</v>
      </c>
      <c r="F35" s="165">
        <f>E35/C35</f>
        <v>0</v>
      </c>
      <c r="G35" s="71">
        <v>0</v>
      </c>
      <c r="H35" s="8">
        <v>0</v>
      </c>
      <c r="I35" s="9"/>
      <c r="J35" s="21">
        <v>0</v>
      </c>
      <c r="K35" s="21">
        <v>0</v>
      </c>
      <c r="L35" s="21">
        <v>0</v>
      </c>
      <c r="M35" s="62"/>
      <c r="N35" s="4"/>
      <c r="O35" s="4"/>
      <c r="P35" s="4"/>
      <c r="Q35" s="4"/>
      <c r="R35" s="160">
        <f t="shared" ref="R35" si="24">E35*S35%</f>
        <v>0</v>
      </c>
      <c r="S35" s="92">
        <v>0</v>
      </c>
      <c r="T35" s="135">
        <f t="shared" ref="T35" si="25">E35*S35%</f>
        <v>0</v>
      </c>
      <c r="U35" s="88" t="e">
        <f t="shared" ref="U35" si="26">T35/E35%</f>
        <v>#DIV/0!</v>
      </c>
      <c r="V35" s="87"/>
      <c r="W35" s="116">
        <f t="shared" ref="W35" si="27">T35*15%</f>
        <v>0</v>
      </c>
      <c r="X35" s="116">
        <f t="shared" ref="X35" si="28">T35-W35-Y35</f>
        <v>0</v>
      </c>
      <c r="Y35" s="116">
        <f t="shared" ref="Y35" si="29">T35*20%</f>
        <v>0</v>
      </c>
    </row>
    <row r="36" spans="1:25" s="180" customFormat="1" ht="15.75" x14ac:dyDescent="0.25">
      <c r="A36" s="170" t="s">
        <v>55</v>
      </c>
      <c r="B36" s="187" t="s">
        <v>56</v>
      </c>
      <c r="C36" s="188">
        <v>279.41000000000003</v>
      </c>
      <c r="D36" s="189">
        <v>0</v>
      </c>
      <c r="E36" s="194">
        <v>0</v>
      </c>
      <c r="F36" s="174">
        <f t="shared" ref="F36:F39" si="30">E36/C36</f>
        <v>0</v>
      </c>
      <c r="G36" s="176">
        <v>0</v>
      </c>
      <c r="H36" s="184">
        <v>0</v>
      </c>
      <c r="I36" s="217"/>
      <c r="J36" s="190">
        <v>0</v>
      </c>
      <c r="K36" s="186">
        <v>0</v>
      </c>
      <c r="L36" s="186">
        <v>0</v>
      </c>
      <c r="M36" s="186"/>
      <c r="N36" s="173"/>
      <c r="O36" s="173"/>
      <c r="P36" s="173"/>
      <c r="Q36" s="173"/>
      <c r="R36" s="176">
        <f t="shared" ref="R36:R39" si="31">E36*S36%</f>
        <v>0</v>
      </c>
      <c r="S36" s="173">
        <v>0</v>
      </c>
      <c r="T36" s="177">
        <f t="shared" ref="T36:T38" si="32">E36*S36%</f>
        <v>0</v>
      </c>
      <c r="U36" s="178" t="e">
        <f t="shared" ref="U36:U39" si="33">T36/E36%</f>
        <v>#DIV/0!</v>
      </c>
      <c r="V36" s="173"/>
      <c r="W36" s="179">
        <f t="shared" ref="W36:W39" si="34">T36*15%</f>
        <v>0</v>
      </c>
      <c r="X36" s="179">
        <f t="shared" ref="X36:X39" si="35">T36-W36-Y36</f>
        <v>0</v>
      </c>
      <c r="Y36" s="179">
        <f t="shared" ref="Y36:Y39" si="36">T36*20%</f>
        <v>0</v>
      </c>
    </row>
    <row r="37" spans="1:25" s="180" customFormat="1" ht="30" x14ac:dyDescent="0.25">
      <c r="A37" s="170" t="s">
        <v>57</v>
      </c>
      <c r="B37" s="187" t="s">
        <v>58</v>
      </c>
      <c r="C37" s="188">
        <v>65.47</v>
      </c>
      <c r="D37" s="189">
        <v>0</v>
      </c>
      <c r="E37" s="194">
        <v>0</v>
      </c>
      <c r="F37" s="174">
        <f t="shared" si="30"/>
        <v>0</v>
      </c>
      <c r="G37" s="176">
        <v>0</v>
      </c>
      <c r="H37" s="184">
        <v>0</v>
      </c>
      <c r="I37" s="217"/>
      <c r="J37" s="190">
        <v>0</v>
      </c>
      <c r="K37" s="186">
        <v>0</v>
      </c>
      <c r="L37" s="186">
        <v>0</v>
      </c>
      <c r="M37" s="186"/>
      <c r="N37" s="173"/>
      <c r="O37" s="173"/>
      <c r="P37" s="173"/>
      <c r="Q37" s="173"/>
      <c r="R37" s="176">
        <f t="shared" si="31"/>
        <v>0</v>
      </c>
      <c r="S37" s="173">
        <v>0</v>
      </c>
      <c r="T37" s="177">
        <f t="shared" si="32"/>
        <v>0</v>
      </c>
      <c r="U37" s="178" t="e">
        <f t="shared" si="33"/>
        <v>#DIV/0!</v>
      </c>
      <c r="V37" s="173"/>
      <c r="W37" s="179">
        <f t="shared" si="34"/>
        <v>0</v>
      </c>
      <c r="X37" s="179">
        <f t="shared" si="35"/>
        <v>0</v>
      </c>
      <c r="Y37" s="179">
        <f t="shared" si="36"/>
        <v>0</v>
      </c>
    </row>
    <row r="38" spans="1:25" s="180" customFormat="1" ht="30" x14ac:dyDescent="0.25">
      <c r="A38" s="170"/>
      <c r="B38" s="187" t="s">
        <v>59</v>
      </c>
      <c r="C38" s="188">
        <v>33.369999999999997</v>
      </c>
      <c r="D38" s="189">
        <v>0</v>
      </c>
      <c r="E38" s="194">
        <v>0</v>
      </c>
      <c r="F38" s="174">
        <f t="shared" si="30"/>
        <v>0</v>
      </c>
      <c r="G38" s="176">
        <v>0</v>
      </c>
      <c r="H38" s="184">
        <v>0</v>
      </c>
      <c r="I38" s="217"/>
      <c r="J38" s="190">
        <v>0</v>
      </c>
      <c r="K38" s="186">
        <v>0</v>
      </c>
      <c r="L38" s="186">
        <v>0</v>
      </c>
      <c r="M38" s="186"/>
      <c r="N38" s="173"/>
      <c r="O38" s="173"/>
      <c r="P38" s="173"/>
      <c r="Q38" s="173"/>
      <c r="R38" s="176">
        <f t="shared" si="31"/>
        <v>0</v>
      </c>
      <c r="S38" s="173">
        <v>0</v>
      </c>
      <c r="T38" s="177">
        <f t="shared" si="32"/>
        <v>0</v>
      </c>
      <c r="U38" s="178" t="e">
        <f t="shared" si="33"/>
        <v>#DIV/0!</v>
      </c>
      <c r="V38" s="173"/>
      <c r="W38" s="179">
        <f t="shared" si="34"/>
        <v>0</v>
      </c>
      <c r="X38" s="179">
        <f t="shared" si="35"/>
        <v>0</v>
      </c>
      <c r="Y38" s="179">
        <f t="shared" si="36"/>
        <v>0</v>
      </c>
    </row>
    <row r="39" spans="1:25" s="180" customFormat="1" ht="15.75" x14ac:dyDescent="0.25">
      <c r="A39" s="170" t="s">
        <v>60</v>
      </c>
      <c r="B39" s="187" t="s">
        <v>61</v>
      </c>
      <c r="C39" s="188">
        <v>64.2</v>
      </c>
      <c r="D39" s="189">
        <v>102</v>
      </c>
      <c r="E39" s="194">
        <v>68</v>
      </c>
      <c r="F39" s="174">
        <f t="shared" si="30"/>
        <v>1.0591900311526479</v>
      </c>
      <c r="G39" s="176">
        <v>8</v>
      </c>
      <c r="H39" s="184">
        <v>7</v>
      </c>
      <c r="I39" s="189"/>
      <c r="J39" s="190">
        <v>1</v>
      </c>
      <c r="K39" s="186">
        <v>6</v>
      </c>
      <c r="L39" s="186">
        <v>1</v>
      </c>
      <c r="M39" s="274">
        <v>4</v>
      </c>
      <c r="N39" s="275">
        <v>1</v>
      </c>
      <c r="O39" s="275">
        <v>3</v>
      </c>
      <c r="P39" s="173"/>
      <c r="Q39" s="173"/>
      <c r="R39" s="176">
        <f t="shared" si="31"/>
        <v>3.4000000000000004</v>
      </c>
      <c r="S39" s="173">
        <v>5</v>
      </c>
      <c r="T39" s="177">
        <v>3</v>
      </c>
      <c r="U39" s="178">
        <f t="shared" si="33"/>
        <v>4.4117647058823524</v>
      </c>
      <c r="V39" s="173"/>
      <c r="W39" s="179">
        <f t="shared" si="34"/>
        <v>0.44999999999999996</v>
      </c>
      <c r="X39" s="179">
        <f t="shared" si="35"/>
        <v>1.9499999999999997</v>
      </c>
      <c r="Y39" s="179">
        <f t="shared" si="36"/>
        <v>0.60000000000000009</v>
      </c>
    </row>
    <row r="40" spans="1:25" ht="15.75" x14ac:dyDescent="0.25">
      <c r="A40" s="4"/>
      <c r="B40" s="50" t="s">
        <v>39</v>
      </c>
      <c r="C40" s="143"/>
      <c r="D40" s="12"/>
      <c r="E40" s="45">
        <v>605</v>
      </c>
      <c r="F40" s="91"/>
      <c r="G40" s="12">
        <v>8</v>
      </c>
      <c r="H40" s="58"/>
      <c r="I40" s="58"/>
      <c r="J40" s="12"/>
      <c r="K40" s="12">
        <f>SUM(K35:K39)</f>
        <v>6</v>
      </c>
      <c r="L40" s="12">
        <f>SUM(L35:L39)</f>
        <v>1</v>
      </c>
      <c r="M40" s="12"/>
      <c r="N40" s="13"/>
      <c r="O40" s="13"/>
      <c r="P40" s="13"/>
      <c r="Q40" s="13"/>
      <c r="R40" s="161"/>
      <c r="S40" s="92"/>
      <c r="T40" s="139">
        <f>SUM(T35:T39)</f>
        <v>3</v>
      </c>
      <c r="U40" s="13"/>
      <c r="V40" s="13"/>
      <c r="W40" s="118"/>
      <c r="X40" s="118"/>
      <c r="Y40" s="118"/>
    </row>
    <row r="41" spans="1:25" x14ac:dyDescent="0.25">
      <c r="A41" s="338" t="s">
        <v>62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2"/>
    </row>
    <row r="42" spans="1:25" ht="15.75" x14ac:dyDescent="0.25">
      <c r="A42" s="1" t="s">
        <v>63</v>
      </c>
      <c r="B42" s="16" t="s">
        <v>25</v>
      </c>
      <c r="C42" s="141">
        <v>817.6</v>
      </c>
      <c r="D42" s="55">
        <v>415</v>
      </c>
      <c r="E42" s="192">
        <v>403</v>
      </c>
      <c r="F42" s="165">
        <f t="shared" ref="F42:F43" si="37">E42/C42</f>
        <v>0.4929060665362035</v>
      </c>
      <c r="G42" s="71">
        <v>12</v>
      </c>
      <c r="H42" s="8">
        <v>3</v>
      </c>
      <c r="I42" s="9"/>
      <c r="J42" s="21">
        <v>0</v>
      </c>
      <c r="K42" s="21">
        <v>7</v>
      </c>
      <c r="L42" s="21">
        <v>2</v>
      </c>
      <c r="M42" s="62"/>
      <c r="N42" s="4"/>
      <c r="O42" s="4"/>
      <c r="P42" s="4"/>
      <c r="Q42" s="4"/>
      <c r="R42" s="160">
        <f t="shared" ref="R42" si="38">E42*S42%</f>
        <v>12.09</v>
      </c>
      <c r="S42" s="92">
        <v>3</v>
      </c>
      <c r="T42" s="135">
        <v>12</v>
      </c>
      <c r="U42" s="88">
        <f t="shared" ref="U42" si="39">T42/E42%</f>
        <v>2.9776674937965257</v>
      </c>
      <c r="V42" s="87"/>
      <c r="W42" s="116">
        <f t="shared" ref="W42" si="40">T42*15%</f>
        <v>1.7999999999999998</v>
      </c>
      <c r="X42" s="116">
        <f t="shared" ref="X42" si="41">T42-W42-Y42</f>
        <v>7.7999999999999989</v>
      </c>
      <c r="Y42" s="116">
        <f t="shared" ref="Y42" si="42">T42*20%</f>
        <v>2.4000000000000004</v>
      </c>
    </row>
    <row r="43" spans="1:25" s="180" customFormat="1" ht="15.75" x14ac:dyDescent="0.25">
      <c r="A43" s="170" t="s">
        <v>64</v>
      </c>
      <c r="B43" s="272" t="s">
        <v>65</v>
      </c>
      <c r="C43" s="273">
        <v>120.7</v>
      </c>
      <c r="D43" s="189">
        <v>141</v>
      </c>
      <c r="E43" s="194">
        <v>146</v>
      </c>
      <c r="F43" s="174">
        <f t="shared" si="37"/>
        <v>1.2096106048053024</v>
      </c>
      <c r="G43" s="176">
        <v>4</v>
      </c>
      <c r="H43" s="184">
        <v>5</v>
      </c>
      <c r="I43" s="189"/>
      <c r="J43" s="190">
        <v>0</v>
      </c>
      <c r="K43" s="186">
        <v>3</v>
      </c>
      <c r="L43" s="186">
        <v>0</v>
      </c>
      <c r="M43" s="186">
        <v>4</v>
      </c>
      <c r="N43" s="176">
        <v>1</v>
      </c>
      <c r="O43" s="176">
        <v>3</v>
      </c>
      <c r="P43" s="176"/>
      <c r="Q43" s="176">
        <v>100</v>
      </c>
      <c r="R43" s="176">
        <f t="shared" ref="R43:R45" si="43">E43*S43%</f>
        <v>7.3000000000000007</v>
      </c>
      <c r="S43" s="173">
        <v>5</v>
      </c>
      <c r="T43" s="177">
        <v>5</v>
      </c>
      <c r="U43" s="178">
        <f t="shared" ref="U43:U45" si="44">T43/E43%</f>
        <v>3.4246575342465753</v>
      </c>
      <c r="V43" s="173"/>
      <c r="W43" s="179">
        <f t="shared" ref="W43:W45" si="45">T43*15%</f>
        <v>0.75</v>
      </c>
      <c r="X43" s="179">
        <f t="shared" ref="X43:X45" si="46">T43-W43-Y43</f>
        <v>3.25</v>
      </c>
      <c r="Y43" s="179">
        <f t="shared" ref="Y43:Y45" si="47">T43*20%</f>
        <v>1</v>
      </c>
    </row>
    <row r="44" spans="1:25" s="180" customFormat="1" ht="15.75" x14ac:dyDescent="0.25">
      <c r="A44" s="172">
        <v>5.4</v>
      </c>
      <c r="B44" s="172" t="s">
        <v>66</v>
      </c>
      <c r="C44" s="208">
        <v>152.30000000000001</v>
      </c>
      <c r="D44" s="189">
        <v>64</v>
      </c>
      <c r="E44" s="194">
        <v>50</v>
      </c>
      <c r="F44" s="174">
        <v>0.69</v>
      </c>
      <c r="G44" s="176">
        <v>1</v>
      </c>
      <c r="H44" s="175">
        <v>1.5</v>
      </c>
      <c r="I44" s="189"/>
      <c r="J44" s="190">
        <v>0</v>
      </c>
      <c r="K44" s="186">
        <v>1</v>
      </c>
      <c r="L44" s="186">
        <v>0</v>
      </c>
      <c r="M44" s="274">
        <v>1</v>
      </c>
      <c r="N44" s="275"/>
      <c r="O44" s="275">
        <v>1</v>
      </c>
      <c r="P44" s="173"/>
      <c r="Q44" s="173">
        <v>100</v>
      </c>
      <c r="R44" s="176">
        <f t="shared" si="43"/>
        <v>1.5</v>
      </c>
      <c r="S44" s="173">
        <v>3</v>
      </c>
      <c r="T44" s="177">
        <v>1</v>
      </c>
      <c r="U44" s="178">
        <f t="shared" si="44"/>
        <v>2</v>
      </c>
      <c r="V44" s="173"/>
      <c r="W44" s="179">
        <v>0</v>
      </c>
      <c r="X44" s="179">
        <v>1</v>
      </c>
      <c r="Y44" s="179">
        <v>0</v>
      </c>
    </row>
    <row r="45" spans="1:25" s="180" customFormat="1" ht="30" x14ac:dyDescent="0.25">
      <c r="A45" s="170" t="s">
        <v>67</v>
      </c>
      <c r="B45" s="266" t="s">
        <v>68</v>
      </c>
      <c r="C45" s="208">
        <v>269.19</v>
      </c>
      <c r="D45" s="267">
        <v>0</v>
      </c>
      <c r="E45" s="175">
        <v>24</v>
      </c>
      <c r="F45" s="174">
        <v>0.08</v>
      </c>
      <c r="G45" s="175">
        <v>0</v>
      </c>
      <c r="H45" s="175">
        <v>0</v>
      </c>
      <c r="I45" s="172"/>
      <c r="J45" s="190">
        <v>0</v>
      </c>
      <c r="K45" s="175">
        <v>0</v>
      </c>
      <c r="L45" s="175">
        <v>0</v>
      </c>
      <c r="M45" s="172"/>
      <c r="N45" s="173"/>
      <c r="O45" s="173"/>
      <c r="P45" s="173"/>
      <c r="Q45" s="173"/>
      <c r="R45" s="176">
        <f t="shared" si="43"/>
        <v>0.72</v>
      </c>
      <c r="S45" s="173">
        <v>3</v>
      </c>
      <c r="T45" s="177">
        <v>0</v>
      </c>
      <c r="U45" s="178">
        <f t="shared" si="44"/>
        <v>0</v>
      </c>
      <c r="V45" s="173"/>
      <c r="W45" s="179">
        <f t="shared" si="45"/>
        <v>0</v>
      </c>
      <c r="X45" s="179">
        <f t="shared" si="46"/>
        <v>0</v>
      </c>
      <c r="Y45" s="179">
        <f t="shared" si="47"/>
        <v>0</v>
      </c>
    </row>
    <row r="46" spans="1:25" ht="15.75" x14ac:dyDescent="0.25">
      <c r="A46" s="4"/>
      <c r="B46" s="50" t="s">
        <v>39</v>
      </c>
      <c r="C46" s="143"/>
      <c r="D46" s="12"/>
      <c r="E46" s="45">
        <v>623</v>
      </c>
      <c r="F46" s="91"/>
      <c r="G46" s="12">
        <f>SUM(G42:G45)</f>
        <v>17</v>
      </c>
      <c r="H46" s="58"/>
      <c r="I46" s="58"/>
      <c r="J46" s="21">
        <v>0</v>
      </c>
      <c r="K46" s="12">
        <f>SUM(K42:K45)</f>
        <v>11</v>
      </c>
      <c r="L46" s="12">
        <f>SUM(L42:L45)</f>
        <v>2</v>
      </c>
      <c r="M46" s="12"/>
      <c r="N46" s="13"/>
      <c r="O46" s="13"/>
      <c r="P46" s="13"/>
      <c r="Q46" s="13"/>
      <c r="R46" s="161"/>
      <c r="S46" s="92"/>
      <c r="T46" s="138">
        <f>SUM(T42:T45)</f>
        <v>18</v>
      </c>
      <c r="U46" s="13"/>
      <c r="V46" s="13"/>
      <c r="W46" s="118"/>
      <c r="X46" s="118"/>
      <c r="Y46" s="118"/>
    </row>
    <row r="47" spans="1:25" x14ac:dyDescent="0.25">
      <c r="A47" s="283" t="s">
        <v>69</v>
      </c>
      <c r="B47" s="284"/>
      <c r="C47" s="284"/>
      <c r="D47" s="284"/>
      <c r="E47" s="284"/>
      <c r="F47" s="284"/>
      <c r="G47" s="284"/>
      <c r="H47" s="284"/>
      <c r="I47" s="284"/>
      <c r="J47" s="284"/>
      <c r="K47" s="284"/>
      <c r="L47" s="284"/>
      <c r="M47" s="284"/>
      <c r="N47" s="284"/>
      <c r="O47" s="284"/>
      <c r="P47" s="284"/>
      <c r="Q47" s="284"/>
      <c r="R47" s="284"/>
      <c r="S47" s="284"/>
      <c r="T47" s="284"/>
      <c r="U47" s="284"/>
      <c r="V47" s="284"/>
      <c r="W47" s="284"/>
      <c r="X47" s="284"/>
      <c r="Y47" s="285"/>
    </row>
    <row r="48" spans="1:25" ht="15.75" x14ac:dyDescent="0.25">
      <c r="A48" s="19" t="s">
        <v>70</v>
      </c>
      <c r="B48" s="20" t="s">
        <v>25</v>
      </c>
      <c r="C48" s="144">
        <v>189.9</v>
      </c>
      <c r="D48" s="10">
        <v>0</v>
      </c>
      <c r="E48" s="22">
        <v>0</v>
      </c>
      <c r="G48" s="61">
        <v>0</v>
      </c>
      <c r="H48" s="22"/>
      <c r="I48" s="23"/>
      <c r="J48" s="40">
        <v>0</v>
      </c>
      <c r="K48" s="22">
        <v>0</v>
      </c>
      <c r="L48" s="22">
        <v>0</v>
      </c>
      <c r="M48" s="66"/>
      <c r="N48" s="4"/>
      <c r="O48" s="4"/>
      <c r="P48" s="4"/>
      <c r="Q48" s="4"/>
      <c r="R48" s="160">
        <f t="shared" ref="R48" si="48">E48*S48%</f>
        <v>0</v>
      </c>
      <c r="S48" s="92">
        <v>3</v>
      </c>
      <c r="T48" s="135">
        <f t="shared" ref="T48" si="49">E48*S48%</f>
        <v>0</v>
      </c>
      <c r="U48" s="88" t="e">
        <f t="shared" ref="U48" si="50">T48/E48%</f>
        <v>#DIV/0!</v>
      </c>
      <c r="V48" s="87"/>
      <c r="W48" s="116">
        <f t="shared" ref="W48" si="51">T48*15%</f>
        <v>0</v>
      </c>
      <c r="X48" s="116">
        <f t="shared" ref="X48" si="52">T48-W48-Y48</f>
        <v>0</v>
      </c>
      <c r="Y48" s="116">
        <f t="shared" ref="Y48" si="53">T48*20%</f>
        <v>0</v>
      </c>
    </row>
    <row r="49" spans="1:25" s="130" customFormat="1" ht="15.75" x14ac:dyDescent="0.25">
      <c r="A49" s="120" t="s">
        <v>71</v>
      </c>
      <c r="B49" s="121" t="s">
        <v>72</v>
      </c>
      <c r="C49" s="122">
        <v>203.81</v>
      </c>
      <c r="D49" s="124">
        <v>0</v>
      </c>
      <c r="E49" s="127">
        <v>0</v>
      </c>
      <c r="F49" s="168"/>
      <c r="G49" s="132">
        <v>0</v>
      </c>
      <c r="H49" s="127"/>
      <c r="I49" s="132"/>
      <c r="J49" s="127">
        <v>0</v>
      </c>
      <c r="K49" s="127">
        <v>0</v>
      </c>
      <c r="L49" s="127">
        <v>0</v>
      </c>
      <c r="M49" s="127"/>
      <c r="N49" s="124"/>
      <c r="O49" s="124"/>
      <c r="P49" s="124"/>
      <c r="Q49" s="124"/>
      <c r="R49" s="149">
        <f t="shared" ref="R49" si="54">E49*S49%</f>
        <v>0</v>
      </c>
      <c r="S49" s="124">
        <v>3</v>
      </c>
      <c r="T49" s="135">
        <f t="shared" ref="T49" si="55">E49*S49%</f>
        <v>0</v>
      </c>
      <c r="U49" s="128" t="e">
        <f t="shared" ref="U49" si="56">T49/E49%</f>
        <v>#DIV/0!</v>
      </c>
      <c r="V49" s="124"/>
      <c r="W49" s="129">
        <f t="shared" ref="W49" si="57">T49*15%</f>
        <v>0</v>
      </c>
      <c r="X49" s="129">
        <f t="shared" ref="X49" si="58">T49-W49-Y49</f>
        <v>0</v>
      </c>
      <c r="Y49" s="129">
        <f t="shared" ref="Y49" si="59">T49*20%</f>
        <v>0</v>
      </c>
    </row>
    <row r="50" spans="1:25" ht="15.75" x14ac:dyDescent="0.25">
      <c r="A50" s="4"/>
      <c r="B50" s="50" t="s">
        <v>39</v>
      </c>
      <c r="C50" s="143"/>
      <c r="D50" s="58">
        <v>0</v>
      </c>
      <c r="E50" s="45">
        <v>0</v>
      </c>
      <c r="F50" s="91"/>
      <c r="G50" s="58">
        <v>0</v>
      </c>
      <c r="H50" s="58"/>
      <c r="I50" s="58"/>
      <c r="J50" s="12">
        <v>0</v>
      </c>
      <c r="K50" s="12">
        <v>0</v>
      </c>
      <c r="L50" s="12">
        <v>0</v>
      </c>
      <c r="M50" s="12"/>
      <c r="N50" s="13"/>
      <c r="O50" s="13"/>
      <c r="P50" s="13"/>
      <c r="Q50" s="13"/>
      <c r="R50" s="161"/>
      <c r="S50" s="92"/>
      <c r="T50" s="138">
        <f>SUM(T48:T49)</f>
        <v>0</v>
      </c>
      <c r="U50" s="13"/>
      <c r="V50" s="13"/>
      <c r="W50" s="118"/>
      <c r="X50" s="118"/>
      <c r="Y50" s="118"/>
    </row>
    <row r="51" spans="1:25" x14ac:dyDescent="0.25">
      <c r="A51" s="283" t="s">
        <v>73</v>
      </c>
      <c r="B51" s="284"/>
      <c r="C51" s="284"/>
      <c r="D51" s="284"/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5"/>
    </row>
    <row r="52" spans="1:25" ht="15.75" x14ac:dyDescent="0.25">
      <c r="A52" s="1" t="s">
        <v>74</v>
      </c>
      <c r="B52" s="2" t="s">
        <v>25</v>
      </c>
      <c r="C52" s="142">
        <v>233.84</v>
      </c>
      <c r="D52" s="55">
        <v>0</v>
      </c>
      <c r="E52" s="192">
        <v>0</v>
      </c>
      <c r="F52" s="165">
        <f t="shared" ref="F52" si="60">E52/C52</f>
        <v>0</v>
      </c>
      <c r="G52" s="61"/>
      <c r="H52" s="8"/>
      <c r="I52" s="9"/>
      <c r="J52" s="21">
        <v>0</v>
      </c>
      <c r="K52" s="21"/>
      <c r="L52" s="21"/>
      <c r="M52" s="62"/>
      <c r="N52" s="4"/>
      <c r="O52" s="4"/>
      <c r="P52" s="4"/>
      <c r="Q52" s="4"/>
      <c r="R52" s="160">
        <f t="shared" ref="R52" si="61">E52*S52%</f>
        <v>0</v>
      </c>
      <c r="S52" s="92">
        <v>7</v>
      </c>
      <c r="T52" s="135">
        <v>0</v>
      </c>
      <c r="U52" s="88" t="e">
        <f t="shared" ref="U52" si="62">T52/E52%</f>
        <v>#DIV/0!</v>
      </c>
      <c r="V52" s="87"/>
      <c r="W52" s="116">
        <f t="shared" ref="W52" si="63">T52*15%</f>
        <v>0</v>
      </c>
      <c r="X52" s="116">
        <f t="shared" ref="X52" si="64">T52-W52-Y52</f>
        <v>0</v>
      </c>
      <c r="Y52" s="116">
        <f t="shared" ref="Y52" si="65">T52*20%</f>
        <v>0</v>
      </c>
    </row>
    <row r="53" spans="1:25" s="180" customFormat="1" ht="15.75" x14ac:dyDescent="0.25">
      <c r="A53" s="170" t="s">
        <v>75</v>
      </c>
      <c r="B53" s="266" t="s">
        <v>76</v>
      </c>
      <c r="C53" s="188">
        <v>74.459999999999994</v>
      </c>
      <c r="D53" s="217">
        <v>0</v>
      </c>
      <c r="E53" s="194">
        <v>0</v>
      </c>
      <c r="F53" s="174"/>
      <c r="G53" s="173"/>
      <c r="H53" s="184"/>
      <c r="I53" s="217"/>
      <c r="J53" s="186">
        <v>0</v>
      </c>
      <c r="K53" s="186"/>
      <c r="L53" s="186"/>
      <c r="M53" s="186"/>
      <c r="N53" s="173"/>
      <c r="O53" s="173"/>
      <c r="P53" s="173"/>
      <c r="Q53" s="173"/>
      <c r="R53" s="176">
        <f t="shared" ref="R53" si="66">E53*S53%</f>
        <v>0</v>
      </c>
      <c r="S53" s="173">
        <v>0</v>
      </c>
      <c r="T53" s="177">
        <f t="shared" ref="T53" si="67">E53*S53%</f>
        <v>0</v>
      </c>
      <c r="U53" s="178" t="e">
        <f t="shared" ref="U53" si="68">T53/E53%</f>
        <v>#DIV/0!</v>
      </c>
      <c r="V53" s="173"/>
      <c r="W53" s="179">
        <f t="shared" ref="W53" si="69">T53*15%</f>
        <v>0</v>
      </c>
      <c r="X53" s="179">
        <f t="shared" ref="X53" si="70">T53-W53-Y53</f>
        <v>0</v>
      </c>
      <c r="Y53" s="179">
        <f t="shared" ref="Y53" si="71">T53*20%</f>
        <v>0</v>
      </c>
    </row>
    <row r="54" spans="1:25" ht="15.75" x14ac:dyDescent="0.25">
      <c r="A54" s="4"/>
      <c r="B54" s="50" t="s">
        <v>39</v>
      </c>
      <c r="C54" s="143"/>
      <c r="D54" s="58"/>
      <c r="E54" s="45">
        <f>SUM(E52:E53)</f>
        <v>0</v>
      </c>
      <c r="F54" s="91"/>
      <c r="G54" s="58"/>
      <c r="H54" s="58"/>
      <c r="I54" s="58"/>
      <c r="J54" s="12">
        <v>0</v>
      </c>
      <c r="K54" s="12"/>
      <c r="L54" s="12"/>
      <c r="M54" s="12"/>
      <c r="N54" s="13"/>
      <c r="O54" s="13"/>
      <c r="P54" s="13"/>
      <c r="Q54" s="13"/>
      <c r="R54" s="161"/>
      <c r="S54" s="92"/>
      <c r="T54" s="138">
        <f>SUM(T52:T53)</f>
        <v>0</v>
      </c>
      <c r="U54" s="13"/>
      <c r="V54" s="13"/>
      <c r="W54" s="118"/>
      <c r="X54" s="118"/>
      <c r="Y54" s="118"/>
    </row>
    <row r="55" spans="1:25" x14ac:dyDescent="0.25">
      <c r="A55" s="283" t="s">
        <v>77</v>
      </c>
      <c r="B55" s="284"/>
      <c r="C55" s="284"/>
      <c r="D55" s="284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4"/>
      <c r="V55" s="284"/>
      <c r="W55" s="284"/>
      <c r="X55" s="284"/>
      <c r="Y55" s="285"/>
    </row>
    <row r="56" spans="1:25" ht="15.75" x14ac:dyDescent="0.25">
      <c r="A56" s="1" t="s">
        <v>78</v>
      </c>
      <c r="B56" s="2" t="s">
        <v>47</v>
      </c>
      <c r="C56" s="142">
        <v>4100.01</v>
      </c>
      <c r="D56" s="67">
        <v>1699</v>
      </c>
      <c r="E56" s="5">
        <v>1720</v>
      </c>
      <c r="F56" s="165">
        <f t="shared" ref="F56:F57" si="72">E56/C56</f>
        <v>0.41951117192397092</v>
      </c>
      <c r="G56" s="62">
        <v>35</v>
      </c>
      <c r="H56" s="5">
        <v>3</v>
      </c>
      <c r="I56" s="14"/>
      <c r="J56" s="21">
        <v>0</v>
      </c>
      <c r="K56" s="5">
        <v>20</v>
      </c>
      <c r="L56" s="5">
        <v>7</v>
      </c>
      <c r="M56" s="62"/>
      <c r="N56" s="4"/>
      <c r="O56" s="4"/>
      <c r="P56" s="4"/>
      <c r="Q56" s="4"/>
      <c r="R56" s="160">
        <f t="shared" ref="R56" si="73">E56*S56%</f>
        <v>51.6</v>
      </c>
      <c r="S56" s="92">
        <v>3</v>
      </c>
      <c r="T56" s="135">
        <v>51</v>
      </c>
      <c r="U56" s="88">
        <f t="shared" ref="U56" si="74">T56/E56%</f>
        <v>2.9651162790697674</v>
      </c>
      <c r="V56" s="87">
        <v>3</v>
      </c>
      <c r="W56" s="116">
        <f t="shared" ref="W56" si="75">T56*15%</f>
        <v>7.6499999999999995</v>
      </c>
      <c r="X56" s="116">
        <f t="shared" ref="X56" si="76">T56-W56-Y56</f>
        <v>33.15</v>
      </c>
      <c r="Y56" s="116">
        <f t="shared" ref="Y56" si="77">T56*20%</f>
        <v>10.200000000000001</v>
      </c>
    </row>
    <row r="57" spans="1:25" s="180" customFormat="1" ht="15.75" x14ac:dyDescent="0.25">
      <c r="A57" s="170" t="s">
        <v>79</v>
      </c>
      <c r="B57" s="187" t="s">
        <v>80</v>
      </c>
      <c r="C57" s="188">
        <v>1069.01</v>
      </c>
      <c r="D57" s="176">
        <v>380</v>
      </c>
      <c r="E57" s="190">
        <v>408</v>
      </c>
      <c r="F57" s="174">
        <f t="shared" si="72"/>
        <v>0.38166153731022162</v>
      </c>
      <c r="G57" s="190">
        <v>11</v>
      </c>
      <c r="H57" s="184">
        <v>3</v>
      </c>
      <c r="I57" s="183"/>
      <c r="J57" s="186">
        <v>0</v>
      </c>
      <c r="K57" s="186">
        <v>8</v>
      </c>
      <c r="L57" s="186">
        <v>2</v>
      </c>
      <c r="M57" s="186">
        <v>11</v>
      </c>
      <c r="N57" s="173"/>
      <c r="O57" s="176">
        <v>9</v>
      </c>
      <c r="P57" s="176">
        <v>2</v>
      </c>
      <c r="Q57" s="176">
        <v>100</v>
      </c>
      <c r="R57" s="176">
        <f t="shared" ref="R57" si="78">E57*S57%</f>
        <v>12.24</v>
      </c>
      <c r="S57" s="173">
        <v>3</v>
      </c>
      <c r="T57" s="177">
        <v>11</v>
      </c>
      <c r="U57" s="178">
        <f t="shared" ref="U57" si="79">T57/E57%</f>
        <v>2.6960784313725488</v>
      </c>
      <c r="V57" s="173"/>
      <c r="W57" s="179">
        <f t="shared" ref="W57" si="80">T57*15%</f>
        <v>1.65</v>
      </c>
      <c r="X57" s="179">
        <f t="shared" ref="X57" si="81">T57-W57-Y57</f>
        <v>7.1499999999999995</v>
      </c>
      <c r="Y57" s="179">
        <f t="shared" ref="Y57" si="82">T57*20%</f>
        <v>2.2000000000000002</v>
      </c>
    </row>
    <row r="58" spans="1:25" ht="15.75" x14ac:dyDescent="0.25">
      <c r="A58" s="4"/>
      <c r="B58" s="50" t="s">
        <v>39</v>
      </c>
      <c r="C58" s="143"/>
      <c r="D58" s="58"/>
      <c r="E58" s="45">
        <v>2128</v>
      </c>
      <c r="F58" s="91"/>
      <c r="G58" s="58"/>
      <c r="H58" s="58"/>
      <c r="I58" s="58"/>
      <c r="J58" s="12">
        <f>SUM(J56:J57)</f>
        <v>0</v>
      </c>
      <c r="K58" s="12">
        <f>SUM(K56:K57)</f>
        <v>28</v>
      </c>
      <c r="L58" s="12">
        <f>SUM(L56:L57)</f>
        <v>9</v>
      </c>
      <c r="M58" s="12"/>
      <c r="N58" s="13"/>
      <c r="O58" s="13"/>
      <c r="P58" s="13"/>
      <c r="Q58" s="13"/>
      <c r="R58" s="161"/>
      <c r="S58" s="92"/>
      <c r="T58" s="139">
        <f>SUM(T56:T57)</f>
        <v>62</v>
      </c>
      <c r="U58" s="13"/>
      <c r="V58" s="13"/>
      <c r="W58" s="118"/>
      <c r="X58" s="118"/>
      <c r="Y58" s="118"/>
    </row>
    <row r="59" spans="1:25" x14ac:dyDescent="0.25">
      <c r="A59" s="283" t="s">
        <v>81</v>
      </c>
      <c r="B59" s="284"/>
      <c r="C59" s="284"/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5"/>
    </row>
    <row r="60" spans="1:25" ht="15.75" x14ac:dyDescent="0.25">
      <c r="A60" s="1" t="s">
        <v>82</v>
      </c>
      <c r="B60" s="2" t="s">
        <v>47</v>
      </c>
      <c r="C60" s="141">
        <v>315.8</v>
      </c>
      <c r="D60" s="56">
        <v>0</v>
      </c>
      <c r="E60" s="192">
        <v>0</v>
      </c>
      <c r="F60" s="165">
        <f t="shared" ref="F60:F68" si="83">E60/C60</f>
        <v>0</v>
      </c>
      <c r="G60" s="61">
        <v>0</v>
      </c>
      <c r="H60" s="5">
        <v>0</v>
      </c>
      <c r="I60" s="9"/>
      <c r="J60" s="21">
        <v>0</v>
      </c>
      <c r="K60" s="21">
        <v>0</v>
      </c>
      <c r="L60" s="21">
        <v>0</v>
      </c>
      <c r="M60" s="62"/>
      <c r="N60" s="4"/>
      <c r="O60" s="4"/>
      <c r="P60" s="4"/>
      <c r="Q60" s="4"/>
      <c r="R60" s="160">
        <f t="shared" ref="R60" si="84">E60*S60%</f>
        <v>0</v>
      </c>
      <c r="S60" s="92">
        <v>3</v>
      </c>
      <c r="T60" s="135">
        <f t="shared" ref="T60" si="85">E60*S60%</f>
        <v>0</v>
      </c>
      <c r="U60" s="88" t="e">
        <f t="shared" ref="U60" si="86">T60/E60%</f>
        <v>#DIV/0!</v>
      </c>
      <c r="V60" s="87"/>
      <c r="W60" s="116">
        <f t="shared" ref="W60" si="87">T60*15%</f>
        <v>0</v>
      </c>
      <c r="X60" s="116">
        <f t="shared" ref="X60" si="88">T60-W60-Y60</f>
        <v>0</v>
      </c>
      <c r="Y60" s="116">
        <f t="shared" ref="Y60" si="89">T60*20%</f>
        <v>0</v>
      </c>
    </row>
    <row r="61" spans="1:25" s="180" customFormat="1" ht="15.75" x14ac:dyDescent="0.25">
      <c r="A61" s="170" t="s">
        <v>83</v>
      </c>
      <c r="B61" s="187" t="s">
        <v>84</v>
      </c>
      <c r="C61" s="188">
        <v>242.17</v>
      </c>
      <c r="D61" s="216">
        <v>0</v>
      </c>
      <c r="E61" s="194">
        <v>8</v>
      </c>
      <c r="F61" s="174">
        <f t="shared" si="83"/>
        <v>3.303464508403188E-2</v>
      </c>
      <c r="G61" s="173">
        <v>0</v>
      </c>
      <c r="H61" s="184">
        <v>0</v>
      </c>
      <c r="I61" s="217"/>
      <c r="J61" s="190">
        <v>0</v>
      </c>
      <c r="K61" s="186"/>
      <c r="L61" s="186">
        <v>0</v>
      </c>
      <c r="M61" s="186"/>
      <c r="N61" s="173"/>
      <c r="O61" s="173"/>
      <c r="P61" s="173"/>
      <c r="Q61" s="173"/>
      <c r="R61" s="176">
        <f t="shared" ref="R61:R68" si="90">E61*S61%</f>
        <v>0.24</v>
      </c>
      <c r="S61" s="173">
        <v>3</v>
      </c>
      <c r="T61" s="177">
        <v>0</v>
      </c>
      <c r="U61" s="178">
        <f t="shared" ref="U61:U68" si="91">T61/E61%</f>
        <v>0</v>
      </c>
      <c r="V61" s="173"/>
      <c r="W61" s="179">
        <f t="shared" ref="W61:W68" si="92">T61*15%</f>
        <v>0</v>
      </c>
      <c r="X61" s="179">
        <f t="shared" ref="X61:X68" si="93">T61-W61-Y61</f>
        <v>0</v>
      </c>
      <c r="Y61" s="179">
        <f t="shared" ref="Y61:Y68" si="94">T61*20%</f>
        <v>0</v>
      </c>
    </row>
    <row r="62" spans="1:25" s="130" customFormat="1" ht="15.75" x14ac:dyDescent="0.25">
      <c r="A62" s="120" t="s">
        <v>85</v>
      </c>
      <c r="B62" s="121" t="s">
        <v>86</v>
      </c>
      <c r="C62" s="142">
        <v>16</v>
      </c>
      <c r="D62" s="123">
        <v>9</v>
      </c>
      <c r="E62" s="193">
        <v>13</v>
      </c>
      <c r="F62" s="167">
        <f t="shared" si="83"/>
        <v>0.8125</v>
      </c>
      <c r="G62" s="124">
        <v>0</v>
      </c>
      <c r="H62" s="125">
        <v>0</v>
      </c>
      <c r="I62" s="126"/>
      <c r="J62" s="127">
        <v>0</v>
      </c>
      <c r="K62" s="127">
        <v>0</v>
      </c>
      <c r="L62" s="127">
        <v>0</v>
      </c>
      <c r="M62" s="127">
        <v>0</v>
      </c>
      <c r="N62" s="124"/>
      <c r="O62" s="124"/>
      <c r="P62" s="124"/>
      <c r="Q62" s="124"/>
      <c r="R62" s="149">
        <v>0</v>
      </c>
      <c r="S62" s="124">
        <v>3</v>
      </c>
      <c r="T62" s="135">
        <v>0</v>
      </c>
      <c r="U62" s="128">
        <f t="shared" si="91"/>
        <v>0</v>
      </c>
      <c r="V62" s="124"/>
      <c r="W62" s="129">
        <f t="shared" si="92"/>
        <v>0</v>
      </c>
      <c r="X62" s="129">
        <f t="shared" si="93"/>
        <v>0</v>
      </c>
      <c r="Y62" s="129">
        <f t="shared" si="94"/>
        <v>0</v>
      </c>
    </row>
    <row r="63" spans="1:25" s="180" customFormat="1" ht="15.75" x14ac:dyDescent="0.25">
      <c r="A63" s="170" t="s">
        <v>87</v>
      </c>
      <c r="B63" s="187" t="s">
        <v>88</v>
      </c>
      <c r="C63" s="188">
        <v>25.4</v>
      </c>
      <c r="D63" s="216">
        <v>52</v>
      </c>
      <c r="E63" s="194">
        <v>43</v>
      </c>
      <c r="F63" s="174">
        <f t="shared" si="83"/>
        <v>1.6929133858267718</v>
      </c>
      <c r="G63" s="173">
        <v>2</v>
      </c>
      <c r="H63" s="184">
        <v>7</v>
      </c>
      <c r="I63" s="217"/>
      <c r="J63" s="190">
        <v>0</v>
      </c>
      <c r="K63" s="186">
        <v>2</v>
      </c>
      <c r="L63" s="186">
        <v>0</v>
      </c>
      <c r="M63" s="186"/>
      <c r="N63" s="173"/>
      <c r="O63" s="173"/>
      <c r="P63" s="173"/>
      <c r="Q63" s="173"/>
      <c r="R63" s="176">
        <f t="shared" si="90"/>
        <v>2.15</v>
      </c>
      <c r="S63" s="173">
        <v>5</v>
      </c>
      <c r="T63" s="177">
        <v>2</v>
      </c>
      <c r="U63" s="178">
        <f t="shared" si="91"/>
        <v>4.6511627906976747</v>
      </c>
      <c r="V63" s="173"/>
      <c r="W63" s="179">
        <f t="shared" si="92"/>
        <v>0.3</v>
      </c>
      <c r="X63" s="179">
        <f t="shared" si="93"/>
        <v>1.2999999999999998</v>
      </c>
      <c r="Y63" s="179">
        <f t="shared" si="94"/>
        <v>0.4</v>
      </c>
    </row>
    <row r="64" spans="1:25" s="180" customFormat="1" ht="15.75" x14ac:dyDescent="0.25">
      <c r="A64" s="170" t="s">
        <v>89</v>
      </c>
      <c r="B64" s="187" t="s">
        <v>90</v>
      </c>
      <c r="C64" s="188">
        <v>52.7</v>
      </c>
      <c r="D64" s="216">
        <v>8</v>
      </c>
      <c r="E64" s="194">
        <v>10</v>
      </c>
      <c r="F64" s="174">
        <f t="shared" si="83"/>
        <v>0.18975332068311193</v>
      </c>
      <c r="G64" s="173">
        <v>0</v>
      </c>
      <c r="H64" s="184">
        <v>3</v>
      </c>
      <c r="I64" s="217"/>
      <c r="J64" s="190">
        <v>0</v>
      </c>
      <c r="K64" s="186">
        <v>0</v>
      </c>
      <c r="L64" s="186">
        <v>0</v>
      </c>
      <c r="M64" s="186">
        <v>0</v>
      </c>
      <c r="N64" s="173"/>
      <c r="O64" s="173">
        <v>0</v>
      </c>
      <c r="P64" s="173"/>
      <c r="Q64" s="173"/>
      <c r="R64" s="176">
        <f t="shared" si="90"/>
        <v>0.3</v>
      </c>
      <c r="S64" s="173">
        <v>3</v>
      </c>
      <c r="T64" s="177">
        <v>0</v>
      </c>
      <c r="U64" s="178">
        <f t="shared" si="91"/>
        <v>0</v>
      </c>
      <c r="V64" s="173"/>
      <c r="W64" s="179">
        <f t="shared" si="92"/>
        <v>0</v>
      </c>
      <c r="X64" s="179">
        <f t="shared" si="93"/>
        <v>0</v>
      </c>
      <c r="Y64" s="179">
        <f t="shared" si="94"/>
        <v>0</v>
      </c>
    </row>
    <row r="65" spans="1:25" s="180" customFormat="1" ht="15.75" x14ac:dyDescent="0.25">
      <c r="A65" s="170" t="s">
        <v>91</v>
      </c>
      <c r="B65" s="187" t="s">
        <v>92</v>
      </c>
      <c r="C65" s="188">
        <v>8.73</v>
      </c>
      <c r="D65" s="216">
        <v>40</v>
      </c>
      <c r="E65" s="194">
        <v>32</v>
      </c>
      <c r="F65" s="174">
        <f t="shared" si="83"/>
        <v>3.665521191294387</v>
      </c>
      <c r="G65" s="173">
        <v>3</v>
      </c>
      <c r="H65" s="184">
        <v>8</v>
      </c>
      <c r="I65" s="217"/>
      <c r="J65" s="190">
        <v>0</v>
      </c>
      <c r="K65" s="186">
        <v>3</v>
      </c>
      <c r="L65" s="186">
        <v>0</v>
      </c>
      <c r="M65" s="186"/>
      <c r="N65" s="173"/>
      <c r="O65" s="173"/>
      <c r="P65" s="173"/>
      <c r="Q65" s="173"/>
      <c r="R65" s="176">
        <f t="shared" si="90"/>
        <v>2.2400000000000002</v>
      </c>
      <c r="S65" s="173">
        <v>7</v>
      </c>
      <c r="T65" s="177">
        <v>2</v>
      </c>
      <c r="U65" s="178">
        <f t="shared" si="91"/>
        <v>6.25</v>
      </c>
      <c r="V65" s="173"/>
      <c r="W65" s="179">
        <f t="shared" si="92"/>
        <v>0.3</v>
      </c>
      <c r="X65" s="179">
        <f t="shared" si="93"/>
        <v>1.2999999999999998</v>
      </c>
      <c r="Y65" s="179">
        <f t="shared" si="94"/>
        <v>0.4</v>
      </c>
    </row>
    <row r="66" spans="1:25" s="130" customFormat="1" ht="15.75" x14ac:dyDescent="0.25">
      <c r="A66" s="120" t="s">
        <v>93</v>
      </c>
      <c r="B66" s="121" t="s">
        <v>94</v>
      </c>
      <c r="C66" s="122">
        <v>11.8</v>
      </c>
      <c r="D66" s="257">
        <v>29</v>
      </c>
      <c r="E66" s="193">
        <v>27</v>
      </c>
      <c r="F66" s="167">
        <f t="shared" si="83"/>
        <v>2.2881355932203387</v>
      </c>
      <c r="G66" s="124">
        <v>2</v>
      </c>
      <c r="H66" s="125">
        <v>7</v>
      </c>
      <c r="I66" s="258"/>
      <c r="J66" s="127">
        <v>0</v>
      </c>
      <c r="K66" s="150">
        <v>2</v>
      </c>
      <c r="L66" s="150">
        <v>0</v>
      </c>
      <c r="M66" s="150"/>
      <c r="N66" s="124"/>
      <c r="O66" s="124"/>
      <c r="P66" s="124"/>
      <c r="Q66" s="124"/>
      <c r="R66" s="149">
        <f t="shared" si="90"/>
        <v>1.8900000000000001</v>
      </c>
      <c r="S66" s="124">
        <v>7</v>
      </c>
      <c r="T66" s="135">
        <v>1</v>
      </c>
      <c r="U66" s="128">
        <f t="shared" si="91"/>
        <v>3.7037037037037033</v>
      </c>
      <c r="V66" s="124"/>
      <c r="W66" s="129">
        <f t="shared" si="92"/>
        <v>0.15</v>
      </c>
      <c r="X66" s="129">
        <f t="shared" si="93"/>
        <v>0.64999999999999991</v>
      </c>
      <c r="Y66" s="129">
        <f t="shared" si="94"/>
        <v>0.2</v>
      </c>
    </row>
    <row r="67" spans="1:25" s="130" customFormat="1" ht="15.75" x14ac:dyDescent="0.25">
      <c r="A67" s="120" t="s">
        <v>95</v>
      </c>
      <c r="B67" s="121" t="s">
        <v>96</v>
      </c>
      <c r="C67" s="277">
        <v>16.3</v>
      </c>
      <c r="D67" s="257">
        <v>11</v>
      </c>
      <c r="E67" s="193">
        <v>6</v>
      </c>
      <c r="F67" s="167">
        <f t="shared" si="83"/>
        <v>0.36809815950920244</v>
      </c>
      <c r="G67" s="124">
        <v>0</v>
      </c>
      <c r="H67" s="278">
        <v>3</v>
      </c>
      <c r="I67" s="258"/>
      <c r="J67" s="127">
        <v>0</v>
      </c>
      <c r="K67" s="279">
        <v>0</v>
      </c>
      <c r="L67" s="279">
        <v>0</v>
      </c>
      <c r="M67" s="279"/>
      <c r="N67" s="124"/>
      <c r="O67" s="124"/>
      <c r="P67" s="124"/>
      <c r="Q67" s="124"/>
      <c r="R67" s="149">
        <f t="shared" si="90"/>
        <v>0.18</v>
      </c>
      <c r="S67" s="124">
        <v>3</v>
      </c>
      <c r="T67" s="135">
        <v>0</v>
      </c>
      <c r="U67" s="128">
        <f t="shared" si="91"/>
        <v>0</v>
      </c>
      <c r="V67" s="124"/>
      <c r="W67" s="129">
        <f t="shared" si="92"/>
        <v>0</v>
      </c>
      <c r="X67" s="129">
        <f t="shared" si="93"/>
        <v>0</v>
      </c>
      <c r="Y67" s="129">
        <f t="shared" si="94"/>
        <v>0</v>
      </c>
    </row>
    <row r="68" spans="1:25" s="130" customFormat="1" ht="15.75" x14ac:dyDescent="0.25">
      <c r="A68" s="120" t="s">
        <v>318</v>
      </c>
      <c r="B68" s="276" t="s">
        <v>97</v>
      </c>
      <c r="C68" s="153">
        <v>8.6999999999999993</v>
      </c>
      <c r="D68" s="257">
        <v>24</v>
      </c>
      <c r="E68" s="193">
        <v>30</v>
      </c>
      <c r="F68" s="167">
        <f t="shared" si="83"/>
        <v>3.4482758620689657</v>
      </c>
      <c r="G68" s="124">
        <v>1</v>
      </c>
      <c r="H68" s="131">
        <v>7</v>
      </c>
      <c r="I68" s="258"/>
      <c r="J68" s="127">
        <v>0</v>
      </c>
      <c r="K68" s="150">
        <v>1</v>
      </c>
      <c r="L68" s="150">
        <v>0</v>
      </c>
      <c r="M68" s="150"/>
      <c r="N68" s="124"/>
      <c r="O68" s="124"/>
      <c r="P68" s="124"/>
      <c r="Q68" s="124"/>
      <c r="R68" s="149">
        <f t="shared" si="90"/>
        <v>2.1</v>
      </c>
      <c r="S68" s="124">
        <v>7</v>
      </c>
      <c r="T68" s="135">
        <v>2</v>
      </c>
      <c r="U68" s="128">
        <f t="shared" si="91"/>
        <v>6.666666666666667</v>
      </c>
      <c r="V68" s="124"/>
      <c r="W68" s="129">
        <f t="shared" si="92"/>
        <v>0.3</v>
      </c>
      <c r="X68" s="129">
        <f t="shared" si="93"/>
        <v>1.2999999999999998</v>
      </c>
      <c r="Y68" s="129">
        <f t="shared" si="94"/>
        <v>0.4</v>
      </c>
    </row>
    <row r="69" spans="1:25" ht="15.75" x14ac:dyDescent="0.25">
      <c r="A69" s="4"/>
      <c r="B69" s="50" t="s">
        <v>39</v>
      </c>
      <c r="C69" s="143"/>
      <c r="D69" s="58"/>
      <c r="E69" s="45">
        <v>169</v>
      </c>
      <c r="F69" s="91"/>
      <c r="G69" s="58"/>
      <c r="H69" s="58"/>
      <c r="I69" s="58"/>
      <c r="J69" s="21">
        <v>0</v>
      </c>
      <c r="K69" s="12">
        <v>8</v>
      </c>
      <c r="L69" s="12">
        <v>0</v>
      </c>
      <c r="M69" s="12"/>
      <c r="N69" s="13"/>
      <c r="O69" s="13"/>
      <c r="P69" s="13"/>
      <c r="Q69" s="13"/>
      <c r="R69" s="161"/>
      <c r="S69" s="92"/>
      <c r="T69" s="138">
        <f>SUM(T60:T68)</f>
        <v>7</v>
      </c>
      <c r="U69" s="13"/>
      <c r="V69" s="13"/>
      <c r="W69" s="118"/>
      <c r="X69" s="118"/>
      <c r="Y69" s="118"/>
    </row>
    <row r="70" spans="1:25" x14ac:dyDescent="0.25">
      <c r="A70" s="283" t="s">
        <v>98</v>
      </c>
      <c r="B70" s="284"/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284"/>
      <c r="V70" s="284"/>
      <c r="W70" s="284"/>
      <c r="X70" s="284"/>
      <c r="Y70" s="285"/>
    </row>
    <row r="71" spans="1:25" ht="15.75" x14ac:dyDescent="0.25">
      <c r="A71" s="25" t="s">
        <v>99</v>
      </c>
      <c r="B71" s="26" t="s">
        <v>100</v>
      </c>
      <c r="C71" s="142">
        <v>109.6</v>
      </c>
      <c r="D71" s="28">
        <v>0</v>
      </c>
      <c r="E71" s="192">
        <v>0</v>
      </c>
      <c r="F71" s="165">
        <f t="shared" ref="F71:F73" si="95">E71/C71</f>
        <v>0</v>
      </c>
      <c r="G71" s="61">
        <v>0</v>
      </c>
      <c r="H71" s="27"/>
      <c r="I71" s="28"/>
      <c r="J71" s="21">
        <v>0</v>
      </c>
      <c r="K71" s="21"/>
      <c r="L71" s="21">
        <v>0</v>
      </c>
      <c r="M71" s="62"/>
      <c r="N71" s="4"/>
      <c r="O71" s="4"/>
      <c r="P71" s="4"/>
      <c r="Q71" s="4"/>
      <c r="R71" s="160">
        <f t="shared" ref="R71" si="96">E71*S71%</f>
        <v>0</v>
      </c>
      <c r="S71" s="92">
        <v>3</v>
      </c>
      <c r="T71" s="135">
        <f t="shared" ref="T71" si="97">E71*S71%</f>
        <v>0</v>
      </c>
      <c r="U71" s="88" t="e">
        <f t="shared" ref="U71" si="98">T71/E71%</f>
        <v>#DIV/0!</v>
      </c>
      <c r="V71" s="87"/>
      <c r="W71" s="116">
        <f t="shared" ref="W71" si="99">T71*15%</f>
        <v>0</v>
      </c>
      <c r="X71" s="116">
        <f t="shared" ref="X71" si="100">T71-W71-Y71</f>
        <v>0</v>
      </c>
      <c r="Y71" s="116">
        <f t="shared" ref="Y71" si="101">T71*20%</f>
        <v>0</v>
      </c>
    </row>
    <row r="72" spans="1:25" s="180" customFormat="1" ht="30" x14ac:dyDescent="0.25">
      <c r="A72" s="170" t="s">
        <v>101</v>
      </c>
      <c r="B72" s="187" t="s">
        <v>102</v>
      </c>
      <c r="C72" s="188">
        <v>119.9</v>
      </c>
      <c r="D72" s="201">
        <v>0</v>
      </c>
      <c r="E72" s="194">
        <v>0</v>
      </c>
      <c r="F72" s="174">
        <f t="shared" si="95"/>
        <v>0</v>
      </c>
      <c r="G72" s="173">
        <v>0</v>
      </c>
      <c r="H72" s="190"/>
      <c r="I72" s="201"/>
      <c r="J72" s="190">
        <v>0</v>
      </c>
      <c r="K72" s="186"/>
      <c r="L72" s="186">
        <v>0</v>
      </c>
      <c r="M72" s="186"/>
      <c r="N72" s="173"/>
      <c r="O72" s="173"/>
      <c r="P72" s="173"/>
      <c r="Q72" s="173"/>
      <c r="R72" s="176">
        <f t="shared" ref="R72:R73" si="102">E72*S72%</f>
        <v>0</v>
      </c>
      <c r="S72" s="173">
        <v>3</v>
      </c>
      <c r="T72" s="177">
        <f t="shared" ref="T72:T73" si="103">E72*S72%</f>
        <v>0</v>
      </c>
      <c r="U72" s="178" t="e">
        <f t="shared" ref="U72:U73" si="104">T72/E72%</f>
        <v>#DIV/0!</v>
      </c>
      <c r="V72" s="173"/>
      <c r="W72" s="179">
        <f t="shared" ref="W72:W73" si="105">T72*15%</f>
        <v>0</v>
      </c>
      <c r="X72" s="179">
        <f t="shared" ref="X72:X73" si="106">T72-W72-Y72</f>
        <v>0</v>
      </c>
      <c r="Y72" s="179">
        <f t="shared" ref="Y72:Y73" si="107">T72*20%</f>
        <v>0</v>
      </c>
    </row>
    <row r="73" spans="1:25" s="130" customFormat="1" ht="15.75" x14ac:dyDescent="0.25">
      <c r="A73" s="120" t="s">
        <v>103</v>
      </c>
      <c r="B73" s="121" t="s">
        <v>104</v>
      </c>
      <c r="C73" s="122">
        <v>278</v>
      </c>
      <c r="D73" s="132">
        <v>0</v>
      </c>
      <c r="E73" s="193">
        <v>0</v>
      </c>
      <c r="F73" s="167">
        <f t="shared" si="95"/>
        <v>0</v>
      </c>
      <c r="G73" s="124">
        <v>0</v>
      </c>
      <c r="H73" s="127"/>
      <c r="I73" s="132"/>
      <c r="J73" s="127">
        <v>0</v>
      </c>
      <c r="K73" s="150"/>
      <c r="L73" s="150">
        <v>0</v>
      </c>
      <c r="M73" s="150"/>
      <c r="N73" s="124"/>
      <c r="O73" s="124"/>
      <c r="P73" s="124"/>
      <c r="Q73" s="124"/>
      <c r="R73" s="149">
        <f t="shared" si="102"/>
        <v>0</v>
      </c>
      <c r="S73" s="124">
        <v>3</v>
      </c>
      <c r="T73" s="135">
        <f t="shared" si="103"/>
        <v>0</v>
      </c>
      <c r="U73" s="128" t="e">
        <f t="shared" si="104"/>
        <v>#DIV/0!</v>
      </c>
      <c r="V73" s="124"/>
      <c r="W73" s="129">
        <f t="shared" si="105"/>
        <v>0</v>
      </c>
      <c r="X73" s="129">
        <f t="shared" si="106"/>
        <v>0</v>
      </c>
      <c r="Y73" s="129">
        <f t="shared" si="107"/>
        <v>0</v>
      </c>
    </row>
    <row r="74" spans="1:25" ht="15.75" x14ac:dyDescent="0.25">
      <c r="A74" s="4"/>
      <c r="B74" s="51" t="s">
        <v>39</v>
      </c>
      <c r="C74" s="143"/>
      <c r="D74" s="58">
        <v>0</v>
      </c>
      <c r="E74" s="45">
        <v>0</v>
      </c>
      <c r="F74" s="91"/>
      <c r="G74" s="58">
        <v>0</v>
      </c>
      <c r="H74" s="58"/>
      <c r="I74" s="58"/>
      <c r="J74" s="21">
        <v>0</v>
      </c>
      <c r="K74" s="31"/>
      <c r="L74" s="31">
        <v>0</v>
      </c>
      <c r="M74" s="31"/>
      <c r="N74" s="13"/>
      <c r="O74" s="13"/>
      <c r="P74" s="13"/>
      <c r="Q74" s="13"/>
      <c r="R74" s="161"/>
      <c r="S74" s="92"/>
      <c r="T74" s="138">
        <f>SUM(T71:T73)</f>
        <v>0</v>
      </c>
      <c r="U74" s="13"/>
      <c r="V74" s="13"/>
      <c r="W74" s="118"/>
      <c r="X74" s="118"/>
      <c r="Y74" s="118"/>
    </row>
    <row r="75" spans="1:25" x14ac:dyDescent="0.25">
      <c r="A75" s="342" t="s">
        <v>105</v>
      </c>
      <c r="B75" s="284"/>
      <c r="C75" s="284"/>
      <c r="D75" s="284"/>
      <c r="E75" s="284"/>
      <c r="F75" s="284"/>
      <c r="G75" s="284"/>
      <c r="H75" s="284"/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5"/>
    </row>
    <row r="76" spans="1:25" ht="15.75" x14ac:dyDescent="0.25">
      <c r="A76" s="32" t="s">
        <v>106</v>
      </c>
      <c r="B76" s="33" t="s">
        <v>47</v>
      </c>
      <c r="C76" s="142">
        <v>156.80000000000001</v>
      </c>
      <c r="D76" s="55">
        <v>153</v>
      </c>
      <c r="E76" s="192">
        <v>107</v>
      </c>
      <c r="F76" s="165">
        <f t="shared" ref="F76:F82" si="108">E76/C76</f>
        <v>0.68239795918367341</v>
      </c>
      <c r="G76" s="71">
        <v>7</v>
      </c>
      <c r="H76" s="34">
        <v>5</v>
      </c>
      <c r="I76" s="29"/>
      <c r="J76" s="21">
        <v>0</v>
      </c>
      <c r="K76" s="21">
        <v>5</v>
      </c>
      <c r="L76" s="21">
        <v>1</v>
      </c>
      <c r="M76" s="62">
        <v>2</v>
      </c>
      <c r="N76" s="4"/>
      <c r="O76" s="4">
        <v>2</v>
      </c>
      <c r="P76" s="4"/>
      <c r="Q76" s="4"/>
      <c r="R76" s="160">
        <f t="shared" ref="R76" si="109">E76*S76%</f>
        <v>3.21</v>
      </c>
      <c r="S76" s="92">
        <v>3</v>
      </c>
      <c r="T76" s="135">
        <v>2</v>
      </c>
      <c r="U76" s="88">
        <f t="shared" ref="U76" si="110">T76/E76%</f>
        <v>1.8691588785046729</v>
      </c>
      <c r="V76" s="87"/>
      <c r="W76" s="116">
        <f t="shared" ref="W76" si="111">T76*15%</f>
        <v>0.3</v>
      </c>
      <c r="X76" s="116">
        <f t="shared" ref="X76" si="112">T76-W76-Y76</f>
        <v>1.2999999999999998</v>
      </c>
      <c r="Y76" s="116">
        <f t="shared" ref="Y76" si="113">T76*20%</f>
        <v>0.4</v>
      </c>
    </row>
    <row r="77" spans="1:25" ht="15.75" x14ac:dyDescent="0.25">
      <c r="A77" s="32" t="s">
        <v>327</v>
      </c>
      <c r="B77" s="280" t="s">
        <v>310</v>
      </c>
      <c r="C77" s="281"/>
      <c r="D77" s="281"/>
      <c r="E77" s="281"/>
      <c r="F77" s="282"/>
      <c r="G77" s="71"/>
      <c r="H77" s="34"/>
      <c r="I77" s="29"/>
      <c r="J77" s="21"/>
      <c r="K77" s="21"/>
      <c r="L77" s="21"/>
      <c r="M77" s="62"/>
      <c r="N77" s="4"/>
      <c r="O77" s="4"/>
      <c r="P77" s="4"/>
      <c r="Q77" s="4"/>
      <c r="R77" s="160"/>
      <c r="S77" s="92"/>
      <c r="T77" s="135">
        <v>1</v>
      </c>
      <c r="U77" s="88"/>
      <c r="V77" s="87"/>
      <c r="W77" s="116"/>
      <c r="X77" s="116"/>
      <c r="Y77" s="116"/>
    </row>
    <row r="78" spans="1:25" s="180" customFormat="1" ht="15.75" x14ac:dyDescent="0.25">
      <c r="A78" s="170" t="s">
        <v>107</v>
      </c>
      <c r="B78" s="187" t="s">
        <v>108</v>
      </c>
      <c r="C78" s="188">
        <v>699.6</v>
      </c>
      <c r="D78" s="189">
        <v>667</v>
      </c>
      <c r="E78" s="194">
        <v>636</v>
      </c>
      <c r="F78" s="174">
        <f t="shared" si="108"/>
        <v>0.90909090909090906</v>
      </c>
      <c r="G78" s="176">
        <v>19</v>
      </c>
      <c r="H78" s="184">
        <v>3</v>
      </c>
      <c r="I78" s="201"/>
      <c r="J78" s="190">
        <v>0</v>
      </c>
      <c r="K78" s="186">
        <v>12</v>
      </c>
      <c r="L78" s="186">
        <v>3</v>
      </c>
      <c r="M78" s="186">
        <v>19</v>
      </c>
      <c r="N78" s="176">
        <v>4</v>
      </c>
      <c r="O78" s="176">
        <v>12</v>
      </c>
      <c r="P78" s="176">
        <v>3</v>
      </c>
      <c r="Q78" s="176">
        <v>100</v>
      </c>
      <c r="R78" s="176">
        <f t="shared" ref="R78:R82" si="114">E78*S78%</f>
        <v>19.079999999999998</v>
      </c>
      <c r="S78" s="173">
        <v>3</v>
      </c>
      <c r="T78" s="177">
        <v>18</v>
      </c>
      <c r="U78" s="178">
        <f t="shared" ref="U78:U82" si="115">T78/E78%</f>
        <v>2.8301886792452828</v>
      </c>
      <c r="V78" s="173"/>
      <c r="W78" s="179">
        <f t="shared" ref="W78:W82" si="116">T78*15%</f>
        <v>2.6999999999999997</v>
      </c>
      <c r="X78" s="179">
        <f t="shared" ref="X78:X82" si="117">T78-W78-Y78</f>
        <v>11.700000000000001</v>
      </c>
      <c r="Y78" s="179">
        <f t="shared" ref="Y78:Y82" si="118">T78*20%</f>
        <v>3.6</v>
      </c>
    </row>
    <row r="79" spans="1:25" s="130" customFormat="1" ht="15.75" x14ac:dyDescent="0.25">
      <c r="A79" s="120" t="s">
        <v>109</v>
      </c>
      <c r="B79" s="121" t="s">
        <v>110</v>
      </c>
      <c r="C79" s="122">
        <v>354.7</v>
      </c>
      <c r="D79" s="126">
        <v>326</v>
      </c>
      <c r="E79" s="193">
        <v>399</v>
      </c>
      <c r="F79" s="167">
        <f t="shared" si="108"/>
        <v>1.1248942768536792</v>
      </c>
      <c r="G79" s="149">
        <v>10</v>
      </c>
      <c r="H79" s="125">
        <v>5</v>
      </c>
      <c r="I79" s="258"/>
      <c r="J79" s="127">
        <v>0</v>
      </c>
      <c r="K79" s="150">
        <v>6</v>
      </c>
      <c r="L79" s="150">
        <v>2</v>
      </c>
      <c r="M79" s="150">
        <v>4</v>
      </c>
      <c r="N79" s="149">
        <v>1</v>
      </c>
      <c r="O79" s="149">
        <v>2</v>
      </c>
      <c r="P79" s="149">
        <v>1</v>
      </c>
      <c r="Q79" s="149">
        <v>40</v>
      </c>
      <c r="R79" s="149">
        <f t="shared" si="114"/>
        <v>27.930000000000003</v>
      </c>
      <c r="S79" s="124">
        <v>7</v>
      </c>
      <c r="T79" s="135">
        <v>27</v>
      </c>
      <c r="U79" s="128">
        <f t="shared" si="115"/>
        <v>6.7669172932330826</v>
      </c>
      <c r="V79" s="124"/>
      <c r="W79" s="129">
        <f t="shared" si="116"/>
        <v>4.05</v>
      </c>
      <c r="X79" s="129">
        <f t="shared" si="117"/>
        <v>17.549999999999997</v>
      </c>
      <c r="Y79" s="129">
        <f t="shared" si="118"/>
        <v>5.4</v>
      </c>
    </row>
    <row r="80" spans="1:25" ht="15.75" x14ac:dyDescent="0.25">
      <c r="A80" s="25" t="s">
        <v>111</v>
      </c>
      <c r="B80" s="26" t="s">
        <v>112</v>
      </c>
      <c r="C80" s="142">
        <v>33.6</v>
      </c>
      <c r="D80" s="55">
        <v>44</v>
      </c>
      <c r="E80" s="192">
        <v>0</v>
      </c>
      <c r="F80" s="165">
        <f t="shared" si="108"/>
        <v>0</v>
      </c>
      <c r="G80" s="71">
        <v>2</v>
      </c>
      <c r="H80" s="34">
        <v>5</v>
      </c>
      <c r="I80" s="29"/>
      <c r="J80" s="21">
        <v>0</v>
      </c>
      <c r="K80" s="30">
        <v>2</v>
      </c>
      <c r="L80" s="30">
        <v>0</v>
      </c>
      <c r="M80" s="63"/>
      <c r="N80" s="4"/>
      <c r="O80" s="4"/>
      <c r="P80" s="4"/>
      <c r="Q80" s="4"/>
      <c r="R80" s="160">
        <f t="shared" si="114"/>
        <v>0</v>
      </c>
      <c r="S80" s="92">
        <v>3</v>
      </c>
      <c r="T80" s="135">
        <f t="shared" ref="T80" si="119">E80*S80%</f>
        <v>0</v>
      </c>
      <c r="U80" s="88" t="e">
        <f t="shared" si="115"/>
        <v>#DIV/0!</v>
      </c>
      <c r="V80" s="87"/>
      <c r="W80" s="116">
        <f t="shared" si="116"/>
        <v>0</v>
      </c>
      <c r="X80" s="116">
        <f t="shared" si="117"/>
        <v>0</v>
      </c>
      <c r="Y80" s="116">
        <f t="shared" si="118"/>
        <v>0</v>
      </c>
    </row>
    <row r="81" spans="1:25" s="130" customFormat="1" ht="15.75" x14ac:dyDescent="0.25">
      <c r="A81" s="120" t="s">
        <v>113</v>
      </c>
      <c r="B81" s="121" t="s">
        <v>114</v>
      </c>
      <c r="C81" s="122">
        <v>22.7</v>
      </c>
      <c r="D81" s="262">
        <v>89</v>
      </c>
      <c r="E81" s="193">
        <v>88</v>
      </c>
      <c r="F81" s="167">
        <f t="shared" si="108"/>
        <v>3.8766519823788546</v>
      </c>
      <c r="G81" s="149">
        <v>6</v>
      </c>
      <c r="H81" s="125">
        <v>8</v>
      </c>
      <c r="I81" s="258"/>
      <c r="J81" s="127">
        <v>0</v>
      </c>
      <c r="K81" s="150">
        <v>5</v>
      </c>
      <c r="L81" s="150">
        <v>1</v>
      </c>
      <c r="M81" s="150"/>
      <c r="N81" s="124"/>
      <c r="O81" s="124"/>
      <c r="P81" s="124"/>
      <c r="Q81" s="124"/>
      <c r="R81" s="149">
        <f t="shared" si="114"/>
        <v>6.16</v>
      </c>
      <c r="S81" s="124">
        <v>7</v>
      </c>
      <c r="T81" s="135">
        <v>6</v>
      </c>
      <c r="U81" s="128">
        <f t="shared" si="115"/>
        <v>6.8181818181818183</v>
      </c>
      <c r="V81" s="124"/>
      <c r="W81" s="129">
        <f t="shared" si="116"/>
        <v>0.89999999999999991</v>
      </c>
      <c r="X81" s="129">
        <f t="shared" si="117"/>
        <v>3.8999999999999995</v>
      </c>
      <c r="Y81" s="129">
        <f t="shared" si="118"/>
        <v>1.2000000000000002</v>
      </c>
    </row>
    <row r="82" spans="1:25" s="130" customFormat="1" ht="15.75" x14ac:dyDescent="0.25">
      <c r="A82" s="120" t="s">
        <v>115</v>
      </c>
      <c r="B82" s="121" t="s">
        <v>116</v>
      </c>
      <c r="C82" s="122">
        <v>812.9</v>
      </c>
      <c r="D82" s="148">
        <v>251</v>
      </c>
      <c r="E82" s="193">
        <v>253</v>
      </c>
      <c r="F82" s="167">
        <f t="shared" si="108"/>
        <v>0.31123139377537212</v>
      </c>
      <c r="G82" s="149">
        <v>7</v>
      </c>
      <c r="H82" s="125">
        <v>3</v>
      </c>
      <c r="I82" s="258"/>
      <c r="J82" s="127">
        <v>0</v>
      </c>
      <c r="K82" s="150">
        <v>5</v>
      </c>
      <c r="L82" s="150">
        <v>1</v>
      </c>
      <c r="M82" s="150">
        <v>5</v>
      </c>
      <c r="N82" s="149">
        <v>1</v>
      </c>
      <c r="O82" s="149">
        <v>4</v>
      </c>
      <c r="P82" s="149"/>
      <c r="Q82" s="149">
        <v>72</v>
      </c>
      <c r="R82" s="149">
        <f t="shared" si="114"/>
        <v>7.59</v>
      </c>
      <c r="S82" s="124">
        <v>3</v>
      </c>
      <c r="T82" s="135">
        <v>7</v>
      </c>
      <c r="U82" s="128">
        <f t="shared" si="115"/>
        <v>2.766798418972332</v>
      </c>
      <c r="V82" s="124"/>
      <c r="W82" s="129">
        <f t="shared" si="116"/>
        <v>1.05</v>
      </c>
      <c r="X82" s="129">
        <f t="shared" si="117"/>
        <v>4.55</v>
      </c>
      <c r="Y82" s="129">
        <f t="shared" si="118"/>
        <v>1.4000000000000001</v>
      </c>
    </row>
    <row r="83" spans="1:25" ht="15.75" x14ac:dyDescent="0.25">
      <c r="A83" s="4"/>
      <c r="B83" s="50" t="s">
        <v>39</v>
      </c>
      <c r="C83" s="143"/>
      <c r="D83" s="58"/>
      <c r="E83" s="45">
        <v>1483</v>
      </c>
      <c r="F83" s="91"/>
      <c r="G83" s="12">
        <v>51</v>
      </c>
      <c r="H83" s="58"/>
      <c r="I83" s="58"/>
      <c r="J83" s="21">
        <v>0</v>
      </c>
      <c r="K83" s="12">
        <f>SUM(K76:K82)</f>
        <v>35</v>
      </c>
      <c r="L83" s="12">
        <f>SUM(L76:L82)</f>
        <v>8</v>
      </c>
      <c r="M83" s="12"/>
      <c r="N83" s="13"/>
      <c r="O83" s="13"/>
      <c r="P83" s="13"/>
      <c r="Q83" s="13"/>
      <c r="R83" s="161"/>
      <c r="S83" s="92"/>
      <c r="T83" s="138">
        <f>SUM(T76:T82)</f>
        <v>61</v>
      </c>
      <c r="U83" s="13"/>
      <c r="V83" s="13"/>
      <c r="W83" s="118"/>
      <c r="X83" s="118"/>
      <c r="Y83" s="118"/>
    </row>
    <row r="84" spans="1:25" x14ac:dyDescent="0.25">
      <c r="A84" s="283" t="s">
        <v>117</v>
      </c>
      <c r="B84" s="284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284"/>
      <c r="T84" s="284"/>
      <c r="U84" s="284"/>
      <c r="V84" s="284"/>
      <c r="W84" s="284"/>
      <c r="X84" s="284"/>
      <c r="Y84" s="285"/>
    </row>
    <row r="85" spans="1:25" ht="15.75" x14ac:dyDescent="0.25">
      <c r="A85" s="35" t="s">
        <v>118</v>
      </c>
      <c r="B85" s="18" t="s">
        <v>47</v>
      </c>
      <c r="C85" s="141">
        <v>631.46</v>
      </c>
      <c r="D85" s="55">
        <v>333</v>
      </c>
      <c r="E85" s="192">
        <v>328</v>
      </c>
      <c r="F85" s="165">
        <f t="shared" ref="F85:F91" si="120">E85/C85</f>
        <v>0.51943115953504571</v>
      </c>
      <c r="G85" s="71">
        <v>9</v>
      </c>
      <c r="H85" s="8">
        <v>3</v>
      </c>
      <c r="I85" s="17"/>
      <c r="J85" s="21">
        <v>2</v>
      </c>
      <c r="K85" s="21">
        <v>6</v>
      </c>
      <c r="L85" s="21">
        <v>1</v>
      </c>
      <c r="M85" s="62">
        <v>4</v>
      </c>
      <c r="N85" s="4"/>
      <c r="O85" s="4">
        <v>4</v>
      </c>
      <c r="P85" s="4"/>
      <c r="Q85" s="67">
        <v>44</v>
      </c>
      <c r="R85" s="160">
        <f t="shared" ref="R85" si="121">E85*S85%</f>
        <v>9.84</v>
      </c>
      <c r="S85" s="92">
        <v>3</v>
      </c>
      <c r="T85" s="135">
        <v>9</v>
      </c>
      <c r="U85" s="88">
        <f t="shared" ref="U85" si="122">T85/E85%</f>
        <v>2.7439024390243905</v>
      </c>
      <c r="V85" s="87"/>
      <c r="W85" s="116">
        <f t="shared" ref="W85" si="123">T85*15%</f>
        <v>1.3499999999999999</v>
      </c>
      <c r="X85" s="116">
        <f t="shared" ref="X85" si="124">T85-W85-Y85</f>
        <v>5.8500000000000005</v>
      </c>
      <c r="Y85" s="116">
        <f t="shared" ref="Y85" si="125">T85*20%</f>
        <v>1.8</v>
      </c>
    </row>
    <row r="86" spans="1:25" s="180" customFormat="1" ht="15.75" x14ac:dyDescent="0.25">
      <c r="A86" s="195" t="s">
        <v>119</v>
      </c>
      <c r="B86" s="196" t="s">
        <v>120</v>
      </c>
      <c r="C86" s="188">
        <v>396.8</v>
      </c>
      <c r="D86" s="189">
        <v>236</v>
      </c>
      <c r="E86" s="194">
        <v>176</v>
      </c>
      <c r="F86" s="174">
        <f t="shared" si="120"/>
        <v>0.44354838709677419</v>
      </c>
      <c r="G86" s="176">
        <v>7</v>
      </c>
      <c r="H86" s="184">
        <v>3</v>
      </c>
      <c r="I86" s="175"/>
      <c r="J86" s="190">
        <v>0</v>
      </c>
      <c r="K86" s="186">
        <v>5</v>
      </c>
      <c r="L86" s="186">
        <v>1</v>
      </c>
      <c r="M86" s="186">
        <v>1</v>
      </c>
      <c r="N86" s="173"/>
      <c r="O86" s="173"/>
      <c r="P86" s="173"/>
      <c r="Q86" s="176">
        <v>24</v>
      </c>
      <c r="R86" s="176">
        <f t="shared" ref="R86:R91" si="126">E86*S86%</f>
        <v>5.2799999999999994</v>
      </c>
      <c r="S86" s="173">
        <v>3</v>
      </c>
      <c r="T86" s="177">
        <v>5</v>
      </c>
      <c r="U86" s="178">
        <f t="shared" ref="U86:U91" si="127">T86/E86%</f>
        <v>2.8409090909090908</v>
      </c>
      <c r="V86" s="173"/>
      <c r="W86" s="179">
        <f t="shared" ref="W86:W91" si="128">T86*15%</f>
        <v>0.75</v>
      </c>
      <c r="X86" s="179">
        <f t="shared" ref="X86:X91" si="129">T86-W86-Y86</f>
        <v>3.25</v>
      </c>
      <c r="Y86" s="179">
        <f t="shared" ref="Y86:Y91" si="130">T86*20%</f>
        <v>1</v>
      </c>
    </row>
    <row r="87" spans="1:25" s="180" customFormat="1" ht="15.75" x14ac:dyDescent="0.25">
      <c r="A87" s="195" t="s">
        <v>121</v>
      </c>
      <c r="B87" s="196" t="s">
        <v>122</v>
      </c>
      <c r="C87" s="188">
        <v>143.5</v>
      </c>
      <c r="D87" s="189">
        <v>170</v>
      </c>
      <c r="E87" s="194">
        <v>220</v>
      </c>
      <c r="F87" s="174">
        <f t="shared" si="120"/>
        <v>1.5331010452961673</v>
      </c>
      <c r="G87" s="176">
        <v>8</v>
      </c>
      <c r="H87" s="184">
        <v>5</v>
      </c>
      <c r="I87" s="175"/>
      <c r="J87" s="190">
        <v>2</v>
      </c>
      <c r="K87" s="186">
        <v>5</v>
      </c>
      <c r="L87" s="186">
        <v>1</v>
      </c>
      <c r="M87" s="186">
        <v>2</v>
      </c>
      <c r="N87" s="173"/>
      <c r="O87" s="176">
        <v>2</v>
      </c>
      <c r="P87" s="176"/>
      <c r="Q87" s="176">
        <v>25</v>
      </c>
      <c r="R87" s="176">
        <f t="shared" si="126"/>
        <v>11</v>
      </c>
      <c r="S87" s="173">
        <v>5</v>
      </c>
      <c r="T87" s="177">
        <f t="shared" ref="T87:T89" si="131">E87*S87%</f>
        <v>11</v>
      </c>
      <c r="U87" s="178">
        <f t="shared" si="127"/>
        <v>5</v>
      </c>
      <c r="V87" s="173"/>
      <c r="W87" s="179">
        <v>1</v>
      </c>
      <c r="X87" s="179">
        <v>8</v>
      </c>
      <c r="Y87" s="179">
        <v>2</v>
      </c>
    </row>
    <row r="88" spans="1:25" s="180" customFormat="1" ht="15.75" x14ac:dyDescent="0.25">
      <c r="A88" s="195" t="s">
        <v>123</v>
      </c>
      <c r="B88" s="196" t="s">
        <v>124</v>
      </c>
      <c r="C88" s="188">
        <v>29.9</v>
      </c>
      <c r="D88" s="189">
        <v>49</v>
      </c>
      <c r="E88" s="194">
        <v>47</v>
      </c>
      <c r="F88" s="174">
        <f t="shared" si="120"/>
        <v>1.5719063545150502</v>
      </c>
      <c r="G88" s="176">
        <v>2</v>
      </c>
      <c r="H88" s="184">
        <v>5</v>
      </c>
      <c r="I88" s="175"/>
      <c r="J88" s="190">
        <v>0</v>
      </c>
      <c r="K88" s="190">
        <v>2</v>
      </c>
      <c r="L88" s="190">
        <v>0</v>
      </c>
      <c r="M88" s="190">
        <v>0</v>
      </c>
      <c r="N88" s="176">
        <v>0</v>
      </c>
      <c r="O88" s="176">
        <v>0</v>
      </c>
      <c r="P88" s="176">
        <v>0</v>
      </c>
      <c r="Q88" s="176">
        <v>0</v>
      </c>
      <c r="R88" s="176">
        <f t="shared" si="126"/>
        <v>2.35</v>
      </c>
      <c r="S88" s="173">
        <v>5</v>
      </c>
      <c r="T88" s="177">
        <v>2</v>
      </c>
      <c r="U88" s="178">
        <f t="shared" si="127"/>
        <v>4.2553191489361701</v>
      </c>
      <c r="V88" s="173"/>
      <c r="W88" s="179">
        <v>0</v>
      </c>
      <c r="X88" s="179">
        <v>2</v>
      </c>
      <c r="Y88" s="179">
        <v>0</v>
      </c>
    </row>
    <row r="89" spans="1:25" s="180" customFormat="1" ht="15.75" x14ac:dyDescent="0.25">
      <c r="A89" s="195" t="s">
        <v>125</v>
      </c>
      <c r="B89" s="223" t="s">
        <v>126</v>
      </c>
      <c r="C89" s="224">
        <v>21.2</v>
      </c>
      <c r="D89" s="189">
        <v>0</v>
      </c>
      <c r="E89" s="194">
        <v>0</v>
      </c>
      <c r="F89" s="174">
        <f t="shared" si="120"/>
        <v>0</v>
      </c>
      <c r="G89" s="176">
        <v>0</v>
      </c>
      <c r="H89" s="184">
        <v>0</v>
      </c>
      <c r="I89" s="175"/>
      <c r="J89" s="190">
        <v>0</v>
      </c>
      <c r="K89" s="186">
        <v>0</v>
      </c>
      <c r="L89" s="186">
        <v>0</v>
      </c>
      <c r="M89" s="186"/>
      <c r="N89" s="173"/>
      <c r="O89" s="173"/>
      <c r="P89" s="173"/>
      <c r="Q89" s="173"/>
      <c r="R89" s="176">
        <f t="shared" si="126"/>
        <v>0</v>
      </c>
      <c r="S89" s="173">
        <v>3</v>
      </c>
      <c r="T89" s="177">
        <f t="shared" si="131"/>
        <v>0</v>
      </c>
      <c r="U89" s="178" t="e">
        <f t="shared" si="127"/>
        <v>#DIV/0!</v>
      </c>
      <c r="V89" s="173"/>
      <c r="W89" s="179">
        <f t="shared" si="128"/>
        <v>0</v>
      </c>
      <c r="X89" s="179">
        <f t="shared" si="129"/>
        <v>0</v>
      </c>
      <c r="Y89" s="179">
        <f t="shared" si="130"/>
        <v>0</v>
      </c>
    </row>
    <row r="90" spans="1:25" s="180" customFormat="1" ht="15.75" x14ac:dyDescent="0.25">
      <c r="A90" s="195" t="s">
        <v>127</v>
      </c>
      <c r="B90" s="223" t="s">
        <v>128</v>
      </c>
      <c r="C90" s="182">
        <v>95.58</v>
      </c>
      <c r="D90" s="189">
        <v>0</v>
      </c>
      <c r="E90" s="194">
        <v>57</v>
      </c>
      <c r="F90" s="174">
        <f t="shared" si="120"/>
        <v>0.59635907093534213</v>
      </c>
      <c r="G90" s="176">
        <v>0</v>
      </c>
      <c r="H90" s="184">
        <v>0</v>
      </c>
      <c r="I90" s="175"/>
      <c r="J90" s="190">
        <v>0</v>
      </c>
      <c r="K90" s="190">
        <v>0</v>
      </c>
      <c r="L90" s="190">
        <v>0</v>
      </c>
      <c r="M90" s="190"/>
      <c r="N90" s="173"/>
      <c r="O90" s="173"/>
      <c r="P90" s="173"/>
      <c r="Q90" s="173"/>
      <c r="R90" s="176">
        <f t="shared" si="126"/>
        <v>1.71</v>
      </c>
      <c r="S90" s="173">
        <v>3</v>
      </c>
      <c r="T90" s="177">
        <v>1</v>
      </c>
      <c r="U90" s="178">
        <f t="shared" si="127"/>
        <v>1.7543859649122808</v>
      </c>
      <c r="V90" s="173"/>
      <c r="W90" s="179">
        <v>0</v>
      </c>
      <c r="X90" s="179">
        <v>1</v>
      </c>
      <c r="Y90" s="179">
        <v>0</v>
      </c>
    </row>
    <row r="91" spans="1:25" s="180" customFormat="1" ht="15.75" x14ac:dyDescent="0.25">
      <c r="A91" s="195" t="s">
        <v>129</v>
      </c>
      <c r="B91" s="223" t="s">
        <v>130</v>
      </c>
      <c r="C91" s="182">
        <v>140.62</v>
      </c>
      <c r="D91" s="189">
        <v>324</v>
      </c>
      <c r="E91" s="194">
        <v>289</v>
      </c>
      <c r="F91" s="174">
        <f t="shared" si="120"/>
        <v>2.0551841843265537</v>
      </c>
      <c r="G91" s="176">
        <v>9</v>
      </c>
      <c r="H91" s="226">
        <v>7</v>
      </c>
      <c r="I91" s="175"/>
      <c r="J91" s="190">
        <v>2</v>
      </c>
      <c r="K91" s="186">
        <v>6</v>
      </c>
      <c r="L91" s="186">
        <v>1</v>
      </c>
      <c r="M91" s="186">
        <v>8</v>
      </c>
      <c r="N91" s="173"/>
      <c r="O91" s="173">
        <v>8</v>
      </c>
      <c r="P91" s="173"/>
      <c r="Q91" s="173">
        <v>89</v>
      </c>
      <c r="R91" s="176">
        <f t="shared" si="126"/>
        <v>20.23</v>
      </c>
      <c r="S91" s="173">
        <v>7</v>
      </c>
      <c r="T91" s="177">
        <v>19</v>
      </c>
      <c r="U91" s="178">
        <f t="shared" si="127"/>
        <v>6.5743944636678195</v>
      </c>
      <c r="V91" s="173"/>
      <c r="W91" s="179">
        <f t="shared" si="128"/>
        <v>2.85</v>
      </c>
      <c r="X91" s="179">
        <f t="shared" si="129"/>
        <v>12.349999999999998</v>
      </c>
      <c r="Y91" s="179">
        <f t="shared" si="130"/>
        <v>3.8000000000000003</v>
      </c>
    </row>
    <row r="92" spans="1:25" ht="15.75" x14ac:dyDescent="0.25">
      <c r="A92" s="4"/>
      <c r="B92" s="45" t="s">
        <v>39</v>
      </c>
      <c r="C92" s="46"/>
      <c r="D92" s="58"/>
      <c r="E92" s="45">
        <v>920</v>
      </c>
      <c r="F92" s="91"/>
      <c r="G92" s="12">
        <f>SUM(G85:G91)</f>
        <v>35</v>
      </c>
      <c r="H92" s="58"/>
      <c r="I92" s="58"/>
      <c r="J92" s="21">
        <v>0</v>
      </c>
      <c r="K92" s="12">
        <f>SUM(K85:K91)</f>
        <v>24</v>
      </c>
      <c r="L92" s="12">
        <f>SUM(L85:L91)</f>
        <v>4</v>
      </c>
      <c r="M92" s="12"/>
      <c r="N92" s="13"/>
      <c r="O92" s="13"/>
      <c r="P92" s="13"/>
      <c r="Q92" s="13"/>
      <c r="R92" s="161"/>
      <c r="S92" s="92"/>
      <c r="T92" s="138">
        <f>SUM(T85:T91)</f>
        <v>47</v>
      </c>
      <c r="U92" s="13"/>
      <c r="V92" s="13"/>
      <c r="W92" s="118"/>
      <c r="X92" s="118"/>
      <c r="Y92" s="118"/>
    </row>
    <row r="93" spans="1:25" x14ac:dyDescent="0.25">
      <c r="A93" s="283" t="s">
        <v>131</v>
      </c>
      <c r="B93" s="284"/>
      <c r="C93" s="284"/>
      <c r="D93" s="284"/>
      <c r="E93" s="284"/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 s="284"/>
      <c r="U93" s="284"/>
      <c r="V93" s="284"/>
      <c r="W93" s="284"/>
      <c r="X93" s="284"/>
      <c r="Y93" s="285"/>
    </row>
    <row r="94" spans="1:25" ht="15.75" x14ac:dyDescent="0.25">
      <c r="A94" s="1" t="s">
        <v>132</v>
      </c>
      <c r="B94" s="2" t="s">
        <v>47</v>
      </c>
      <c r="C94" s="142">
        <v>1541.2</v>
      </c>
      <c r="D94" s="55">
        <v>1268</v>
      </c>
      <c r="E94" s="192">
        <v>1179</v>
      </c>
      <c r="F94" s="165">
        <f t="shared" ref="F94:F97" si="132">E94/C94</f>
        <v>0.76498832078899559</v>
      </c>
      <c r="G94" s="71">
        <v>30</v>
      </c>
      <c r="H94" s="8">
        <v>3</v>
      </c>
      <c r="I94" s="17"/>
      <c r="J94" s="21">
        <v>0</v>
      </c>
      <c r="K94" s="21">
        <v>17</v>
      </c>
      <c r="L94" s="21">
        <v>6</v>
      </c>
      <c r="M94" s="62">
        <v>21</v>
      </c>
      <c r="N94" s="4">
        <v>12</v>
      </c>
      <c r="O94" s="4">
        <v>9</v>
      </c>
      <c r="P94" s="4"/>
      <c r="Q94" s="4">
        <v>60</v>
      </c>
      <c r="R94" s="160">
        <f t="shared" ref="R94" si="133">E94*S94%</f>
        <v>35.369999999999997</v>
      </c>
      <c r="S94" s="92">
        <v>3</v>
      </c>
      <c r="T94" s="135">
        <v>35</v>
      </c>
      <c r="U94" s="88">
        <f t="shared" ref="U94" si="134">T94/E94%</f>
        <v>2.9686174724342664</v>
      </c>
      <c r="V94" s="87"/>
      <c r="W94" s="116">
        <f t="shared" ref="W94" si="135">T94*15%</f>
        <v>5.25</v>
      </c>
      <c r="X94" s="116">
        <f t="shared" ref="X94" si="136">T94-W94-Y94</f>
        <v>22.75</v>
      </c>
      <c r="Y94" s="116">
        <f t="shared" ref="Y94" si="137">T94*20%</f>
        <v>7</v>
      </c>
    </row>
    <row r="95" spans="1:25" s="180" customFormat="1" ht="15.75" x14ac:dyDescent="0.25">
      <c r="A95" s="170" t="s">
        <v>133</v>
      </c>
      <c r="B95" s="187" t="s">
        <v>134</v>
      </c>
      <c r="C95" s="188">
        <v>400</v>
      </c>
      <c r="D95" s="189">
        <v>784</v>
      </c>
      <c r="E95" s="194">
        <v>748</v>
      </c>
      <c r="F95" s="174">
        <f t="shared" si="132"/>
        <v>1.87</v>
      </c>
      <c r="G95" s="176">
        <v>23</v>
      </c>
      <c r="H95" s="184">
        <v>3</v>
      </c>
      <c r="I95" s="201"/>
      <c r="J95" s="190">
        <v>0</v>
      </c>
      <c r="K95" s="186">
        <v>16</v>
      </c>
      <c r="L95" s="186">
        <v>2</v>
      </c>
      <c r="M95" s="186">
        <v>12</v>
      </c>
      <c r="N95" s="173"/>
      <c r="O95" s="173">
        <v>12</v>
      </c>
      <c r="P95" s="173"/>
      <c r="Q95" s="173"/>
      <c r="R95" s="176">
        <f t="shared" ref="R95:R97" si="138">E95*S95%</f>
        <v>37.4</v>
      </c>
      <c r="S95" s="173">
        <v>5</v>
      </c>
      <c r="T95" s="177">
        <v>22</v>
      </c>
      <c r="U95" s="178">
        <f t="shared" ref="U95:U97" si="139">T95/E95%</f>
        <v>2.9411764705882351</v>
      </c>
      <c r="V95" s="173"/>
      <c r="W95" s="179">
        <f t="shared" ref="W95:W97" si="140">T95*15%</f>
        <v>3.3</v>
      </c>
      <c r="X95" s="179">
        <f t="shared" ref="X95:X97" si="141">T95-W95-Y95</f>
        <v>14.299999999999999</v>
      </c>
      <c r="Y95" s="179">
        <f t="shared" ref="Y95:Y97" si="142">T95*20%</f>
        <v>4.4000000000000004</v>
      </c>
    </row>
    <row r="96" spans="1:25" s="180" customFormat="1" ht="15.75" x14ac:dyDescent="0.25">
      <c r="A96" s="170" t="s">
        <v>135</v>
      </c>
      <c r="B96" s="187" t="s">
        <v>136</v>
      </c>
      <c r="C96" s="188">
        <v>17.399999999999999</v>
      </c>
      <c r="D96" s="189">
        <v>13</v>
      </c>
      <c r="E96" s="194">
        <v>15</v>
      </c>
      <c r="F96" s="174">
        <f t="shared" si="132"/>
        <v>0.86206896551724144</v>
      </c>
      <c r="G96" s="176">
        <v>0</v>
      </c>
      <c r="H96" s="184">
        <v>3</v>
      </c>
      <c r="I96" s="175"/>
      <c r="J96" s="190">
        <v>0</v>
      </c>
      <c r="K96" s="186">
        <v>0</v>
      </c>
      <c r="L96" s="186">
        <v>0</v>
      </c>
      <c r="M96" s="186">
        <v>0</v>
      </c>
      <c r="N96" s="173"/>
      <c r="O96" s="173"/>
      <c r="P96" s="173"/>
      <c r="Q96" s="173"/>
      <c r="R96" s="176">
        <f t="shared" si="138"/>
        <v>0.44999999999999996</v>
      </c>
      <c r="S96" s="173">
        <v>3</v>
      </c>
      <c r="T96" s="177">
        <v>0</v>
      </c>
      <c r="U96" s="178">
        <f t="shared" si="139"/>
        <v>0</v>
      </c>
      <c r="V96" s="173"/>
      <c r="W96" s="179">
        <f t="shared" si="140"/>
        <v>0</v>
      </c>
      <c r="X96" s="179">
        <f t="shared" si="141"/>
        <v>0</v>
      </c>
      <c r="Y96" s="179">
        <f t="shared" si="142"/>
        <v>0</v>
      </c>
    </row>
    <row r="97" spans="1:25" ht="15.75" x14ac:dyDescent="0.25">
      <c r="A97" s="1" t="s">
        <v>137</v>
      </c>
      <c r="B97" s="2" t="s">
        <v>138</v>
      </c>
      <c r="C97" s="142">
        <v>210.3</v>
      </c>
      <c r="D97" s="55">
        <v>556</v>
      </c>
      <c r="E97" s="192">
        <v>499</v>
      </c>
      <c r="F97" s="165">
        <f t="shared" si="132"/>
        <v>2.3728007608178792</v>
      </c>
      <c r="G97" s="71">
        <v>14</v>
      </c>
      <c r="H97" s="8">
        <v>7</v>
      </c>
      <c r="I97" s="17"/>
      <c r="J97" s="21">
        <v>0</v>
      </c>
      <c r="K97" s="30">
        <v>10</v>
      </c>
      <c r="L97" s="30">
        <v>3</v>
      </c>
      <c r="M97" s="63"/>
      <c r="N97" s="4"/>
      <c r="O97" s="4"/>
      <c r="P97" s="4"/>
      <c r="Q97" s="4"/>
      <c r="R97" s="160">
        <f t="shared" si="138"/>
        <v>34.930000000000007</v>
      </c>
      <c r="S97" s="92">
        <v>7</v>
      </c>
      <c r="T97" s="135">
        <v>34</v>
      </c>
      <c r="U97" s="88">
        <f t="shared" si="139"/>
        <v>6.8136272545090177</v>
      </c>
      <c r="V97" s="87"/>
      <c r="W97" s="116">
        <f t="shared" si="140"/>
        <v>5.0999999999999996</v>
      </c>
      <c r="X97" s="116">
        <f t="shared" si="141"/>
        <v>22.099999999999998</v>
      </c>
      <c r="Y97" s="116">
        <f t="shared" si="142"/>
        <v>6.8000000000000007</v>
      </c>
    </row>
    <row r="98" spans="1:25" ht="15.75" x14ac:dyDescent="0.25">
      <c r="A98" s="4"/>
      <c r="B98" s="50" t="s">
        <v>39</v>
      </c>
      <c r="C98" s="143"/>
      <c r="D98" s="58"/>
      <c r="E98" s="45">
        <v>2441</v>
      </c>
      <c r="F98" s="91"/>
      <c r="G98" s="12">
        <f>SUM(G94:G97)</f>
        <v>67</v>
      </c>
      <c r="H98" s="58"/>
      <c r="I98" s="58"/>
      <c r="J98" s="21">
        <v>0</v>
      </c>
      <c r="K98" s="12">
        <f>SUM(K94:K97)</f>
        <v>43</v>
      </c>
      <c r="L98" s="12">
        <f>SUM(L94:L97)</f>
        <v>11</v>
      </c>
      <c r="M98" s="12"/>
      <c r="N98" s="13"/>
      <c r="O98" s="13"/>
      <c r="P98" s="13"/>
      <c r="Q98" s="13"/>
      <c r="R98" s="161"/>
      <c r="S98" s="92"/>
      <c r="T98" s="139">
        <f>SUM(T94:T97)</f>
        <v>91</v>
      </c>
      <c r="U98" s="13"/>
      <c r="V98" s="13"/>
      <c r="W98" s="118"/>
      <c r="X98" s="118"/>
      <c r="Y98" s="118"/>
    </row>
    <row r="99" spans="1:25" x14ac:dyDescent="0.25">
      <c r="A99" s="283" t="s">
        <v>139</v>
      </c>
      <c r="B99" s="284"/>
      <c r="C99" s="284"/>
      <c r="D99" s="284"/>
      <c r="E99" s="284"/>
      <c r="F99" s="284"/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 s="284"/>
      <c r="U99" s="284"/>
      <c r="V99" s="284"/>
      <c r="W99" s="284"/>
      <c r="X99" s="284"/>
      <c r="Y99" s="285"/>
    </row>
    <row r="100" spans="1:25" ht="15.75" x14ac:dyDescent="0.25">
      <c r="A100" s="1" t="s">
        <v>140</v>
      </c>
      <c r="B100" s="2" t="s">
        <v>47</v>
      </c>
      <c r="C100" s="142">
        <v>249.5</v>
      </c>
      <c r="D100" s="57">
        <v>0</v>
      </c>
      <c r="E100" s="192">
        <v>0</v>
      </c>
      <c r="F100" s="165">
        <v>0</v>
      </c>
      <c r="G100" s="81">
        <v>0</v>
      </c>
      <c r="H100" s="8"/>
      <c r="I100" s="17"/>
      <c r="J100" s="21">
        <v>0</v>
      </c>
      <c r="K100" s="21">
        <v>0</v>
      </c>
      <c r="L100" s="21">
        <v>0</v>
      </c>
      <c r="M100" s="62"/>
      <c r="N100" s="4"/>
      <c r="O100" s="4"/>
      <c r="P100" s="4"/>
      <c r="Q100" s="4"/>
      <c r="R100" s="160">
        <f t="shared" ref="R100" si="143">E100*S100%</f>
        <v>0</v>
      </c>
      <c r="S100" s="92">
        <v>3</v>
      </c>
      <c r="T100" s="135">
        <f t="shared" ref="T100" si="144">E100*S100%</f>
        <v>0</v>
      </c>
      <c r="U100" s="88" t="e">
        <f t="shared" ref="U100" si="145">T100/E100%</f>
        <v>#DIV/0!</v>
      </c>
      <c r="V100" s="87"/>
      <c r="W100" s="116">
        <f t="shared" ref="W100" si="146">T100*15%</f>
        <v>0</v>
      </c>
      <c r="X100" s="116">
        <f t="shared" ref="X100" si="147">T100-W100-Y100</f>
        <v>0</v>
      </c>
      <c r="Y100" s="116">
        <f t="shared" ref="Y100" si="148">T100*20%</f>
        <v>0</v>
      </c>
    </row>
    <row r="101" spans="1:25" s="180" customFormat="1" ht="30" x14ac:dyDescent="0.25">
      <c r="A101" s="170" t="s">
        <v>141</v>
      </c>
      <c r="B101" s="187" t="s">
        <v>142</v>
      </c>
      <c r="C101" s="188">
        <v>98.5</v>
      </c>
      <c r="D101" s="216">
        <v>16</v>
      </c>
      <c r="E101" s="194">
        <v>33</v>
      </c>
      <c r="F101" s="174">
        <v>0.34</v>
      </c>
      <c r="G101" s="176">
        <v>0</v>
      </c>
      <c r="H101" s="184"/>
      <c r="I101" s="201"/>
      <c r="J101" s="190">
        <v>0</v>
      </c>
      <c r="K101" s="186">
        <v>0</v>
      </c>
      <c r="L101" s="186">
        <v>0</v>
      </c>
      <c r="M101" s="186"/>
      <c r="N101" s="173"/>
      <c r="O101" s="173"/>
      <c r="P101" s="173"/>
      <c r="Q101" s="173"/>
      <c r="R101" s="176">
        <f t="shared" ref="R101:R104" si="149">E101*S101%</f>
        <v>0.99</v>
      </c>
      <c r="S101" s="173">
        <v>3</v>
      </c>
      <c r="T101" s="177">
        <v>0</v>
      </c>
      <c r="U101" s="178">
        <f t="shared" ref="U101:U104" si="150">T101/E101%</f>
        <v>0</v>
      </c>
      <c r="V101" s="173"/>
      <c r="W101" s="179">
        <f t="shared" ref="W101:W104" si="151">T101*15%</f>
        <v>0</v>
      </c>
      <c r="X101" s="179">
        <f t="shared" ref="X101:X104" si="152">T101-W101-Y101</f>
        <v>0</v>
      </c>
      <c r="Y101" s="179">
        <f t="shared" ref="Y101:Y104" si="153">T101*20%</f>
        <v>0</v>
      </c>
    </row>
    <row r="102" spans="1:25" s="180" customFormat="1" ht="15.75" x14ac:dyDescent="0.25">
      <c r="A102" s="170" t="s">
        <v>143</v>
      </c>
      <c r="B102" s="187" t="s">
        <v>144</v>
      </c>
      <c r="C102" s="188">
        <v>164.6</v>
      </c>
      <c r="D102" s="216">
        <v>21</v>
      </c>
      <c r="E102" s="194">
        <v>34</v>
      </c>
      <c r="F102" s="174">
        <f t="shared" ref="F102" si="154">E102/C102</f>
        <v>0.20656136087484811</v>
      </c>
      <c r="G102" s="176">
        <v>0</v>
      </c>
      <c r="H102" s="184"/>
      <c r="I102" s="201"/>
      <c r="J102" s="190">
        <v>0</v>
      </c>
      <c r="K102" s="186">
        <v>0</v>
      </c>
      <c r="L102" s="186">
        <v>0</v>
      </c>
      <c r="M102" s="186"/>
      <c r="N102" s="173"/>
      <c r="O102" s="173"/>
      <c r="P102" s="173"/>
      <c r="Q102" s="173"/>
      <c r="R102" s="176">
        <f t="shared" si="149"/>
        <v>1.02</v>
      </c>
      <c r="S102" s="173">
        <v>3</v>
      </c>
      <c r="T102" s="177">
        <v>0</v>
      </c>
      <c r="U102" s="178">
        <f t="shared" si="150"/>
        <v>0</v>
      </c>
      <c r="V102" s="173"/>
      <c r="W102" s="179">
        <f t="shared" si="151"/>
        <v>0</v>
      </c>
      <c r="X102" s="179">
        <f t="shared" si="152"/>
        <v>0</v>
      </c>
      <c r="Y102" s="179">
        <f t="shared" si="153"/>
        <v>0</v>
      </c>
    </row>
    <row r="103" spans="1:25" s="130" customFormat="1" ht="15.75" x14ac:dyDescent="0.25">
      <c r="A103" s="120" t="s">
        <v>145</v>
      </c>
      <c r="B103" s="121" t="s">
        <v>146</v>
      </c>
      <c r="C103" s="122">
        <v>7.08</v>
      </c>
      <c r="D103" s="123">
        <v>0</v>
      </c>
      <c r="E103" s="193">
        <v>0</v>
      </c>
      <c r="F103" s="167">
        <v>0</v>
      </c>
      <c r="G103" s="149">
        <v>0</v>
      </c>
      <c r="H103" s="125"/>
      <c r="I103" s="132"/>
      <c r="J103" s="127">
        <v>0</v>
      </c>
      <c r="K103" s="150">
        <v>0</v>
      </c>
      <c r="L103" s="150">
        <v>0</v>
      </c>
      <c r="M103" s="150"/>
      <c r="N103" s="124"/>
      <c r="O103" s="124"/>
      <c r="P103" s="124"/>
      <c r="Q103" s="124"/>
      <c r="R103" s="149">
        <f t="shared" si="149"/>
        <v>0</v>
      </c>
      <c r="S103" s="124">
        <v>3</v>
      </c>
      <c r="T103" s="135">
        <f t="shared" ref="T103:T104" si="155">E103*S103%</f>
        <v>0</v>
      </c>
      <c r="U103" s="128" t="e">
        <f t="shared" si="150"/>
        <v>#DIV/0!</v>
      </c>
      <c r="V103" s="124"/>
      <c r="W103" s="129">
        <f t="shared" si="151"/>
        <v>0</v>
      </c>
      <c r="X103" s="129">
        <f t="shared" si="152"/>
        <v>0</v>
      </c>
      <c r="Y103" s="129">
        <f t="shared" si="153"/>
        <v>0</v>
      </c>
    </row>
    <row r="104" spans="1:25" s="130" customFormat="1" ht="15.75" x14ac:dyDescent="0.25">
      <c r="A104" s="120" t="s">
        <v>147</v>
      </c>
      <c r="B104" s="121" t="s">
        <v>148</v>
      </c>
      <c r="C104" s="122">
        <v>11.75</v>
      </c>
      <c r="D104" s="123">
        <v>0</v>
      </c>
      <c r="E104" s="193">
        <v>0</v>
      </c>
      <c r="F104" s="167">
        <v>0</v>
      </c>
      <c r="G104" s="149">
        <v>0</v>
      </c>
      <c r="H104" s="125"/>
      <c r="I104" s="132"/>
      <c r="J104" s="127">
        <v>0</v>
      </c>
      <c r="K104" s="150">
        <v>0</v>
      </c>
      <c r="L104" s="150">
        <v>0</v>
      </c>
      <c r="M104" s="150"/>
      <c r="N104" s="124"/>
      <c r="O104" s="124"/>
      <c r="P104" s="124"/>
      <c r="Q104" s="124"/>
      <c r="R104" s="149">
        <f t="shared" si="149"/>
        <v>0</v>
      </c>
      <c r="S104" s="124">
        <v>3</v>
      </c>
      <c r="T104" s="135">
        <f t="shared" si="155"/>
        <v>0</v>
      </c>
      <c r="U104" s="128" t="e">
        <f t="shared" si="150"/>
        <v>#DIV/0!</v>
      </c>
      <c r="V104" s="124"/>
      <c r="W104" s="129">
        <f t="shared" si="151"/>
        <v>0</v>
      </c>
      <c r="X104" s="129">
        <f t="shared" si="152"/>
        <v>0</v>
      </c>
      <c r="Y104" s="129">
        <f t="shared" si="153"/>
        <v>0</v>
      </c>
    </row>
    <row r="105" spans="1:25" ht="15.75" x14ac:dyDescent="0.25">
      <c r="A105" s="4"/>
      <c r="B105" s="50" t="s">
        <v>39</v>
      </c>
      <c r="C105" s="143"/>
      <c r="D105" s="58"/>
      <c r="E105" s="45">
        <v>67</v>
      </c>
      <c r="F105" s="91"/>
      <c r="G105" s="12">
        <v>0</v>
      </c>
      <c r="H105" s="58"/>
      <c r="I105" s="58"/>
      <c r="J105" s="21">
        <v>0</v>
      </c>
      <c r="K105" s="12">
        <v>0</v>
      </c>
      <c r="L105" s="12">
        <v>0</v>
      </c>
      <c r="M105" s="12"/>
      <c r="N105" s="13"/>
      <c r="O105" s="13"/>
      <c r="P105" s="13"/>
      <c r="Q105" s="13"/>
      <c r="R105" s="161"/>
      <c r="S105" s="92"/>
      <c r="T105" s="139">
        <f>SUM(T100:T104)</f>
        <v>0</v>
      </c>
      <c r="U105" s="13"/>
      <c r="V105" s="13"/>
      <c r="W105" s="118"/>
      <c r="X105" s="118"/>
      <c r="Y105" s="118"/>
    </row>
    <row r="106" spans="1:25" x14ac:dyDescent="0.25">
      <c r="A106" s="283" t="s">
        <v>149</v>
      </c>
      <c r="B106" s="284"/>
      <c r="C106" s="284"/>
      <c r="D106" s="284"/>
      <c r="E106" s="284"/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 s="284"/>
      <c r="U106" s="284"/>
      <c r="V106" s="284"/>
      <c r="W106" s="284"/>
      <c r="X106" s="284"/>
      <c r="Y106" s="285"/>
    </row>
    <row r="107" spans="1:25" ht="15.75" x14ac:dyDescent="0.25">
      <c r="A107" s="1" t="s">
        <v>150</v>
      </c>
      <c r="B107" s="2" t="s">
        <v>47</v>
      </c>
      <c r="C107" s="142">
        <v>587.20000000000005</v>
      </c>
      <c r="D107" s="55">
        <v>1</v>
      </c>
      <c r="E107" s="192">
        <v>501</v>
      </c>
      <c r="F107" s="165">
        <f t="shared" ref="F107:F109" si="156">E107/C107</f>
        <v>0.8532016348773841</v>
      </c>
      <c r="G107" s="71">
        <v>0</v>
      </c>
      <c r="H107" s="8">
        <v>0</v>
      </c>
      <c r="I107" s="17"/>
      <c r="J107" s="21">
        <v>0</v>
      </c>
      <c r="K107" s="21">
        <v>0</v>
      </c>
      <c r="L107" s="21">
        <v>0</v>
      </c>
      <c r="M107" s="62"/>
      <c r="N107" s="4"/>
      <c r="O107" s="4"/>
      <c r="P107" s="4"/>
      <c r="Q107" s="4"/>
      <c r="R107" s="160">
        <f t="shared" ref="R107" si="157">E107*S107%</f>
        <v>15.03</v>
      </c>
      <c r="S107" s="92">
        <v>3</v>
      </c>
      <c r="T107" s="135">
        <v>15</v>
      </c>
      <c r="U107" s="88">
        <f t="shared" ref="U107" si="158">T107/E107%</f>
        <v>2.9940119760479043</v>
      </c>
      <c r="V107" s="87"/>
      <c r="W107" s="116">
        <f t="shared" ref="W107" si="159">T107*15%</f>
        <v>2.25</v>
      </c>
      <c r="X107" s="116">
        <f t="shared" ref="X107" si="160">T107-W107-Y107</f>
        <v>9.75</v>
      </c>
      <c r="Y107" s="116">
        <f t="shared" ref="Y107" si="161">T107*20%</f>
        <v>3</v>
      </c>
    </row>
    <row r="108" spans="1:25" ht="30" x14ac:dyDescent="0.25">
      <c r="A108" s="1" t="s">
        <v>151</v>
      </c>
      <c r="B108" s="2" t="s">
        <v>152</v>
      </c>
      <c r="C108" s="142"/>
      <c r="D108" s="54">
        <v>373</v>
      </c>
      <c r="E108" s="192">
        <v>0</v>
      </c>
      <c r="F108" s="165" t="e">
        <f t="shared" si="156"/>
        <v>#DIV/0!</v>
      </c>
      <c r="G108" s="71">
        <v>11</v>
      </c>
      <c r="H108" s="8">
        <v>3</v>
      </c>
      <c r="I108" s="37"/>
      <c r="J108" s="21">
        <v>0</v>
      </c>
      <c r="K108" s="30">
        <v>7</v>
      </c>
      <c r="L108" s="30">
        <v>2</v>
      </c>
      <c r="M108" s="63"/>
      <c r="N108" s="4"/>
      <c r="O108" s="4"/>
      <c r="P108" s="4"/>
      <c r="Q108" s="4"/>
      <c r="R108" s="160">
        <f t="shared" ref="R108:R109" si="162">E108*S108%</f>
        <v>0</v>
      </c>
      <c r="S108" s="92">
        <v>5</v>
      </c>
      <c r="T108" s="135">
        <f t="shared" ref="T108" si="163">E108*S108%</f>
        <v>0</v>
      </c>
      <c r="U108" s="88" t="e">
        <f t="shared" ref="U108:U109" si="164">T108/E108%</f>
        <v>#DIV/0!</v>
      </c>
      <c r="V108" s="87"/>
      <c r="W108" s="116">
        <f t="shared" ref="W108:W109" si="165">T108*15%</f>
        <v>0</v>
      </c>
      <c r="X108" s="116">
        <f t="shared" ref="X108:X109" si="166">T108-W108-Y108</f>
        <v>0</v>
      </c>
      <c r="Y108" s="116">
        <f t="shared" ref="Y108:Y109" si="167">T108*20%</f>
        <v>0</v>
      </c>
    </row>
    <row r="109" spans="1:25" s="130" customFormat="1" ht="15.75" x14ac:dyDescent="0.25">
      <c r="A109" s="120" t="s">
        <v>153</v>
      </c>
      <c r="B109" s="121" t="s">
        <v>154</v>
      </c>
      <c r="C109" s="122">
        <v>200.45</v>
      </c>
      <c r="D109" s="148">
        <v>362</v>
      </c>
      <c r="E109" s="193">
        <v>246</v>
      </c>
      <c r="F109" s="167">
        <f t="shared" si="156"/>
        <v>1.2272387128959841</v>
      </c>
      <c r="G109" s="149">
        <v>12</v>
      </c>
      <c r="H109" s="125">
        <v>4</v>
      </c>
      <c r="I109" s="132"/>
      <c r="J109" s="127">
        <v>0</v>
      </c>
      <c r="K109" s="150">
        <v>7</v>
      </c>
      <c r="L109" s="150">
        <v>2</v>
      </c>
      <c r="M109" s="150"/>
      <c r="N109" s="124"/>
      <c r="O109" s="124"/>
      <c r="P109" s="124"/>
      <c r="Q109" s="124"/>
      <c r="R109" s="149">
        <f t="shared" si="162"/>
        <v>17.220000000000002</v>
      </c>
      <c r="S109" s="124">
        <v>7</v>
      </c>
      <c r="T109" s="135">
        <v>17</v>
      </c>
      <c r="U109" s="128">
        <f t="shared" si="164"/>
        <v>6.9105691056910574</v>
      </c>
      <c r="V109" s="124"/>
      <c r="W109" s="129">
        <f t="shared" si="165"/>
        <v>2.5499999999999998</v>
      </c>
      <c r="X109" s="129">
        <f t="shared" si="166"/>
        <v>11.049999999999999</v>
      </c>
      <c r="Y109" s="129">
        <f t="shared" si="167"/>
        <v>3.4000000000000004</v>
      </c>
    </row>
    <row r="110" spans="1:25" ht="15.75" x14ac:dyDescent="0.25">
      <c r="A110" s="4"/>
      <c r="B110" s="50" t="s">
        <v>39</v>
      </c>
      <c r="C110" s="143"/>
      <c r="D110" s="58"/>
      <c r="E110" s="45">
        <v>747</v>
      </c>
      <c r="F110" s="91"/>
      <c r="G110" s="12">
        <f>SUM(G107:G109)</f>
        <v>23</v>
      </c>
      <c r="H110" s="58"/>
      <c r="I110" s="58"/>
      <c r="J110" s="21">
        <v>0</v>
      </c>
      <c r="K110" s="12">
        <f>SUM(K107:K109)</f>
        <v>14</v>
      </c>
      <c r="L110" s="12">
        <f>SUM(L107:L109)</f>
        <v>4</v>
      </c>
      <c r="M110" s="12"/>
      <c r="N110" s="13"/>
      <c r="O110" s="13"/>
      <c r="P110" s="13"/>
      <c r="Q110" s="13"/>
      <c r="R110" s="161"/>
      <c r="S110" s="92"/>
      <c r="T110" s="139">
        <f>SUM(T107:T109)</f>
        <v>32</v>
      </c>
      <c r="U110" s="13"/>
      <c r="V110" s="13"/>
      <c r="W110" s="118"/>
      <c r="X110" s="118"/>
      <c r="Y110" s="118"/>
    </row>
    <row r="111" spans="1:25" x14ac:dyDescent="0.25">
      <c r="A111" s="283" t="s">
        <v>155</v>
      </c>
      <c r="B111" s="284"/>
      <c r="C111" s="284"/>
      <c r="D111" s="284"/>
      <c r="E111" s="284"/>
      <c r="F111" s="284"/>
      <c r="G111" s="284"/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 s="284"/>
      <c r="U111" s="284"/>
      <c r="V111" s="284"/>
      <c r="W111" s="284"/>
      <c r="X111" s="284"/>
      <c r="Y111" s="285"/>
    </row>
    <row r="112" spans="1:25" ht="15.75" x14ac:dyDescent="0.25">
      <c r="A112" s="1" t="s">
        <v>156</v>
      </c>
      <c r="B112" s="2" t="s">
        <v>25</v>
      </c>
      <c r="C112" s="142">
        <v>240.6</v>
      </c>
      <c r="D112" s="55">
        <v>78</v>
      </c>
      <c r="E112" s="192">
        <v>43</v>
      </c>
      <c r="F112" s="162">
        <v>0.12</v>
      </c>
      <c r="G112" s="71">
        <v>2</v>
      </c>
      <c r="H112" s="8">
        <v>3</v>
      </c>
      <c r="I112" s="17"/>
      <c r="J112" s="21">
        <v>0</v>
      </c>
      <c r="K112" s="21">
        <v>2</v>
      </c>
      <c r="L112" s="21">
        <v>0</v>
      </c>
      <c r="M112" s="62"/>
      <c r="N112" s="4"/>
      <c r="O112" s="4"/>
      <c r="P112" s="4"/>
      <c r="Q112" s="4"/>
      <c r="R112" s="160">
        <f t="shared" ref="R112" si="168">E112*S112%</f>
        <v>1.29</v>
      </c>
      <c r="S112" s="92">
        <v>3</v>
      </c>
      <c r="T112" s="135">
        <v>1</v>
      </c>
      <c r="U112" s="88">
        <f t="shared" ref="U112" si="169">T112/E112%</f>
        <v>2.3255813953488373</v>
      </c>
      <c r="V112" s="87"/>
      <c r="W112" s="116">
        <v>0</v>
      </c>
      <c r="X112" s="116">
        <f t="shared" ref="X112" si="170">T112-W112-Y112</f>
        <v>1</v>
      </c>
      <c r="Y112" s="116">
        <v>0</v>
      </c>
    </row>
    <row r="113" spans="1:25" s="180" customFormat="1" ht="30" x14ac:dyDescent="0.25">
      <c r="A113" s="170" t="s">
        <v>157</v>
      </c>
      <c r="B113" s="187" t="s">
        <v>158</v>
      </c>
      <c r="C113" s="188">
        <v>332.5</v>
      </c>
      <c r="D113" s="217">
        <v>56</v>
      </c>
      <c r="E113" s="194">
        <v>55</v>
      </c>
      <c r="F113" s="174">
        <f t="shared" ref="F113" si="171">E113/C113</f>
        <v>0.16541353383458646</v>
      </c>
      <c r="G113" s="176">
        <v>3</v>
      </c>
      <c r="H113" s="184">
        <v>6</v>
      </c>
      <c r="I113" s="175"/>
      <c r="J113" s="190">
        <v>0</v>
      </c>
      <c r="K113" s="186">
        <v>3</v>
      </c>
      <c r="L113" s="186">
        <v>0</v>
      </c>
      <c r="M113" s="186">
        <v>2</v>
      </c>
      <c r="N113" s="173"/>
      <c r="O113" s="176">
        <v>2</v>
      </c>
      <c r="P113" s="176"/>
      <c r="Q113" s="176">
        <v>66.7</v>
      </c>
      <c r="R113" s="176">
        <f t="shared" ref="R113" si="172">E113*S113%</f>
        <v>1.65</v>
      </c>
      <c r="S113" s="173">
        <v>3</v>
      </c>
      <c r="T113" s="177">
        <v>1</v>
      </c>
      <c r="U113" s="178">
        <f t="shared" ref="U113" si="173">T113/E113%</f>
        <v>1.8181818181818181</v>
      </c>
      <c r="V113" s="173"/>
      <c r="W113" s="179">
        <f t="shared" ref="W113" si="174">T113*15%</f>
        <v>0.15</v>
      </c>
      <c r="X113" s="179">
        <f t="shared" ref="X113" si="175">T113-W113-Y113</f>
        <v>0.64999999999999991</v>
      </c>
      <c r="Y113" s="179">
        <f t="shared" ref="Y113" si="176">T113*20%</f>
        <v>0.2</v>
      </c>
    </row>
    <row r="114" spans="1:25" ht="15.75" x14ac:dyDescent="0.25">
      <c r="A114" s="4"/>
      <c r="B114" s="50" t="s">
        <v>39</v>
      </c>
      <c r="C114" s="143">
        <v>21.42</v>
      </c>
      <c r="D114" s="58"/>
      <c r="E114" s="45">
        <v>98</v>
      </c>
      <c r="F114" s="91"/>
      <c r="G114" s="12">
        <f>SUM(G112:G113)</f>
        <v>5</v>
      </c>
      <c r="H114" s="58"/>
      <c r="I114" s="58"/>
      <c r="J114" s="21">
        <v>0</v>
      </c>
      <c r="K114" s="12">
        <f>SUM(K112:K113)</f>
        <v>5</v>
      </c>
      <c r="L114" s="12">
        <f>SUM(L112:L113)</f>
        <v>0</v>
      </c>
      <c r="M114" s="12"/>
      <c r="N114" s="13"/>
      <c r="O114" s="13"/>
      <c r="P114" s="13"/>
      <c r="Q114" s="13"/>
      <c r="R114" s="161"/>
      <c r="S114" s="92"/>
      <c r="T114" s="139">
        <f>SUM(T112:T113)</f>
        <v>2</v>
      </c>
      <c r="U114" s="13"/>
      <c r="V114" s="13"/>
      <c r="W114" s="118"/>
      <c r="X114" s="118"/>
      <c r="Y114" s="118"/>
    </row>
    <row r="115" spans="1:25" x14ac:dyDescent="0.25">
      <c r="A115" s="283" t="s">
        <v>159</v>
      </c>
      <c r="B115" s="284"/>
      <c r="C115" s="284"/>
      <c r="D115" s="284"/>
      <c r="E115" s="284"/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 s="284"/>
      <c r="U115" s="284"/>
      <c r="V115" s="284"/>
      <c r="W115" s="284"/>
      <c r="X115" s="284"/>
      <c r="Y115" s="285"/>
    </row>
    <row r="116" spans="1:25" ht="15.75" x14ac:dyDescent="0.25">
      <c r="A116" s="38" t="s">
        <v>160</v>
      </c>
      <c r="B116" s="39" t="s">
        <v>25</v>
      </c>
      <c r="C116" s="144">
        <v>358.5</v>
      </c>
      <c r="D116" s="75">
        <v>0</v>
      </c>
      <c r="E116" s="191">
        <v>0</v>
      </c>
      <c r="F116" s="169">
        <v>0</v>
      </c>
      <c r="G116" s="71">
        <v>0</v>
      </c>
      <c r="H116" s="22"/>
      <c r="I116" s="17"/>
      <c r="J116" s="21">
        <v>0</v>
      </c>
      <c r="K116" s="21">
        <v>0</v>
      </c>
      <c r="L116" s="21">
        <v>0</v>
      </c>
      <c r="M116" s="62"/>
      <c r="N116" s="4"/>
      <c r="O116" s="4"/>
      <c r="P116" s="4"/>
      <c r="Q116" s="4"/>
      <c r="R116" s="160">
        <f t="shared" ref="R116" si="177">E116*S116%</f>
        <v>0</v>
      </c>
      <c r="S116" s="92">
        <v>3</v>
      </c>
      <c r="T116" s="135">
        <f t="shared" ref="T116" si="178">E116*S116%</f>
        <v>0</v>
      </c>
      <c r="U116" s="88" t="e">
        <f t="shared" ref="U116" si="179">T116/E116%</f>
        <v>#DIV/0!</v>
      </c>
      <c r="V116" s="87"/>
      <c r="W116" s="116">
        <f t="shared" ref="W116" si="180">T116*15%</f>
        <v>0</v>
      </c>
      <c r="X116" s="116">
        <f t="shared" ref="X116" si="181">T116-W116-Y116</f>
        <v>0</v>
      </c>
      <c r="Y116" s="116">
        <f t="shared" ref="Y116" si="182">T116*20%</f>
        <v>0</v>
      </c>
    </row>
    <row r="117" spans="1:25" ht="15.75" x14ac:dyDescent="0.25">
      <c r="A117" s="38" t="s">
        <v>316</v>
      </c>
      <c r="B117" s="2" t="s">
        <v>161</v>
      </c>
      <c r="C117" s="142">
        <v>36.19</v>
      </c>
      <c r="D117" s="4">
        <v>0</v>
      </c>
      <c r="E117" s="5">
        <v>0</v>
      </c>
      <c r="F117" s="91">
        <v>0</v>
      </c>
      <c r="G117" s="82">
        <v>0</v>
      </c>
      <c r="H117" s="5"/>
      <c r="I117" s="17"/>
      <c r="J117" s="21">
        <v>0</v>
      </c>
      <c r="K117" s="21">
        <v>0</v>
      </c>
      <c r="L117" s="60">
        <v>0</v>
      </c>
      <c r="M117" s="62"/>
      <c r="N117" s="4"/>
      <c r="O117" s="4"/>
      <c r="P117" s="4"/>
      <c r="Q117" s="4"/>
      <c r="R117" s="160">
        <f t="shared" ref="R117:R118" si="183">E117*S117%</f>
        <v>0</v>
      </c>
      <c r="S117" s="92">
        <v>3</v>
      </c>
      <c r="T117" s="135">
        <f t="shared" ref="T117:T118" si="184">E117*S117%</f>
        <v>0</v>
      </c>
      <c r="U117" s="88" t="e">
        <f t="shared" ref="U117:U118" si="185">T117/E117%</f>
        <v>#DIV/0!</v>
      </c>
      <c r="V117" s="87"/>
      <c r="W117" s="116">
        <f t="shared" ref="W117:W118" si="186">T117*15%</f>
        <v>0</v>
      </c>
      <c r="X117" s="116">
        <f t="shared" ref="X117:X118" si="187">T117-W117-Y117</f>
        <v>0</v>
      </c>
      <c r="Y117" s="116">
        <f t="shared" ref="Y117:Y118" si="188">T117*20%</f>
        <v>0</v>
      </c>
    </row>
    <row r="118" spans="1:25" ht="15.75" x14ac:dyDescent="0.25">
      <c r="A118" s="38" t="s">
        <v>317</v>
      </c>
      <c r="B118" s="2" t="s">
        <v>162</v>
      </c>
      <c r="C118" s="142">
        <v>21.42</v>
      </c>
      <c r="D118" s="4">
        <v>0</v>
      </c>
      <c r="E118" s="5">
        <v>0</v>
      </c>
      <c r="F118" s="91">
        <v>0</v>
      </c>
      <c r="G118" s="82">
        <v>0</v>
      </c>
      <c r="H118" s="5"/>
      <c r="I118" s="17"/>
      <c r="J118" s="21">
        <v>0</v>
      </c>
      <c r="K118" s="21">
        <v>0</v>
      </c>
      <c r="L118" s="60">
        <v>0</v>
      </c>
      <c r="M118" s="62"/>
      <c r="N118" s="4"/>
      <c r="O118" s="4"/>
      <c r="P118" s="4"/>
      <c r="Q118" s="4"/>
      <c r="R118" s="160">
        <f t="shared" si="183"/>
        <v>0</v>
      </c>
      <c r="S118" s="92">
        <v>3</v>
      </c>
      <c r="T118" s="135">
        <f t="shared" si="184"/>
        <v>0</v>
      </c>
      <c r="U118" s="88" t="e">
        <f t="shared" si="185"/>
        <v>#DIV/0!</v>
      </c>
      <c r="V118" s="87"/>
      <c r="W118" s="116">
        <f t="shared" si="186"/>
        <v>0</v>
      </c>
      <c r="X118" s="116">
        <f t="shared" si="187"/>
        <v>0</v>
      </c>
      <c r="Y118" s="116">
        <f t="shared" si="188"/>
        <v>0</v>
      </c>
    </row>
    <row r="119" spans="1:25" ht="15.75" x14ac:dyDescent="0.25">
      <c r="A119" s="4"/>
      <c r="B119" s="50" t="s">
        <v>39</v>
      </c>
      <c r="C119" s="143"/>
      <c r="D119" s="58"/>
      <c r="E119" s="45">
        <v>0</v>
      </c>
      <c r="F119" s="91"/>
      <c r="G119" s="12">
        <v>0</v>
      </c>
      <c r="H119" s="58"/>
      <c r="I119" s="58"/>
      <c r="J119" s="21">
        <v>0</v>
      </c>
      <c r="K119" s="12">
        <v>0</v>
      </c>
      <c r="L119" s="12">
        <v>0</v>
      </c>
      <c r="M119" s="12"/>
      <c r="N119" s="13"/>
      <c r="O119" s="13"/>
      <c r="P119" s="13"/>
      <c r="Q119" s="13"/>
      <c r="R119" s="161"/>
      <c r="S119" s="92"/>
      <c r="T119" s="139">
        <f>SUM(T116:T118)</f>
        <v>0</v>
      </c>
      <c r="U119" s="13"/>
      <c r="V119" s="13"/>
      <c r="W119" s="118"/>
      <c r="X119" s="118"/>
      <c r="Y119" s="118"/>
    </row>
    <row r="120" spans="1:25" ht="15.75" x14ac:dyDescent="0.25">
      <c r="A120" s="341" t="s">
        <v>163</v>
      </c>
      <c r="B120" s="284"/>
      <c r="C120" s="284"/>
      <c r="D120" s="284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 s="284"/>
      <c r="U120" s="284"/>
      <c r="V120" s="284"/>
      <c r="W120" s="284"/>
      <c r="X120" s="284"/>
      <c r="Y120" s="285"/>
    </row>
    <row r="121" spans="1:25" s="98" customFormat="1" ht="15.75" x14ac:dyDescent="0.25">
      <c r="A121" s="1" t="s">
        <v>164</v>
      </c>
      <c r="B121" s="2" t="s">
        <v>25</v>
      </c>
      <c r="C121" s="141">
        <v>273.5</v>
      </c>
      <c r="D121" s="94">
        <v>191</v>
      </c>
      <c r="E121" s="192">
        <v>217</v>
      </c>
      <c r="F121" s="166">
        <f t="shared" ref="F121:F131" si="189">E121/C121</f>
        <v>0.79341864716636201</v>
      </c>
      <c r="G121" s="95">
        <v>5</v>
      </c>
      <c r="H121" s="8">
        <v>3</v>
      </c>
      <c r="I121" s="10"/>
      <c r="J121" s="5">
        <v>1</v>
      </c>
      <c r="K121" s="5">
        <v>3</v>
      </c>
      <c r="L121" s="5">
        <v>1</v>
      </c>
      <c r="M121" s="5">
        <v>3</v>
      </c>
      <c r="N121" s="96"/>
      <c r="O121" s="96">
        <v>3</v>
      </c>
      <c r="P121" s="96"/>
      <c r="Q121" s="96">
        <v>60</v>
      </c>
      <c r="R121" s="95">
        <f t="shared" ref="R121" si="190">E121*S121%</f>
        <v>6.51</v>
      </c>
      <c r="S121" s="96">
        <v>3</v>
      </c>
      <c r="T121" s="135">
        <v>6</v>
      </c>
      <c r="U121" s="97">
        <f t="shared" ref="U121" si="191">T121/E121%</f>
        <v>2.7649769585253456</v>
      </c>
      <c r="V121" s="96"/>
      <c r="W121" s="117">
        <v>0</v>
      </c>
      <c r="X121" s="117">
        <f t="shared" ref="X121" si="192">T121-W121-Y121</f>
        <v>5</v>
      </c>
      <c r="Y121" s="117">
        <v>1</v>
      </c>
    </row>
    <row r="122" spans="1:25" s="180" customFormat="1" ht="30" x14ac:dyDescent="0.25">
      <c r="A122" s="170" t="s">
        <v>165</v>
      </c>
      <c r="B122" s="187" t="s">
        <v>166</v>
      </c>
      <c r="C122" s="188">
        <v>40.76</v>
      </c>
      <c r="D122" s="189">
        <v>0</v>
      </c>
      <c r="E122" s="194">
        <v>19</v>
      </c>
      <c r="F122" s="174">
        <f t="shared" si="189"/>
        <v>0.46614327772325814</v>
      </c>
      <c r="G122" s="176">
        <v>0</v>
      </c>
      <c r="H122" s="184">
        <v>0</v>
      </c>
      <c r="I122" s="175"/>
      <c r="J122" s="186"/>
      <c r="K122" s="186">
        <v>0</v>
      </c>
      <c r="L122" s="186">
        <v>0</v>
      </c>
      <c r="M122" s="186"/>
      <c r="N122" s="173"/>
      <c r="O122" s="173"/>
      <c r="P122" s="173"/>
      <c r="Q122" s="173"/>
      <c r="R122" s="176">
        <f t="shared" ref="R122:R131" si="193">E122*S122%</f>
        <v>0.56999999999999995</v>
      </c>
      <c r="S122" s="173">
        <v>3</v>
      </c>
      <c r="T122" s="177">
        <v>0</v>
      </c>
      <c r="U122" s="178">
        <f t="shared" ref="U122:U131" si="194">T122/E122%</f>
        <v>0</v>
      </c>
      <c r="V122" s="173"/>
      <c r="W122" s="179">
        <f t="shared" ref="W122:W131" si="195">T122*15%</f>
        <v>0</v>
      </c>
      <c r="X122" s="179">
        <f t="shared" ref="X122:X131" si="196">T122-W122-Y122</f>
        <v>0</v>
      </c>
      <c r="Y122" s="179">
        <f t="shared" ref="Y122:Y131" si="197">T122*20%</f>
        <v>0</v>
      </c>
    </row>
    <row r="123" spans="1:25" s="180" customFormat="1" ht="30" x14ac:dyDescent="0.25">
      <c r="A123" s="170" t="s">
        <v>167</v>
      </c>
      <c r="B123" s="187" t="s">
        <v>168</v>
      </c>
      <c r="C123" s="188">
        <v>83.34</v>
      </c>
      <c r="D123" s="189">
        <v>40</v>
      </c>
      <c r="E123" s="194">
        <v>52</v>
      </c>
      <c r="F123" s="174">
        <f t="shared" si="189"/>
        <v>0.62395008399328056</v>
      </c>
      <c r="G123" s="176">
        <v>2</v>
      </c>
      <c r="H123" s="184">
        <v>5</v>
      </c>
      <c r="I123" s="175"/>
      <c r="J123" s="186"/>
      <c r="K123" s="186">
        <v>2</v>
      </c>
      <c r="L123" s="186">
        <v>0</v>
      </c>
      <c r="M123" s="186">
        <v>2</v>
      </c>
      <c r="N123" s="173"/>
      <c r="O123" s="176">
        <v>2</v>
      </c>
      <c r="P123" s="173"/>
      <c r="Q123" s="176">
        <v>100</v>
      </c>
      <c r="R123" s="176">
        <f t="shared" si="193"/>
        <v>1.56</v>
      </c>
      <c r="S123" s="173">
        <v>3</v>
      </c>
      <c r="T123" s="177">
        <v>1</v>
      </c>
      <c r="U123" s="178">
        <f t="shared" si="194"/>
        <v>1.9230769230769229</v>
      </c>
      <c r="V123" s="173"/>
      <c r="W123" s="179">
        <v>0</v>
      </c>
      <c r="X123" s="179">
        <f t="shared" si="196"/>
        <v>1</v>
      </c>
      <c r="Y123" s="179">
        <v>0</v>
      </c>
    </row>
    <row r="124" spans="1:25" s="180" customFormat="1" ht="30" x14ac:dyDescent="0.25">
      <c r="A124" s="170" t="s">
        <v>169</v>
      </c>
      <c r="B124" s="187" t="s">
        <v>170</v>
      </c>
      <c r="C124" s="188">
        <v>71.56</v>
      </c>
      <c r="D124" s="189">
        <v>22</v>
      </c>
      <c r="E124" s="194">
        <v>36</v>
      </c>
      <c r="F124" s="174">
        <f t="shared" si="189"/>
        <v>0.50307434320849631</v>
      </c>
      <c r="G124" s="176">
        <v>0</v>
      </c>
      <c r="H124" s="184">
        <v>3</v>
      </c>
      <c r="I124" s="175"/>
      <c r="J124" s="186"/>
      <c r="K124" s="186">
        <v>0</v>
      </c>
      <c r="L124" s="186">
        <v>0</v>
      </c>
      <c r="M124" s="186"/>
      <c r="N124" s="173"/>
      <c r="O124" s="173"/>
      <c r="P124" s="173"/>
      <c r="Q124" s="173"/>
      <c r="R124" s="176">
        <f t="shared" si="193"/>
        <v>1.08</v>
      </c>
      <c r="S124" s="173">
        <v>3</v>
      </c>
      <c r="T124" s="177">
        <v>1</v>
      </c>
      <c r="U124" s="178">
        <f t="shared" si="194"/>
        <v>2.7777777777777777</v>
      </c>
      <c r="V124" s="173"/>
      <c r="W124" s="179">
        <v>0</v>
      </c>
      <c r="X124" s="179">
        <f t="shared" si="196"/>
        <v>1</v>
      </c>
      <c r="Y124" s="179">
        <v>0</v>
      </c>
    </row>
    <row r="125" spans="1:25" s="180" customFormat="1" ht="15.75" x14ac:dyDescent="0.25">
      <c r="A125" s="170" t="s">
        <v>315</v>
      </c>
      <c r="B125" s="187" t="s">
        <v>171</v>
      </c>
      <c r="C125" s="188">
        <v>33.799999999999997</v>
      </c>
      <c r="D125" s="189">
        <v>54</v>
      </c>
      <c r="E125" s="194">
        <v>38</v>
      </c>
      <c r="F125" s="174">
        <f t="shared" si="189"/>
        <v>1.124260355029586</v>
      </c>
      <c r="G125" s="176">
        <v>2</v>
      </c>
      <c r="H125" s="184">
        <v>5</v>
      </c>
      <c r="I125" s="175"/>
      <c r="J125" s="186"/>
      <c r="K125" s="186">
        <v>2</v>
      </c>
      <c r="L125" s="186">
        <v>0</v>
      </c>
      <c r="M125" s="186">
        <v>0</v>
      </c>
      <c r="N125" s="173"/>
      <c r="O125" s="173"/>
      <c r="P125" s="173"/>
      <c r="Q125" s="173"/>
      <c r="R125" s="176">
        <f t="shared" si="193"/>
        <v>1.9000000000000001</v>
      </c>
      <c r="S125" s="173">
        <v>5</v>
      </c>
      <c r="T125" s="177">
        <v>1</v>
      </c>
      <c r="U125" s="178">
        <f t="shared" si="194"/>
        <v>2.6315789473684212</v>
      </c>
      <c r="V125" s="173"/>
      <c r="W125" s="179">
        <v>0</v>
      </c>
      <c r="X125" s="179">
        <f t="shared" si="196"/>
        <v>1</v>
      </c>
      <c r="Y125" s="179">
        <v>0</v>
      </c>
    </row>
    <row r="126" spans="1:25" s="130" customFormat="1" ht="15.75" x14ac:dyDescent="0.25">
      <c r="A126" s="120" t="s">
        <v>172</v>
      </c>
      <c r="B126" s="121" t="s">
        <v>173</v>
      </c>
      <c r="C126" s="122">
        <v>35.1</v>
      </c>
      <c r="D126" s="148">
        <v>21</v>
      </c>
      <c r="E126" s="193">
        <v>46</v>
      </c>
      <c r="F126" s="167">
        <f t="shared" si="189"/>
        <v>1.3105413105413104</v>
      </c>
      <c r="G126" s="149">
        <v>1</v>
      </c>
      <c r="H126" s="125">
        <v>5</v>
      </c>
      <c r="I126" s="132"/>
      <c r="J126" s="150"/>
      <c r="K126" s="150">
        <v>1</v>
      </c>
      <c r="L126" s="150">
        <v>0</v>
      </c>
      <c r="M126" s="150"/>
      <c r="N126" s="124"/>
      <c r="O126" s="124"/>
      <c r="P126" s="124"/>
      <c r="Q126" s="124"/>
      <c r="R126" s="149">
        <f t="shared" si="193"/>
        <v>2.3000000000000003</v>
      </c>
      <c r="S126" s="124">
        <v>5</v>
      </c>
      <c r="T126" s="135">
        <v>2</v>
      </c>
      <c r="U126" s="128">
        <f t="shared" si="194"/>
        <v>4.3478260869565215</v>
      </c>
      <c r="V126" s="124"/>
      <c r="W126" s="129">
        <v>0</v>
      </c>
      <c r="X126" s="129">
        <f t="shared" si="196"/>
        <v>2</v>
      </c>
      <c r="Y126" s="129">
        <v>0</v>
      </c>
    </row>
    <row r="127" spans="1:25" s="130" customFormat="1" ht="15.75" x14ac:dyDescent="0.25">
      <c r="A127" s="120" t="s">
        <v>174</v>
      </c>
      <c r="B127" s="121" t="s">
        <v>175</v>
      </c>
      <c r="C127" s="122">
        <v>119.3</v>
      </c>
      <c r="D127" s="148">
        <v>44</v>
      </c>
      <c r="E127" s="193">
        <v>0</v>
      </c>
      <c r="F127" s="167">
        <f t="shared" si="189"/>
        <v>0</v>
      </c>
      <c r="G127" s="149">
        <v>1</v>
      </c>
      <c r="H127" s="125">
        <v>5</v>
      </c>
      <c r="I127" s="132"/>
      <c r="J127" s="150"/>
      <c r="K127" s="150">
        <v>1</v>
      </c>
      <c r="L127" s="150">
        <v>0</v>
      </c>
      <c r="M127" s="150">
        <v>1</v>
      </c>
      <c r="N127" s="124"/>
      <c r="O127" s="124"/>
      <c r="P127" s="124"/>
      <c r="Q127" s="124"/>
      <c r="R127" s="149">
        <v>0</v>
      </c>
      <c r="S127" s="124">
        <v>3</v>
      </c>
      <c r="T127" s="135">
        <v>0</v>
      </c>
      <c r="U127" s="128">
        <v>0</v>
      </c>
      <c r="V127" s="124"/>
      <c r="W127" s="129">
        <f t="shared" si="195"/>
        <v>0</v>
      </c>
      <c r="X127" s="129">
        <f t="shared" si="196"/>
        <v>0</v>
      </c>
      <c r="Y127" s="129">
        <f>X136</f>
        <v>0</v>
      </c>
    </row>
    <row r="128" spans="1:25" s="180" customFormat="1" ht="15.75" x14ac:dyDescent="0.25">
      <c r="A128" s="170" t="s">
        <v>176</v>
      </c>
      <c r="B128" s="187" t="s">
        <v>177</v>
      </c>
      <c r="C128" s="188">
        <v>28.2</v>
      </c>
      <c r="D128" s="189">
        <v>54</v>
      </c>
      <c r="E128" s="222">
        <v>39</v>
      </c>
      <c r="F128" s="174">
        <f t="shared" si="189"/>
        <v>1.3829787234042554</v>
      </c>
      <c r="G128" s="176">
        <v>2</v>
      </c>
      <c r="H128" s="184">
        <v>5</v>
      </c>
      <c r="I128" s="175"/>
      <c r="J128" s="186"/>
      <c r="K128" s="209">
        <v>2</v>
      </c>
      <c r="L128" s="186">
        <v>0</v>
      </c>
      <c r="M128" s="209"/>
      <c r="N128" s="173"/>
      <c r="O128" s="173"/>
      <c r="P128" s="173"/>
      <c r="Q128" s="173"/>
      <c r="R128" s="176">
        <v>1</v>
      </c>
      <c r="S128" s="173">
        <v>5</v>
      </c>
      <c r="T128" s="177">
        <v>1</v>
      </c>
      <c r="U128" s="178">
        <f t="shared" si="194"/>
        <v>2.5641025641025639</v>
      </c>
      <c r="V128" s="173"/>
      <c r="W128" s="179">
        <v>0</v>
      </c>
      <c r="X128" s="179">
        <v>1</v>
      </c>
      <c r="Y128" s="179">
        <v>0</v>
      </c>
    </row>
    <row r="129" spans="1:25" s="180" customFormat="1" ht="15.75" x14ac:dyDescent="0.25">
      <c r="A129" s="170" t="s">
        <v>178</v>
      </c>
      <c r="B129" s="187" t="s">
        <v>179</v>
      </c>
      <c r="C129" s="188">
        <v>24.7</v>
      </c>
      <c r="D129" s="189">
        <v>34</v>
      </c>
      <c r="E129" s="194">
        <v>25</v>
      </c>
      <c r="F129" s="174">
        <f t="shared" si="189"/>
        <v>1.0121457489878543</v>
      </c>
      <c r="G129" s="176">
        <v>1</v>
      </c>
      <c r="H129" s="184">
        <v>5</v>
      </c>
      <c r="I129" s="175"/>
      <c r="J129" s="186"/>
      <c r="K129" s="186">
        <v>1</v>
      </c>
      <c r="L129" s="186">
        <v>0</v>
      </c>
      <c r="M129" s="186">
        <v>0</v>
      </c>
      <c r="N129" s="173"/>
      <c r="O129" s="173"/>
      <c r="P129" s="173"/>
      <c r="Q129" s="173"/>
      <c r="R129" s="176">
        <f t="shared" si="193"/>
        <v>1.25</v>
      </c>
      <c r="S129" s="173">
        <v>5</v>
      </c>
      <c r="T129" s="177">
        <v>1</v>
      </c>
      <c r="U129" s="178">
        <f t="shared" si="194"/>
        <v>4</v>
      </c>
      <c r="V129" s="173"/>
      <c r="W129" s="179">
        <v>0</v>
      </c>
      <c r="X129" s="179">
        <f t="shared" si="196"/>
        <v>1</v>
      </c>
      <c r="Y129" s="179">
        <v>0</v>
      </c>
    </row>
    <row r="130" spans="1:25" s="130" customFormat="1" ht="20.25" customHeight="1" x14ac:dyDescent="0.25">
      <c r="A130" s="120" t="s">
        <v>180</v>
      </c>
      <c r="B130" s="151" t="s">
        <v>181</v>
      </c>
      <c r="C130" s="137">
        <v>30.3</v>
      </c>
      <c r="D130" s="148">
        <v>54</v>
      </c>
      <c r="E130" s="193">
        <v>56</v>
      </c>
      <c r="F130" s="167">
        <f t="shared" si="189"/>
        <v>1.8481848184818481</v>
      </c>
      <c r="G130" s="149">
        <v>1</v>
      </c>
      <c r="H130" s="125">
        <v>3</v>
      </c>
      <c r="I130" s="132"/>
      <c r="J130" s="150"/>
      <c r="K130" s="150">
        <v>1</v>
      </c>
      <c r="L130" s="150">
        <v>0</v>
      </c>
      <c r="M130" s="150">
        <v>1</v>
      </c>
      <c r="N130" s="124"/>
      <c r="O130" s="124">
        <v>1</v>
      </c>
      <c r="P130" s="124"/>
      <c r="Q130" s="124">
        <v>100</v>
      </c>
      <c r="R130" s="149">
        <f t="shared" si="193"/>
        <v>2.8000000000000003</v>
      </c>
      <c r="S130" s="124">
        <v>5</v>
      </c>
      <c r="T130" s="135">
        <v>2</v>
      </c>
      <c r="U130" s="128">
        <f t="shared" si="194"/>
        <v>3.5714285714285712</v>
      </c>
      <c r="V130" s="124"/>
      <c r="W130" s="129">
        <v>0</v>
      </c>
      <c r="X130" s="129">
        <v>2</v>
      </c>
      <c r="Y130" s="129">
        <v>0</v>
      </c>
    </row>
    <row r="131" spans="1:25" s="98" customFormat="1" ht="16.5" customHeight="1" x14ac:dyDescent="0.25">
      <c r="A131" s="1" t="s">
        <v>182</v>
      </c>
      <c r="B131" s="6" t="s">
        <v>38</v>
      </c>
      <c r="C131" s="145">
        <v>35.4</v>
      </c>
      <c r="D131" s="100">
        <v>37</v>
      </c>
      <c r="E131" s="192">
        <v>24</v>
      </c>
      <c r="F131" s="166">
        <f t="shared" si="189"/>
        <v>0.67796610169491534</v>
      </c>
      <c r="G131" s="95">
        <v>1</v>
      </c>
      <c r="H131" s="8">
        <v>5</v>
      </c>
      <c r="I131" s="10"/>
      <c r="J131" s="5"/>
      <c r="K131" s="101">
        <v>1</v>
      </c>
      <c r="L131" s="101">
        <v>0</v>
      </c>
      <c r="M131" s="101"/>
      <c r="N131" s="96"/>
      <c r="O131" s="96"/>
      <c r="P131" s="96"/>
      <c r="Q131" s="96"/>
      <c r="R131" s="95">
        <f t="shared" si="193"/>
        <v>0.72</v>
      </c>
      <c r="S131" s="96">
        <v>3</v>
      </c>
      <c r="T131" s="135">
        <v>0</v>
      </c>
      <c r="U131" s="97">
        <f t="shared" si="194"/>
        <v>0</v>
      </c>
      <c r="V131" s="96"/>
      <c r="W131" s="117">
        <f t="shared" si="195"/>
        <v>0</v>
      </c>
      <c r="X131" s="117">
        <f t="shared" si="196"/>
        <v>0</v>
      </c>
      <c r="Y131" s="117">
        <f t="shared" si="197"/>
        <v>0</v>
      </c>
    </row>
    <row r="132" spans="1:25" ht="15.75" x14ac:dyDescent="0.25">
      <c r="A132" s="4"/>
      <c r="B132" s="50" t="s">
        <v>39</v>
      </c>
      <c r="C132" s="143"/>
      <c r="D132" s="58"/>
      <c r="E132" s="45">
        <v>552</v>
      </c>
      <c r="F132" s="91"/>
      <c r="G132" s="12">
        <f>SUM(G121:G131)</f>
        <v>16</v>
      </c>
      <c r="H132" s="58"/>
      <c r="I132" s="58"/>
      <c r="J132" s="12"/>
      <c r="K132" s="12">
        <f>SUM(K121:K131)</f>
        <v>14</v>
      </c>
      <c r="L132" s="12">
        <f>SUM(L121:L131)</f>
        <v>1</v>
      </c>
      <c r="M132" s="12"/>
      <c r="N132" s="13"/>
      <c r="O132" s="13"/>
      <c r="P132" s="13"/>
      <c r="Q132" s="13"/>
      <c r="R132" s="161"/>
      <c r="S132" s="92"/>
      <c r="T132" s="138">
        <f>SUM(T121:T131)</f>
        <v>15</v>
      </c>
      <c r="U132" s="13"/>
      <c r="V132" s="13"/>
      <c r="W132" s="118"/>
      <c r="X132" s="118"/>
      <c r="Y132" s="118"/>
    </row>
    <row r="133" spans="1:25" ht="15.75" x14ac:dyDescent="0.25">
      <c r="A133" s="341" t="s">
        <v>183</v>
      </c>
      <c r="B133" s="284"/>
      <c r="C133" s="284"/>
      <c r="D133" s="284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 s="284"/>
      <c r="U133" s="284"/>
      <c r="V133" s="284"/>
      <c r="W133" s="284"/>
      <c r="X133" s="284"/>
      <c r="Y133" s="285"/>
    </row>
    <row r="134" spans="1:25" ht="15.75" x14ac:dyDescent="0.25">
      <c r="A134" s="1" t="s">
        <v>184</v>
      </c>
      <c r="B134" s="2" t="s">
        <v>47</v>
      </c>
      <c r="C134" s="142">
        <v>349.1</v>
      </c>
      <c r="D134" s="10">
        <v>0</v>
      </c>
      <c r="E134" s="192">
        <v>0</v>
      </c>
      <c r="F134" s="169"/>
      <c r="G134" s="61">
        <v>0</v>
      </c>
      <c r="H134" s="8"/>
      <c r="I134" s="10"/>
      <c r="J134" s="21"/>
      <c r="K134" s="21">
        <v>0</v>
      </c>
      <c r="L134" s="21">
        <v>0</v>
      </c>
      <c r="M134" s="62"/>
      <c r="N134" s="4"/>
      <c r="O134" s="4"/>
      <c r="P134" s="4"/>
      <c r="Q134" s="4"/>
      <c r="R134" s="160">
        <f t="shared" ref="R134" si="198">E134*S134%</f>
        <v>0</v>
      </c>
      <c r="S134" s="92">
        <v>3</v>
      </c>
      <c r="T134" s="135">
        <f t="shared" ref="T134" si="199">E134*S134%</f>
        <v>0</v>
      </c>
      <c r="U134" s="88" t="e">
        <f t="shared" ref="U134" si="200">T134/E134%</f>
        <v>#DIV/0!</v>
      </c>
      <c r="V134" s="87"/>
      <c r="W134" s="116">
        <f t="shared" ref="W134" si="201">T134*15%</f>
        <v>0</v>
      </c>
      <c r="X134" s="116">
        <f t="shared" ref="X134" si="202">T134-W134-Y134</f>
        <v>0</v>
      </c>
      <c r="Y134" s="116">
        <f t="shared" ref="Y134" si="203">T134*20%</f>
        <v>0</v>
      </c>
    </row>
    <row r="135" spans="1:25" s="180" customFormat="1" ht="15.75" x14ac:dyDescent="0.25">
      <c r="A135" s="170" t="s">
        <v>185</v>
      </c>
      <c r="B135" s="187" t="s">
        <v>186</v>
      </c>
      <c r="C135" s="188">
        <v>146.19999999999999</v>
      </c>
      <c r="D135" s="217">
        <v>0</v>
      </c>
      <c r="E135" s="194">
        <v>0</v>
      </c>
      <c r="F135" s="263"/>
      <c r="G135" s="173">
        <v>0</v>
      </c>
      <c r="H135" s="184"/>
      <c r="I135" s="201"/>
      <c r="J135" s="186"/>
      <c r="K135" s="186">
        <v>0</v>
      </c>
      <c r="L135" s="186">
        <v>0</v>
      </c>
      <c r="M135" s="186"/>
      <c r="N135" s="173"/>
      <c r="O135" s="173"/>
      <c r="P135" s="173"/>
      <c r="Q135" s="173"/>
      <c r="R135" s="176">
        <f t="shared" ref="R135" si="204">E135*S135%</f>
        <v>0</v>
      </c>
      <c r="S135" s="173">
        <v>3</v>
      </c>
      <c r="T135" s="177">
        <f t="shared" ref="T135" si="205">E135*S135%</f>
        <v>0</v>
      </c>
      <c r="U135" s="178" t="e">
        <f t="shared" ref="U135" si="206">T135/E135%</f>
        <v>#DIV/0!</v>
      </c>
      <c r="V135" s="173"/>
      <c r="W135" s="179">
        <f t="shared" ref="W135" si="207">T135*15%</f>
        <v>0</v>
      </c>
      <c r="X135" s="179">
        <f t="shared" ref="X135" si="208">T135-W135-Y135</f>
        <v>0</v>
      </c>
      <c r="Y135" s="179">
        <f t="shared" ref="Y135" si="209">T135*20%</f>
        <v>0</v>
      </c>
    </row>
    <row r="136" spans="1:25" ht="15.75" x14ac:dyDescent="0.25">
      <c r="A136" s="4"/>
      <c r="B136" s="50" t="s">
        <v>39</v>
      </c>
      <c r="C136" s="143"/>
      <c r="D136" s="58"/>
      <c r="E136" s="45">
        <v>0</v>
      </c>
      <c r="F136" s="91"/>
      <c r="G136" s="58">
        <v>0</v>
      </c>
      <c r="H136" s="58"/>
      <c r="I136" s="58"/>
      <c r="J136" s="12"/>
      <c r="K136" s="12">
        <v>0</v>
      </c>
      <c r="L136" s="12">
        <v>0</v>
      </c>
      <c r="M136" s="12"/>
      <c r="N136" s="13"/>
      <c r="O136" s="13"/>
      <c r="P136" s="13"/>
      <c r="Q136" s="13"/>
      <c r="R136" s="161"/>
      <c r="S136" s="92"/>
      <c r="T136" s="135"/>
      <c r="U136" s="13"/>
      <c r="V136" s="13"/>
      <c r="W136" s="118"/>
      <c r="X136" s="118"/>
      <c r="Y136" s="118"/>
    </row>
    <row r="137" spans="1:25" ht="15.75" x14ac:dyDescent="0.25">
      <c r="A137" s="341" t="s">
        <v>187</v>
      </c>
      <c r="B137" s="284"/>
      <c r="C137" s="284"/>
      <c r="D137" s="284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 s="284"/>
      <c r="U137" s="284"/>
      <c r="V137" s="284"/>
      <c r="W137" s="284"/>
      <c r="X137" s="284"/>
      <c r="Y137" s="285"/>
    </row>
    <row r="138" spans="1:25" ht="15.75" x14ac:dyDescent="0.25">
      <c r="A138" s="1" t="s">
        <v>188</v>
      </c>
      <c r="B138" s="2" t="s">
        <v>47</v>
      </c>
      <c r="C138" s="141">
        <v>768.2</v>
      </c>
      <c r="D138" s="7">
        <v>970</v>
      </c>
      <c r="E138" s="192">
        <v>1023</v>
      </c>
      <c r="F138" s="165">
        <f t="shared" ref="F138:F145" si="210">E138/C138</f>
        <v>1.3316844571726112</v>
      </c>
      <c r="G138" s="71">
        <v>20</v>
      </c>
      <c r="H138" s="8">
        <v>3</v>
      </c>
      <c r="I138" s="41"/>
      <c r="J138" s="21"/>
      <c r="K138" s="21">
        <v>13</v>
      </c>
      <c r="L138" s="21">
        <v>3</v>
      </c>
      <c r="M138" s="62"/>
      <c r="N138" s="4"/>
      <c r="O138" s="4"/>
      <c r="P138" s="4"/>
      <c r="Q138" s="4"/>
      <c r="R138" s="160">
        <f t="shared" ref="R138" si="211">E138*S138%</f>
        <v>51.150000000000006</v>
      </c>
      <c r="S138" s="92">
        <v>5</v>
      </c>
      <c r="T138" s="135">
        <v>51</v>
      </c>
      <c r="U138" s="88">
        <f t="shared" ref="U138" si="212">T138/E138%</f>
        <v>4.9853372434017595</v>
      </c>
      <c r="V138" s="87"/>
      <c r="W138" s="116">
        <f t="shared" ref="W138" si="213">T138*15%</f>
        <v>7.6499999999999995</v>
      </c>
      <c r="X138" s="116">
        <f t="shared" ref="X138" si="214">T138-W138-Y138</f>
        <v>33.15</v>
      </c>
      <c r="Y138" s="116">
        <f t="shared" ref="Y138" si="215">T138*20%</f>
        <v>10.200000000000001</v>
      </c>
    </row>
    <row r="139" spans="1:25" s="180" customFormat="1" ht="15.75" x14ac:dyDescent="0.25">
      <c r="A139" s="170" t="s">
        <v>189</v>
      </c>
      <c r="B139" s="187" t="s">
        <v>190</v>
      </c>
      <c r="C139" s="188">
        <v>191.4</v>
      </c>
      <c r="D139" s="183">
        <v>57</v>
      </c>
      <c r="E139" s="194">
        <v>54</v>
      </c>
      <c r="F139" s="174">
        <f t="shared" si="210"/>
        <v>0.28213166144200624</v>
      </c>
      <c r="G139" s="176">
        <v>1</v>
      </c>
      <c r="H139" s="184">
        <v>5</v>
      </c>
      <c r="I139" s="185"/>
      <c r="J139" s="186"/>
      <c r="K139" s="186">
        <v>1</v>
      </c>
      <c r="L139" s="186">
        <v>0</v>
      </c>
      <c r="M139" s="186"/>
      <c r="N139" s="173"/>
      <c r="O139" s="173"/>
      <c r="P139" s="173"/>
      <c r="Q139" s="176">
        <v>0</v>
      </c>
      <c r="R139" s="176">
        <f t="shared" ref="R139:R145" si="216">E139*S139%</f>
        <v>1.6199999999999999</v>
      </c>
      <c r="S139" s="173">
        <v>3</v>
      </c>
      <c r="T139" s="177">
        <v>1</v>
      </c>
      <c r="U139" s="178">
        <f t="shared" ref="U139:U145" si="217">T139/E139%</f>
        <v>1.8518518518518516</v>
      </c>
      <c r="V139" s="173"/>
      <c r="W139" s="179">
        <f t="shared" ref="W139:W144" si="218">T139*15%</f>
        <v>0.15</v>
      </c>
      <c r="X139" s="179">
        <f t="shared" ref="X139:X145" si="219">T139-W139-Y139</f>
        <v>0.64999999999999991</v>
      </c>
      <c r="Y139" s="179">
        <f t="shared" ref="Y139:Y144" si="220">T139*20%</f>
        <v>0.2</v>
      </c>
    </row>
    <row r="140" spans="1:25" s="180" customFormat="1" ht="15.75" x14ac:dyDescent="0.25">
      <c r="A140" s="170" t="s">
        <v>191</v>
      </c>
      <c r="B140" s="187" t="s">
        <v>192</v>
      </c>
      <c r="C140" s="188">
        <v>164.17</v>
      </c>
      <c r="D140" s="183">
        <v>19</v>
      </c>
      <c r="E140" s="194">
        <v>31</v>
      </c>
      <c r="F140" s="174">
        <f t="shared" si="210"/>
        <v>0.18882865322531522</v>
      </c>
      <c r="G140" s="176">
        <v>0</v>
      </c>
      <c r="H140" s="184">
        <v>3</v>
      </c>
      <c r="I140" s="185"/>
      <c r="J140" s="186"/>
      <c r="K140" s="186">
        <v>0</v>
      </c>
      <c r="L140" s="186">
        <v>0</v>
      </c>
      <c r="M140" s="186"/>
      <c r="N140" s="173"/>
      <c r="O140" s="173"/>
      <c r="P140" s="173"/>
      <c r="Q140" s="173"/>
      <c r="R140" s="176">
        <f t="shared" si="216"/>
        <v>0.92999999999999994</v>
      </c>
      <c r="S140" s="173">
        <v>3</v>
      </c>
      <c r="T140" s="177">
        <v>0</v>
      </c>
      <c r="U140" s="178">
        <f t="shared" si="217"/>
        <v>0</v>
      </c>
      <c r="V140" s="173"/>
      <c r="W140" s="179">
        <f t="shared" si="218"/>
        <v>0</v>
      </c>
      <c r="X140" s="179">
        <f t="shared" si="219"/>
        <v>0</v>
      </c>
      <c r="Y140" s="179">
        <f t="shared" si="220"/>
        <v>0</v>
      </c>
    </row>
    <row r="141" spans="1:25" s="180" customFormat="1" ht="30" x14ac:dyDescent="0.25">
      <c r="A141" s="170" t="s">
        <v>193</v>
      </c>
      <c r="B141" s="187" t="s">
        <v>194</v>
      </c>
      <c r="C141" s="188">
        <v>258.2</v>
      </c>
      <c r="D141" s="183">
        <v>110</v>
      </c>
      <c r="E141" s="194">
        <v>234</v>
      </c>
      <c r="F141" s="174">
        <f t="shared" si="210"/>
        <v>0.90627420604182807</v>
      </c>
      <c r="G141" s="176">
        <v>3</v>
      </c>
      <c r="H141" s="184">
        <v>3</v>
      </c>
      <c r="I141" s="185"/>
      <c r="J141" s="186"/>
      <c r="K141" s="186">
        <v>3</v>
      </c>
      <c r="L141" s="186">
        <v>0</v>
      </c>
      <c r="M141" s="186">
        <v>2</v>
      </c>
      <c r="N141" s="173"/>
      <c r="O141" s="176">
        <v>2</v>
      </c>
      <c r="P141" s="173"/>
      <c r="Q141" s="176">
        <v>66.7</v>
      </c>
      <c r="R141" s="176">
        <f t="shared" si="216"/>
        <v>11.700000000000001</v>
      </c>
      <c r="S141" s="173">
        <v>5</v>
      </c>
      <c r="T141" s="177">
        <v>11</v>
      </c>
      <c r="U141" s="178">
        <f t="shared" si="217"/>
        <v>4.700854700854701</v>
      </c>
      <c r="V141" s="173"/>
      <c r="W141" s="179">
        <f t="shared" si="218"/>
        <v>1.65</v>
      </c>
      <c r="X141" s="179">
        <f t="shared" si="219"/>
        <v>7.1499999999999995</v>
      </c>
      <c r="Y141" s="179">
        <f t="shared" si="220"/>
        <v>2.2000000000000002</v>
      </c>
    </row>
    <row r="142" spans="1:25" s="180" customFormat="1" ht="15.75" x14ac:dyDescent="0.25">
      <c r="A142" s="170" t="s">
        <v>195</v>
      </c>
      <c r="B142" s="187" t="s">
        <v>196</v>
      </c>
      <c r="C142" s="188">
        <v>31.01</v>
      </c>
      <c r="D142" s="183">
        <v>100</v>
      </c>
      <c r="E142" s="194">
        <v>101</v>
      </c>
      <c r="F142" s="174">
        <f t="shared" si="210"/>
        <v>3.2570138664946788</v>
      </c>
      <c r="G142" s="176">
        <v>4</v>
      </c>
      <c r="H142" s="184">
        <v>7</v>
      </c>
      <c r="I142" s="185"/>
      <c r="J142" s="186"/>
      <c r="K142" s="209">
        <v>3</v>
      </c>
      <c r="L142" s="186">
        <v>0</v>
      </c>
      <c r="M142" s="209">
        <v>4</v>
      </c>
      <c r="N142" s="176">
        <v>1</v>
      </c>
      <c r="O142" s="176">
        <v>3</v>
      </c>
      <c r="P142" s="176"/>
      <c r="Q142" s="176">
        <v>10</v>
      </c>
      <c r="R142" s="176">
        <f t="shared" si="216"/>
        <v>7.07</v>
      </c>
      <c r="S142" s="173">
        <v>7</v>
      </c>
      <c r="T142" s="177">
        <v>7</v>
      </c>
      <c r="U142" s="178">
        <f t="shared" si="217"/>
        <v>6.9306930693069306</v>
      </c>
      <c r="V142" s="173"/>
      <c r="W142" s="179">
        <f t="shared" si="218"/>
        <v>1.05</v>
      </c>
      <c r="X142" s="179">
        <f t="shared" si="219"/>
        <v>4.55</v>
      </c>
      <c r="Y142" s="179">
        <f t="shared" si="220"/>
        <v>1.4000000000000001</v>
      </c>
    </row>
    <row r="143" spans="1:25" s="180" customFormat="1" ht="15.75" x14ac:dyDescent="0.25">
      <c r="A143" s="170" t="s">
        <v>197</v>
      </c>
      <c r="B143" s="181" t="s">
        <v>198</v>
      </c>
      <c r="C143" s="182">
        <v>45.4</v>
      </c>
      <c r="D143" s="183">
        <v>71</v>
      </c>
      <c r="E143" s="194">
        <v>73</v>
      </c>
      <c r="F143" s="174">
        <f t="shared" si="210"/>
        <v>1.6079295154185023</v>
      </c>
      <c r="G143" s="176">
        <v>2</v>
      </c>
      <c r="H143" s="184">
        <v>5</v>
      </c>
      <c r="I143" s="185"/>
      <c r="J143" s="186"/>
      <c r="K143" s="186">
        <v>2</v>
      </c>
      <c r="L143" s="186">
        <v>0</v>
      </c>
      <c r="M143" s="186">
        <v>2</v>
      </c>
      <c r="N143" s="176">
        <v>1</v>
      </c>
      <c r="O143" s="176">
        <v>1</v>
      </c>
      <c r="P143" s="176"/>
      <c r="Q143" s="176">
        <v>100</v>
      </c>
      <c r="R143" s="176">
        <f t="shared" si="216"/>
        <v>3.6500000000000004</v>
      </c>
      <c r="S143" s="173">
        <v>5</v>
      </c>
      <c r="T143" s="177">
        <v>2</v>
      </c>
      <c r="U143" s="178">
        <f t="shared" si="217"/>
        <v>2.7397260273972601</v>
      </c>
      <c r="V143" s="173"/>
      <c r="W143" s="179">
        <f t="shared" si="218"/>
        <v>0.3</v>
      </c>
      <c r="X143" s="179">
        <f t="shared" si="219"/>
        <v>1.2999999999999998</v>
      </c>
      <c r="Y143" s="179">
        <f t="shared" si="220"/>
        <v>0.4</v>
      </c>
    </row>
    <row r="144" spans="1:25" s="180" customFormat="1" ht="15.75" x14ac:dyDescent="0.25">
      <c r="A144" s="170" t="s">
        <v>199</v>
      </c>
      <c r="B144" s="181" t="s">
        <v>200</v>
      </c>
      <c r="C144" s="210">
        <v>20.5</v>
      </c>
      <c r="D144" s="211">
        <v>12</v>
      </c>
      <c r="E144" s="194">
        <v>58</v>
      </c>
      <c r="F144" s="174">
        <f t="shared" si="210"/>
        <v>2.8292682926829267</v>
      </c>
      <c r="G144" s="176">
        <v>0</v>
      </c>
      <c r="H144" s="212">
        <v>3</v>
      </c>
      <c r="I144" s="213"/>
      <c r="J144" s="214"/>
      <c r="K144" s="215">
        <v>0</v>
      </c>
      <c r="L144" s="214">
        <v>0</v>
      </c>
      <c r="M144" s="215">
        <v>0</v>
      </c>
      <c r="N144" s="173"/>
      <c r="O144" s="173"/>
      <c r="P144" s="173"/>
      <c r="Q144" s="173"/>
      <c r="R144" s="176">
        <f t="shared" si="216"/>
        <v>4.0600000000000005</v>
      </c>
      <c r="S144" s="173">
        <v>7</v>
      </c>
      <c r="T144" s="177">
        <v>4</v>
      </c>
      <c r="U144" s="178">
        <f t="shared" si="217"/>
        <v>6.8965517241379315</v>
      </c>
      <c r="V144" s="173"/>
      <c r="W144" s="179">
        <f t="shared" si="218"/>
        <v>0.6</v>
      </c>
      <c r="X144" s="179">
        <f t="shared" si="219"/>
        <v>2.5999999999999996</v>
      </c>
      <c r="Y144" s="179">
        <f t="shared" si="220"/>
        <v>0.8</v>
      </c>
    </row>
    <row r="145" spans="1:25" s="180" customFormat="1" ht="15.75" x14ac:dyDescent="0.25">
      <c r="A145" s="170" t="s">
        <v>314</v>
      </c>
      <c r="B145" s="171" t="s">
        <v>201</v>
      </c>
      <c r="C145" s="172">
        <v>73.02</v>
      </c>
      <c r="D145" s="173">
        <v>0</v>
      </c>
      <c r="E145" s="175">
        <v>81</v>
      </c>
      <c r="F145" s="174">
        <f t="shared" si="210"/>
        <v>1.1092851273623665</v>
      </c>
      <c r="G145" s="175">
        <v>0</v>
      </c>
      <c r="H145" s="172">
        <v>0</v>
      </c>
      <c r="I145" s="172"/>
      <c r="J145" s="172"/>
      <c r="K145" s="175">
        <v>0</v>
      </c>
      <c r="L145" s="175">
        <v>0</v>
      </c>
      <c r="M145" s="172">
        <v>0</v>
      </c>
      <c r="N145" s="173"/>
      <c r="O145" s="173"/>
      <c r="P145" s="173"/>
      <c r="Q145" s="173"/>
      <c r="R145" s="176">
        <f t="shared" si="216"/>
        <v>4.05</v>
      </c>
      <c r="S145" s="173">
        <v>5</v>
      </c>
      <c r="T145" s="177">
        <v>3</v>
      </c>
      <c r="U145" s="178">
        <f t="shared" si="217"/>
        <v>3.7037037037037033</v>
      </c>
      <c r="V145" s="173"/>
      <c r="W145" s="179">
        <v>0</v>
      </c>
      <c r="X145" s="179">
        <f t="shared" si="219"/>
        <v>3</v>
      </c>
      <c r="Y145" s="179">
        <v>0</v>
      </c>
    </row>
    <row r="146" spans="1:25" ht="15.75" x14ac:dyDescent="0.25">
      <c r="A146" s="4"/>
      <c r="B146" s="50" t="s">
        <v>39</v>
      </c>
      <c r="C146" s="143"/>
      <c r="D146" s="58"/>
      <c r="E146" s="45">
        <v>1655</v>
      </c>
      <c r="F146" s="91"/>
      <c r="G146" s="12">
        <f>SUM(G138:G145)</f>
        <v>30</v>
      </c>
      <c r="H146" s="58"/>
      <c r="I146" s="58"/>
      <c r="J146" s="12"/>
      <c r="K146" s="12">
        <f>SUM(K138:K145)</f>
        <v>22</v>
      </c>
      <c r="L146" s="12">
        <f>SUM(L138:L145)</f>
        <v>3</v>
      </c>
      <c r="M146" s="12"/>
      <c r="N146" s="13"/>
      <c r="O146" s="13"/>
      <c r="P146" s="13"/>
      <c r="Q146" s="13"/>
      <c r="R146" s="161"/>
      <c r="S146" s="92"/>
      <c r="T146" s="139">
        <f>SUM(T138:T145)</f>
        <v>79</v>
      </c>
      <c r="U146" s="13"/>
      <c r="V146" s="13"/>
      <c r="W146" s="118"/>
      <c r="X146" s="118"/>
      <c r="Y146" s="118"/>
    </row>
    <row r="147" spans="1:25" x14ac:dyDescent="0.25">
      <c r="A147" s="310" t="s">
        <v>202</v>
      </c>
      <c r="B147" s="281"/>
      <c r="C147" s="281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281"/>
      <c r="Y147" s="282"/>
    </row>
    <row r="148" spans="1:25" ht="15.75" x14ac:dyDescent="0.25">
      <c r="A148" s="1" t="s">
        <v>203</v>
      </c>
      <c r="B148" s="2" t="s">
        <v>47</v>
      </c>
      <c r="C148" s="142">
        <v>2663.3</v>
      </c>
      <c r="D148" s="7">
        <v>975</v>
      </c>
      <c r="E148" s="192">
        <v>944</v>
      </c>
      <c r="F148" s="165">
        <f t="shared" ref="F148:F150" si="221">E148/C148</f>
        <v>0.35444748995606951</v>
      </c>
      <c r="G148" s="71">
        <v>29</v>
      </c>
      <c r="H148" s="8">
        <v>3</v>
      </c>
      <c r="I148" s="37"/>
      <c r="J148" s="21"/>
      <c r="K148" s="21">
        <v>17</v>
      </c>
      <c r="L148" s="21">
        <v>5</v>
      </c>
      <c r="M148" s="62">
        <v>28</v>
      </c>
      <c r="N148" s="4">
        <v>7</v>
      </c>
      <c r="O148" s="4">
        <v>1</v>
      </c>
      <c r="P148" s="4">
        <v>5</v>
      </c>
      <c r="Q148" s="4">
        <v>96</v>
      </c>
      <c r="R148" s="160">
        <f t="shared" ref="R148" si="222">E148*S148%</f>
        <v>28.32</v>
      </c>
      <c r="S148" s="92">
        <v>3</v>
      </c>
      <c r="T148" s="135">
        <v>28</v>
      </c>
      <c r="U148" s="88">
        <f t="shared" ref="U148" si="223">T148/E148%</f>
        <v>2.9661016949152543</v>
      </c>
      <c r="V148" s="87">
        <v>3</v>
      </c>
      <c r="W148" s="116">
        <f t="shared" ref="W148" si="224">T148*15%</f>
        <v>4.2</v>
      </c>
      <c r="X148" s="116">
        <f t="shared" ref="X148" si="225">T148-W148-Y148</f>
        <v>18.2</v>
      </c>
      <c r="Y148" s="116">
        <f t="shared" ref="Y148" si="226">T148*20%</f>
        <v>5.6000000000000005</v>
      </c>
    </row>
    <row r="149" spans="1:25" s="180" customFormat="1" ht="30" customHeight="1" x14ac:dyDescent="0.25">
      <c r="A149" s="170" t="s">
        <v>204</v>
      </c>
      <c r="B149" s="187" t="s">
        <v>205</v>
      </c>
      <c r="C149" s="188">
        <v>150.27000000000001</v>
      </c>
      <c r="D149" s="183">
        <v>59</v>
      </c>
      <c r="E149" s="194">
        <v>58</v>
      </c>
      <c r="F149" s="174">
        <f t="shared" si="221"/>
        <v>0.38597191721567842</v>
      </c>
      <c r="G149" s="176">
        <v>1</v>
      </c>
      <c r="H149" s="184">
        <v>3</v>
      </c>
      <c r="I149" s="201"/>
      <c r="J149" s="186"/>
      <c r="K149" s="186">
        <v>1</v>
      </c>
      <c r="L149" s="186">
        <v>0</v>
      </c>
      <c r="M149" s="186">
        <v>1</v>
      </c>
      <c r="N149" s="173"/>
      <c r="O149" s="176">
        <v>1</v>
      </c>
      <c r="P149" s="173"/>
      <c r="Q149" s="176">
        <v>100</v>
      </c>
      <c r="R149" s="176">
        <f t="shared" ref="R149:R150" si="227">E149*S149%</f>
        <v>1.74</v>
      </c>
      <c r="S149" s="173">
        <v>3</v>
      </c>
      <c r="T149" s="177">
        <v>1</v>
      </c>
      <c r="U149" s="178">
        <f t="shared" ref="U149:U150" si="228">T149/E149%</f>
        <v>1.7241379310344829</v>
      </c>
      <c r="V149" s="173"/>
      <c r="W149" s="179">
        <f t="shared" ref="W149:W150" si="229">T149*15%</f>
        <v>0.15</v>
      </c>
      <c r="X149" s="179">
        <f t="shared" ref="X149:X150" si="230">T149-W149-Y149</f>
        <v>0.64999999999999991</v>
      </c>
      <c r="Y149" s="179">
        <f t="shared" ref="Y149:Y150" si="231">T149*20%</f>
        <v>0.2</v>
      </c>
    </row>
    <row r="150" spans="1:25" s="130" customFormat="1" ht="15.75" x14ac:dyDescent="0.25">
      <c r="A150" s="120" t="s">
        <v>206</v>
      </c>
      <c r="B150" s="121" t="s">
        <v>207</v>
      </c>
      <c r="C150" s="122">
        <v>1607.3</v>
      </c>
      <c r="D150" s="152">
        <v>293</v>
      </c>
      <c r="E150" s="193">
        <v>288</v>
      </c>
      <c r="F150" s="167">
        <f t="shared" si="221"/>
        <v>0.17918247993529521</v>
      </c>
      <c r="G150" s="149">
        <v>6</v>
      </c>
      <c r="H150" s="125">
        <v>3</v>
      </c>
      <c r="I150" s="258"/>
      <c r="J150" s="150"/>
      <c r="K150" s="150">
        <v>4</v>
      </c>
      <c r="L150" s="150">
        <v>1</v>
      </c>
      <c r="M150" s="150">
        <v>6</v>
      </c>
      <c r="N150" s="149">
        <v>1</v>
      </c>
      <c r="O150" s="149">
        <v>4</v>
      </c>
      <c r="P150" s="149">
        <v>1</v>
      </c>
      <c r="Q150" s="149">
        <v>100</v>
      </c>
      <c r="R150" s="149">
        <f t="shared" si="227"/>
        <v>8.64</v>
      </c>
      <c r="S150" s="124">
        <v>3</v>
      </c>
      <c r="T150" s="135">
        <v>8</v>
      </c>
      <c r="U150" s="128">
        <f t="shared" si="228"/>
        <v>2.7777777777777777</v>
      </c>
      <c r="V150" s="124"/>
      <c r="W150" s="129">
        <f t="shared" si="229"/>
        <v>1.2</v>
      </c>
      <c r="X150" s="129">
        <f t="shared" si="230"/>
        <v>5.1999999999999993</v>
      </c>
      <c r="Y150" s="129">
        <f t="shared" si="231"/>
        <v>1.6</v>
      </c>
    </row>
    <row r="151" spans="1:25" ht="15.75" x14ac:dyDescent="0.25">
      <c r="A151" s="4"/>
      <c r="B151" s="50" t="s">
        <v>39</v>
      </c>
      <c r="C151" s="143"/>
      <c r="D151" s="58"/>
      <c r="E151" s="45">
        <v>1232</v>
      </c>
      <c r="F151" s="91"/>
      <c r="G151" s="12">
        <f>SUM(G148:G150)</f>
        <v>36</v>
      </c>
      <c r="H151" s="58"/>
      <c r="I151" s="58"/>
      <c r="J151" s="83"/>
      <c r="K151" s="84">
        <f>SUM(K148:K150)</f>
        <v>22</v>
      </c>
      <c r="L151" s="12">
        <f>SUM(L148:L150)</f>
        <v>6</v>
      </c>
      <c r="M151" s="12"/>
      <c r="N151" s="13"/>
      <c r="O151" s="13"/>
      <c r="P151" s="13"/>
      <c r="Q151" s="13"/>
      <c r="R151" s="161"/>
      <c r="S151" s="92"/>
      <c r="T151" s="139">
        <f>SUM(T148:T150)</f>
        <v>37</v>
      </c>
      <c r="U151" s="13"/>
      <c r="V151" s="13"/>
      <c r="W151" s="118"/>
      <c r="X151" s="118"/>
      <c r="Y151" s="118"/>
    </row>
    <row r="152" spans="1:25" x14ac:dyDescent="0.25">
      <c r="A152" s="283" t="s">
        <v>208</v>
      </c>
      <c r="B152" s="284"/>
      <c r="C152" s="284"/>
      <c r="D152" s="284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 s="284"/>
      <c r="U152" s="284"/>
      <c r="V152" s="284"/>
      <c r="W152" s="284"/>
      <c r="X152" s="284"/>
      <c r="Y152" s="285"/>
    </row>
    <row r="153" spans="1:25" ht="15.75" x14ac:dyDescent="0.25">
      <c r="A153" s="1" t="s">
        <v>209</v>
      </c>
      <c r="B153" s="2" t="s">
        <v>25</v>
      </c>
      <c r="C153" s="141">
        <v>4284.8</v>
      </c>
      <c r="D153" s="11">
        <v>1310</v>
      </c>
      <c r="E153" s="5">
        <v>983</v>
      </c>
      <c r="F153" s="165">
        <f t="shared" ref="F153" si="232">E153/C153</f>
        <v>0.22941560866318148</v>
      </c>
      <c r="G153" s="62">
        <v>20</v>
      </c>
      <c r="H153" s="5">
        <v>3</v>
      </c>
      <c r="I153" s="5"/>
      <c r="J153" s="21">
        <v>16</v>
      </c>
      <c r="K153" s="5">
        <v>4</v>
      </c>
      <c r="L153" s="5">
        <v>6</v>
      </c>
      <c r="M153" s="62">
        <v>11</v>
      </c>
      <c r="N153" s="4">
        <v>7</v>
      </c>
      <c r="O153" s="4">
        <v>4</v>
      </c>
      <c r="P153" s="4"/>
      <c r="Q153" s="4">
        <v>37</v>
      </c>
      <c r="R153" s="160">
        <f t="shared" ref="R153" si="233">E153*S153%</f>
        <v>29.49</v>
      </c>
      <c r="S153" s="92">
        <v>3</v>
      </c>
      <c r="T153" s="135">
        <v>29</v>
      </c>
      <c r="U153" s="88">
        <f t="shared" ref="U153" si="234">T153/E153%</f>
        <v>2.9501525940996949</v>
      </c>
      <c r="V153" s="87">
        <v>3</v>
      </c>
      <c r="W153" s="116">
        <f t="shared" ref="W153" si="235">T153*15%</f>
        <v>4.3499999999999996</v>
      </c>
      <c r="X153" s="116">
        <f t="shared" ref="X153" si="236">T153-W153-Y153</f>
        <v>18.849999999999998</v>
      </c>
      <c r="Y153" s="116">
        <f t="shared" ref="Y153" si="237">T153*20%</f>
        <v>5.8000000000000007</v>
      </c>
    </row>
    <row r="154" spans="1:25" ht="15.75" x14ac:dyDescent="0.25">
      <c r="A154" s="4"/>
      <c r="B154" s="50" t="s">
        <v>39</v>
      </c>
      <c r="C154" s="143"/>
      <c r="D154" s="58"/>
      <c r="E154" s="45">
        <v>983</v>
      </c>
      <c r="F154" s="91"/>
      <c r="G154" s="58"/>
      <c r="H154" s="58"/>
      <c r="I154" s="58"/>
      <c r="J154" s="12">
        <f>SUM(J153:J153)</f>
        <v>16</v>
      </c>
      <c r="K154" s="12">
        <f>SUM(K153:K153)</f>
        <v>4</v>
      </c>
      <c r="L154" s="12">
        <f>SUM(L153:L153)</f>
        <v>6</v>
      </c>
      <c r="M154" s="12"/>
      <c r="N154" s="13"/>
      <c r="O154" s="13"/>
      <c r="P154" s="13"/>
      <c r="Q154" s="13"/>
      <c r="R154" s="161"/>
      <c r="S154" s="92"/>
      <c r="T154" s="139">
        <f>SUM(T153)</f>
        <v>29</v>
      </c>
      <c r="U154" s="13"/>
      <c r="V154" s="13"/>
      <c r="W154" s="118"/>
      <c r="X154" s="118"/>
      <c r="Y154" s="118"/>
    </row>
    <row r="155" spans="1:25" x14ac:dyDescent="0.25">
      <c r="A155" s="283" t="s">
        <v>210</v>
      </c>
      <c r="B155" s="284"/>
      <c r="C155" s="284"/>
      <c r="D155" s="284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 s="284"/>
      <c r="U155" s="284"/>
      <c r="V155" s="284"/>
      <c r="W155" s="284"/>
      <c r="X155" s="284"/>
      <c r="Y155" s="285"/>
    </row>
    <row r="156" spans="1:25" ht="15.75" x14ac:dyDescent="0.25">
      <c r="A156" s="1" t="s">
        <v>211</v>
      </c>
      <c r="B156" s="2" t="s">
        <v>47</v>
      </c>
      <c r="C156" s="142">
        <v>525.78</v>
      </c>
      <c r="D156" s="7">
        <v>357</v>
      </c>
      <c r="E156" s="192">
        <v>224</v>
      </c>
      <c r="F156" s="165">
        <f t="shared" ref="F156:F163" si="238">E156/C156</f>
        <v>0.42603370230895055</v>
      </c>
      <c r="G156" s="71">
        <v>11</v>
      </c>
      <c r="H156" s="8">
        <v>3</v>
      </c>
      <c r="I156" s="17"/>
      <c r="J156" s="21">
        <v>2</v>
      </c>
      <c r="K156" s="21">
        <v>7</v>
      </c>
      <c r="L156" s="21">
        <v>2</v>
      </c>
      <c r="M156" s="62">
        <v>3</v>
      </c>
      <c r="N156" s="4"/>
      <c r="O156" s="4">
        <v>3</v>
      </c>
      <c r="P156" s="4"/>
      <c r="Q156" s="4">
        <v>27</v>
      </c>
      <c r="R156" s="160">
        <f t="shared" ref="R156" si="239">E156*S156%</f>
        <v>6.72</v>
      </c>
      <c r="S156" s="92">
        <v>3</v>
      </c>
      <c r="T156" s="135">
        <v>6</v>
      </c>
      <c r="U156" s="88">
        <f t="shared" ref="U156" si="240">T156/E156%</f>
        <v>2.6785714285714284</v>
      </c>
      <c r="V156" s="87"/>
      <c r="W156" s="116">
        <f t="shared" ref="W156" si="241">T156*15%</f>
        <v>0.89999999999999991</v>
      </c>
      <c r="X156" s="116">
        <f t="shared" ref="X156" si="242">T156-W156-Y156</f>
        <v>3.8999999999999995</v>
      </c>
      <c r="Y156" s="116">
        <f t="shared" ref="Y156" si="243">T156*20%</f>
        <v>1.2000000000000002</v>
      </c>
    </row>
    <row r="157" spans="1:25" s="180" customFormat="1" ht="15.75" x14ac:dyDescent="0.25">
      <c r="A157" s="170" t="s">
        <v>212</v>
      </c>
      <c r="B157" s="187" t="s">
        <v>213</v>
      </c>
      <c r="C157" s="188">
        <v>369.5</v>
      </c>
      <c r="D157" s="183">
        <v>210</v>
      </c>
      <c r="E157" s="194">
        <v>150</v>
      </c>
      <c r="F157" s="174">
        <f t="shared" si="238"/>
        <v>0.40595399188092018</v>
      </c>
      <c r="G157" s="176">
        <v>10</v>
      </c>
      <c r="H157" s="184">
        <v>5</v>
      </c>
      <c r="I157" s="175"/>
      <c r="J157" s="186"/>
      <c r="K157" s="186">
        <v>6</v>
      </c>
      <c r="L157" s="186">
        <v>2</v>
      </c>
      <c r="M157" s="186">
        <v>5</v>
      </c>
      <c r="N157" s="176">
        <v>2</v>
      </c>
      <c r="O157" s="176">
        <v>3</v>
      </c>
      <c r="P157" s="173"/>
      <c r="Q157" s="176">
        <v>50</v>
      </c>
      <c r="R157" s="176">
        <f t="shared" ref="R157:R163" si="244">E157*S157%</f>
        <v>4.5</v>
      </c>
      <c r="S157" s="173">
        <v>3</v>
      </c>
      <c r="T157" s="177">
        <v>4</v>
      </c>
      <c r="U157" s="178">
        <f t="shared" ref="U157:U163" si="245">T157/E157%</f>
        <v>2.6666666666666665</v>
      </c>
      <c r="V157" s="173"/>
      <c r="W157" s="179">
        <f t="shared" ref="W157:W163" si="246">T157*15%</f>
        <v>0.6</v>
      </c>
      <c r="X157" s="179">
        <f t="shared" ref="X157:X163" si="247">T157-W157-Y157</f>
        <v>2.5999999999999996</v>
      </c>
      <c r="Y157" s="179">
        <f t="shared" ref="Y157:Y163" si="248">T157*20%</f>
        <v>0.8</v>
      </c>
    </row>
    <row r="158" spans="1:25" ht="15.75" x14ac:dyDescent="0.25">
      <c r="A158" s="1" t="s">
        <v>214</v>
      </c>
      <c r="B158" s="2" t="s">
        <v>215</v>
      </c>
      <c r="C158" s="142">
        <v>30.5</v>
      </c>
      <c r="D158" s="7">
        <v>7</v>
      </c>
      <c r="E158" s="192">
        <v>17</v>
      </c>
      <c r="F158" s="165">
        <f t="shared" si="238"/>
        <v>0.55737704918032782</v>
      </c>
      <c r="G158" s="71">
        <v>0</v>
      </c>
      <c r="H158" s="8">
        <v>3</v>
      </c>
      <c r="I158" s="17"/>
      <c r="J158" s="30"/>
      <c r="K158" s="30">
        <v>0</v>
      </c>
      <c r="L158" s="30">
        <v>0</v>
      </c>
      <c r="M158" s="63"/>
      <c r="N158" s="4"/>
      <c r="O158" s="4"/>
      <c r="P158" s="4"/>
      <c r="Q158" s="4"/>
      <c r="R158" s="160">
        <f t="shared" si="244"/>
        <v>0.51</v>
      </c>
      <c r="S158" s="92">
        <v>3</v>
      </c>
      <c r="T158" s="135">
        <v>0</v>
      </c>
      <c r="U158" s="88">
        <f t="shared" si="245"/>
        <v>0</v>
      </c>
      <c r="V158" s="87"/>
      <c r="W158" s="116">
        <f t="shared" si="246"/>
        <v>0</v>
      </c>
      <c r="X158" s="116">
        <f t="shared" si="247"/>
        <v>0</v>
      </c>
      <c r="Y158" s="116">
        <f t="shared" si="248"/>
        <v>0</v>
      </c>
    </row>
    <row r="159" spans="1:25" s="130" customFormat="1" ht="15.75" x14ac:dyDescent="0.25">
      <c r="A159" s="120" t="s">
        <v>216</v>
      </c>
      <c r="B159" s="121" t="s">
        <v>217</v>
      </c>
      <c r="C159" s="122">
        <v>47.09</v>
      </c>
      <c r="D159" s="152">
        <v>20</v>
      </c>
      <c r="E159" s="193">
        <v>12</v>
      </c>
      <c r="F159" s="167">
        <f t="shared" si="238"/>
        <v>0.25483117434699509</v>
      </c>
      <c r="G159" s="149">
        <v>0</v>
      </c>
      <c r="H159" s="125">
        <v>3</v>
      </c>
      <c r="I159" s="132"/>
      <c r="J159" s="150"/>
      <c r="K159" s="150">
        <v>0</v>
      </c>
      <c r="L159" s="150">
        <v>0</v>
      </c>
      <c r="M159" s="150"/>
      <c r="N159" s="124"/>
      <c r="O159" s="124"/>
      <c r="P159" s="124"/>
      <c r="Q159" s="124"/>
      <c r="R159" s="149">
        <f t="shared" si="244"/>
        <v>0.36</v>
      </c>
      <c r="S159" s="124">
        <v>3</v>
      </c>
      <c r="T159" s="135">
        <v>0</v>
      </c>
      <c r="U159" s="128">
        <f t="shared" si="245"/>
        <v>0</v>
      </c>
      <c r="V159" s="124"/>
      <c r="W159" s="129">
        <f t="shared" si="246"/>
        <v>0</v>
      </c>
      <c r="X159" s="129">
        <f t="shared" si="247"/>
        <v>0</v>
      </c>
      <c r="Y159" s="129">
        <f t="shared" si="248"/>
        <v>0</v>
      </c>
    </row>
    <row r="160" spans="1:25" s="130" customFormat="1" ht="15.75" x14ac:dyDescent="0.25">
      <c r="A160" s="120" t="s">
        <v>218</v>
      </c>
      <c r="B160" s="121" t="s">
        <v>219</v>
      </c>
      <c r="C160" s="122">
        <v>298.5</v>
      </c>
      <c r="D160" s="152">
        <v>606</v>
      </c>
      <c r="E160" s="193">
        <v>489</v>
      </c>
      <c r="F160" s="167">
        <v>1.78</v>
      </c>
      <c r="G160" s="149">
        <v>30</v>
      </c>
      <c r="H160" s="125">
        <v>5</v>
      </c>
      <c r="I160" s="132"/>
      <c r="J160" s="150">
        <v>7</v>
      </c>
      <c r="K160" s="150">
        <v>20</v>
      </c>
      <c r="L160" s="150">
        <v>3</v>
      </c>
      <c r="M160" s="150">
        <v>20</v>
      </c>
      <c r="N160" s="149">
        <v>6</v>
      </c>
      <c r="O160" s="149">
        <v>11</v>
      </c>
      <c r="P160" s="149">
        <v>3</v>
      </c>
      <c r="Q160" s="149">
        <v>67</v>
      </c>
      <c r="R160" s="149">
        <f t="shared" si="244"/>
        <v>24.450000000000003</v>
      </c>
      <c r="S160" s="124">
        <v>5</v>
      </c>
      <c r="T160" s="135">
        <v>24</v>
      </c>
      <c r="U160" s="128">
        <f t="shared" si="245"/>
        <v>4.9079754601226995</v>
      </c>
      <c r="V160" s="124"/>
      <c r="W160" s="129">
        <f t="shared" si="246"/>
        <v>3.5999999999999996</v>
      </c>
      <c r="X160" s="129">
        <f t="shared" si="247"/>
        <v>15.599999999999998</v>
      </c>
      <c r="Y160" s="129">
        <f t="shared" si="248"/>
        <v>4.8000000000000007</v>
      </c>
    </row>
    <row r="161" spans="1:25" s="130" customFormat="1" ht="15.75" x14ac:dyDescent="0.25">
      <c r="A161" s="120" t="s">
        <v>220</v>
      </c>
      <c r="B161" s="121" t="s">
        <v>221</v>
      </c>
      <c r="C161" s="122">
        <v>54.5</v>
      </c>
      <c r="D161" s="152">
        <v>68</v>
      </c>
      <c r="E161" s="193">
        <v>46</v>
      </c>
      <c r="F161" s="167">
        <f t="shared" si="238"/>
        <v>0.84403669724770647</v>
      </c>
      <c r="G161" s="149">
        <v>4</v>
      </c>
      <c r="H161" s="125">
        <v>7</v>
      </c>
      <c r="I161" s="132"/>
      <c r="J161" s="150"/>
      <c r="K161" s="259">
        <v>4</v>
      </c>
      <c r="L161" s="150">
        <v>0</v>
      </c>
      <c r="M161" s="259"/>
      <c r="N161" s="124"/>
      <c r="O161" s="124"/>
      <c r="P161" s="124"/>
      <c r="Q161" s="124"/>
      <c r="R161" s="149">
        <f t="shared" si="244"/>
        <v>1.38</v>
      </c>
      <c r="S161" s="124">
        <v>3</v>
      </c>
      <c r="T161" s="135">
        <v>1</v>
      </c>
      <c r="U161" s="128">
        <f t="shared" si="245"/>
        <v>2.1739130434782608</v>
      </c>
      <c r="V161" s="124"/>
      <c r="W161" s="129">
        <f t="shared" si="246"/>
        <v>0.15</v>
      </c>
      <c r="X161" s="129">
        <f t="shared" si="247"/>
        <v>0.64999999999999991</v>
      </c>
      <c r="Y161" s="129">
        <f t="shared" si="248"/>
        <v>0.2</v>
      </c>
    </row>
    <row r="162" spans="1:25" s="130" customFormat="1" ht="15.75" x14ac:dyDescent="0.25">
      <c r="A162" s="120" t="s">
        <v>222</v>
      </c>
      <c r="B162" s="260" t="s">
        <v>223</v>
      </c>
      <c r="C162" s="261">
        <v>35.200000000000003</v>
      </c>
      <c r="D162" s="152">
        <v>72</v>
      </c>
      <c r="E162" s="193">
        <v>88</v>
      </c>
      <c r="F162" s="167">
        <f t="shared" si="238"/>
        <v>2.5</v>
      </c>
      <c r="G162" s="149">
        <v>5</v>
      </c>
      <c r="H162" s="125">
        <v>7</v>
      </c>
      <c r="I162" s="132"/>
      <c r="J162" s="150"/>
      <c r="K162" s="259">
        <v>3</v>
      </c>
      <c r="L162" s="150">
        <v>1</v>
      </c>
      <c r="M162" s="259"/>
      <c r="N162" s="124"/>
      <c r="O162" s="124"/>
      <c r="P162" s="124"/>
      <c r="Q162" s="124"/>
      <c r="R162" s="149">
        <f t="shared" si="244"/>
        <v>6.16</v>
      </c>
      <c r="S162" s="124">
        <v>7</v>
      </c>
      <c r="T162" s="135">
        <v>6</v>
      </c>
      <c r="U162" s="128">
        <f t="shared" si="245"/>
        <v>6.8181818181818183</v>
      </c>
      <c r="V162" s="124"/>
      <c r="W162" s="129">
        <f t="shared" si="246"/>
        <v>0.89999999999999991</v>
      </c>
      <c r="X162" s="129">
        <f t="shared" si="247"/>
        <v>3.8999999999999995</v>
      </c>
      <c r="Y162" s="129">
        <f t="shared" si="248"/>
        <v>1.2000000000000002</v>
      </c>
    </row>
    <row r="163" spans="1:25" s="130" customFormat="1" ht="19.5" customHeight="1" x14ac:dyDescent="0.25">
      <c r="A163" s="120" t="s">
        <v>224</v>
      </c>
      <c r="B163" s="131" t="s">
        <v>225</v>
      </c>
      <c r="C163" s="153">
        <v>27.6</v>
      </c>
      <c r="D163" s="154">
        <v>9</v>
      </c>
      <c r="E163" s="132">
        <v>50</v>
      </c>
      <c r="F163" s="167">
        <f t="shared" si="238"/>
        <v>1.8115942028985506</v>
      </c>
      <c r="G163" s="132">
        <v>0</v>
      </c>
      <c r="H163" s="131">
        <v>0</v>
      </c>
      <c r="I163" s="131"/>
      <c r="J163" s="131"/>
      <c r="K163" s="131"/>
      <c r="L163" s="131"/>
      <c r="M163" s="131"/>
      <c r="N163" s="124"/>
      <c r="O163" s="124"/>
      <c r="P163" s="124"/>
      <c r="Q163" s="124"/>
      <c r="R163" s="149">
        <f t="shared" si="244"/>
        <v>2.5</v>
      </c>
      <c r="S163" s="124">
        <v>5</v>
      </c>
      <c r="T163" s="135">
        <v>2</v>
      </c>
      <c r="U163" s="128">
        <f t="shared" si="245"/>
        <v>4</v>
      </c>
      <c r="V163" s="124"/>
      <c r="W163" s="129">
        <f t="shared" si="246"/>
        <v>0.3</v>
      </c>
      <c r="X163" s="129">
        <f t="shared" si="247"/>
        <v>1.2999999999999998</v>
      </c>
      <c r="Y163" s="129">
        <f t="shared" si="248"/>
        <v>0.4</v>
      </c>
    </row>
    <row r="164" spans="1:25" ht="15.75" x14ac:dyDescent="0.25">
      <c r="A164" s="4"/>
      <c r="B164" s="50" t="s">
        <v>39</v>
      </c>
      <c r="C164" s="143"/>
      <c r="D164" s="58"/>
      <c r="E164" s="45">
        <v>974</v>
      </c>
      <c r="F164" s="91"/>
      <c r="G164" s="12">
        <f>SUM(G156:G163)</f>
        <v>60</v>
      </c>
      <c r="H164" s="58"/>
      <c r="I164" s="58"/>
      <c r="J164" s="12"/>
      <c r="K164" s="12">
        <f>SUM(K156:K163)</f>
        <v>40</v>
      </c>
      <c r="L164" s="12">
        <f>SUM(L156:L163)</f>
        <v>8</v>
      </c>
      <c r="M164" s="12"/>
      <c r="N164" s="13"/>
      <c r="O164" s="13"/>
      <c r="P164" s="13"/>
      <c r="Q164" s="13"/>
      <c r="R164" s="161"/>
      <c r="S164" s="92"/>
      <c r="T164" s="139">
        <f>SUM(T156:T163)</f>
        <v>43</v>
      </c>
      <c r="U164" s="13"/>
      <c r="V164" s="13"/>
      <c r="W164" s="118"/>
      <c r="X164" s="118"/>
      <c r="Y164" s="118"/>
    </row>
    <row r="165" spans="1:25" x14ac:dyDescent="0.25">
      <c r="A165" s="283" t="s">
        <v>226</v>
      </c>
      <c r="B165" s="284"/>
      <c r="C165" s="284"/>
      <c r="D165" s="284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 s="284"/>
      <c r="U165" s="284"/>
      <c r="V165" s="284"/>
      <c r="W165" s="284"/>
      <c r="X165" s="284"/>
      <c r="Y165" s="285"/>
    </row>
    <row r="166" spans="1:25" s="98" customFormat="1" ht="21.75" customHeight="1" x14ac:dyDescent="0.25">
      <c r="A166" s="1" t="s">
        <v>227</v>
      </c>
      <c r="B166" s="2" t="s">
        <v>47</v>
      </c>
      <c r="C166" s="141">
        <v>934.8</v>
      </c>
      <c r="D166" s="14">
        <v>367</v>
      </c>
      <c r="E166" s="192">
        <v>381</v>
      </c>
      <c r="F166" s="166">
        <f t="shared" ref="F166:F178" si="249">E166/C166</f>
        <v>0.40757381258023107</v>
      </c>
      <c r="G166" s="95">
        <v>10</v>
      </c>
      <c r="H166" s="36">
        <v>3</v>
      </c>
      <c r="I166" s="24"/>
      <c r="J166" s="5">
        <v>2</v>
      </c>
      <c r="K166" s="5">
        <v>6</v>
      </c>
      <c r="L166" s="5">
        <v>2</v>
      </c>
      <c r="M166" s="5">
        <v>9</v>
      </c>
      <c r="N166" s="96"/>
      <c r="O166" s="96">
        <v>7</v>
      </c>
      <c r="P166" s="96">
        <v>2</v>
      </c>
      <c r="Q166" s="96">
        <v>90</v>
      </c>
      <c r="R166" s="95">
        <f t="shared" ref="R166" si="250">E166*S166%</f>
        <v>11.43</v>
      </c>
      <c r="S166" s="96">
        <v>3</v>
      </c>
      <c r="T166" s="135">
        <v>10</v>
      </c>
      <c r="U166" s="97">
        <f t="shared" ref="U166" si="251">T166/E166%</f>
        <v>2.6246719160104988</v>
      </c>
      <c r="V166" s="96"/>
      <c r="W166" s="117">
        <v>1</v>
      </c>
      <c r="X166" s="117">
        <f t="shared" ref="X166" si="252">T166-W166-Y166</f>
        <v>7</v>
      </c>
      <c r="Y166" s="117">
        <v>2</v>
      </c>
    </row>
    <row r="167" spans="1:25" s="98" customFormat="1" ht="21.75" customHeight="1" x14ac:dyDescent="0.25">
      <c r="A167" s="1"/>
      <c r="B167" s="280" t="s">
        <v>310</v>
      </c>
      <c r="C167" s="281"/>
      <c r="D167" s="281"/>
      <c r="E167" s="281"/>
      <c r="F167" s="282"/>
      <c r="G167" s="95"/>
      <c r="H167" s="36"/>
      <c r="I167" s="24"/>
      <c r="J167" s="5"/>
      <c r="K167" s="5"/>
      <c r="L167" s="5"/>
      <c r="M167" s="5"/>
      <c r="N167" s="96"/>
      <c r="O167" s="96"/>
      <c r="P167" s="96"/>
      <c r="Q167" s="96"/>
      <c r="R167" s="95"/>
      <c r="S167" s="96"/>
      <c r="T167" s="135">
        <v>1</v>
      </c>
      <c r="U167" s="97"/>
      <c r="V167" s="96"/>
      <c r="W167" s="117"/>
      <c r="X167" s="117"/>
      <c r="Y167" s="117"/>
    </row>
    <row r="168" spans="1:25" s="180" customFormat="1" ht="15.75" x14ac:dyDescent="0.25">
      <c r="A168" s="197" t="s">
        <v>228</v>
      </c>
      <c r="B168" s="198" t="s">
        <v>229</v>
      </c>
      <c r="C168" s="199">
        <v>40.6</v>
      </c>
      <c r="D168" s="183">
        <v>44</v>
      </c>
      <c r="E168" s="194">
        <v>38</v>
      </c>
      <c r="F168" s="174">
        <f t="shared" si="249"/>
        <v>0.93596059113300489</v>
      </c>
      <c r="G168" s="176">
        <v>2</v>
      </c>
      <c r="H168" s="183">
        <v>5</v>
      </c>
      <c r="I168" s="200"/>
      <c r="J168" s="186"/>
      <c r="K168" s="186">
        <v>2</v>
      </c>
      <c r="L168" s="186">
        <v>0</v>
      </c>
      <c r="M168" s="186">
        <v>2</v>
      </c>
      <c r="N168" s="173"/>
      <c r="O168" s="176">
        <v>2</v>
      </c>
      <c r="P168" s="176"/>
      <c r="Q168" s="176">
        <v>100</v>
      </c>
      <c r="R168" s="176">
        <f t="shared" ref="R168:R178" si="253">E168*S168%</f>
        <v>1.1399999999999999</v>
      </c>
      <c r="S168" s="173">
        <v>3</v>
      </c>
      <c r="T168" s="177">
        <v>1</v>
      </c>
      <c r="U168" s="178">
        <f t="shared" ref="U168:U178" si="254">T168/E168%</f>
        <v>2.6315789473684212</v>
      </c>
      <c r="V168" s="173"/>
      <c r="W168" s="179">
        <v>0</v>
      </c>
      <c r="X168" s="179">
        <f t="shared" ref="X168:X178" si="255">T168-W168-Y168</f>
        <v>1</v>
      </c>
      <c r="Y168" s="179">
        <v>0</v>
      </c>
    </row>
    <row r="169" spans="1:25" s="180" customFormat="1" ht="15.75" x14ac:dyDescent="0.25">
      <c r="A169" s="197" t="s">
        <v>230</v>
      </c>
      <c r="B169" s="198" t="s">
        <v>231</v>
      </c>
      <c r="C169" s="199">
        <v>54.3</v>
      </c>
      <c r="D169" s="183">
        <v>64</v>
      </c>
      <c r="E169" s="194">
        <v>63</v>
      </c>
      <c r="F169" s="174">
        <f t="shared" si="249"/>
        <v>1.1602209944751383</v>
      </c>
      <c r="G169" s="176">
        <v>2</v>
      </c>
      <c r="H169" s="183">
        <v>5</v>
      </c>
      <c r="I169" s="200"/>
      <c r="J169" s="186"/>
      <c r="K169" s="186">
        <v>2</v>
      </c>
      <c r="L169" s="186">
        <v>0</v>
      </c>
      <c r="M169" s="186">
        <v>2</v>
      </c>
      <c r="N169" s="173"/>
      <c r="O169" s="173">
        <v>2</v>
      </c>
      <c r="P169" s="173"/>
      <c r="Q169" s="176">
        <v>100</v>
      </c>
      <c r="R169" s="176">
        <f t="shared" si="253"/>
        <v>3.1500000000000004</v>
      </c>
      <c r="S169" s="173">
        <v>5</v>
      </c>
      <c r="T169" s="177">
        <v>3</v>
      </c>
      <c r="U169" s="178">
        <f t="shared" si="254"/>
        <v>4.7619047619047619</v>
      </c>
      <c r="V169" s="173"/>
      <c r="W169" s="179">
        <v>0</v>
      </c>
      <c r="X169" s="179">
        <f t="shared" si="255"/>
        <v>3</v>
      </c>
      <c r="Y169" s="179">
        <v>0</v>
      </c>
    </row>
    <row r="170" spans="1:25" s="180" customFormat="1" ht="15.75" x14ac:dyDescent="0.25">
      <c r="A170" s="197" t="s">
        <v>232</v>
      </c>
      <c r="B170" s="198" t="s">
        <v>233</v>
      </c>
      <c r="C170" s="199">
        <v>96.9</v>
      </c>
      <c r="D170" s="183">
        <v>283</v>
      </c>
      <c r="E170" s="194">
        <v>205</v>
      </c>
      <c r="F170" s="174">
        <f t="shared" si="249"/>
        <v>2.115583075335397</v>
      </c>
      <c r="G170" s="176">
        <v>10</v>
      </c>
      <c r="H170" s="183">
        <v>7</v>
      </c>
      <c r="I170" s="200"/>
      <c r="J170" s="186"/>
      <c r="K170" s="186">
        <v>6</v>
      </c>
      <c r="L170" s="186">
        <v>2</v>
      </c>
      <c r="M170" s="186">
        <v>3</v>
      </c>
      <c r="N170" s="173"/>
      <c r="O170" s="173">
        <v>3</v>
      </c>
      <c r="P170" s="173"/>
      <c r="Q170" s="176">
        <v>30</v>
      </c>
      <c r="R170" s="176">
        <f t="shared" si="253"/>
        <v>14.350000000000001</v>
      </c>
      <c r="S170" s="173">
        <v>7</v>
      </c>
      <c r="T170" s="177">
        <v>14</v>
      </c>
      <c r="U170" s="178">
        <f t="shared" si="254"/>
        <v>6.8292682926829276</v>
      </c>
      <c r="V170" s="173"/>
      <c r="W170" s="179">
        <v>2</v>
      </c>
      <c r="X170" s="179">
        <f t="shared" si="255"/>
        <v>10</v>
      </c>
      <c r="Y170" s="179">
        <v>2</v>
      </c>
    </row>
    <row r="171" spans="1:25" s="180" customFormat="1" ht="15.75" x14ac:dyDescent="0.25">
      <c r="A171" s="197" t="s">
        <v>234</v>
      </c>
      <c r="B171" s="198" t="s">
        <v>235</v>
      </c>
      <c r="C171" s="199">
        <v>31.2</v>
      </c>
      <c r="D171" s="183">
        <v>38</v>
      </c>
      <c r="E171" s="194">
        <v>37</v>
      </c>
      <c r="F171" s="174">
        <f t="shared" si="249"/>
        <v>1.1858974358974359</v>
      </c>
      <c r="G171" s="176">
        <v>1</v>
      </c>
      <c r="H171" s="183">
        <v>5</v>
      </c>
      <c r="I171" s="200"/>
      <c r="J171" s="186"/>
      <c r="K171" s="186">
        <v>1</v>
      </c>
      <c r="L171" s="186">
        <v>0</v>
      </c>
      <c r="M171" s="186">
        <v>1</v>
      </c>
      <c r="N171" s="173"/>
      <c r="O171" s="173">
        <v>1</v>
      </c>
      <c r="P171" s="173"/>
      <c r="Q171" s="176">
        <v>100</v>
      </c>
      <c r="R171" s="176">
        <f t="shared" si="253"/>
        <v>1.85</v>
      </c>
      <c r="S171" s="173">
        <v>5</v>
      </c>
      <c r="T171" s="177">
        <v>1</v>
      </c>
      <c r="U171" s="178">
        <f t="shared" si="254"/>
        <v>2.7027027027027026</v>
      </c>
      <c r="V171" s="173"/>
      <c r="W171" s="179">
        <v>0</v>
      </c>
      <c r="X171" s="179">
        <f t="shared" si="255"/>
        <v>1</v>
      </c>
      <c r="Y171" s="179">
        <v>0</v>
      </c>
    </row>
    <row r="172" spans="1:25" s="180" customFormat="1" ht="15.75" x14ac:dyDescent="0.25">
      <c r="A172" s="197" t="s">
        <v>236</v>
      </c>
      <c r="B172" s="198" t="s">
        <v>237</v>
      </c>
      <c r="C172" s="199">
        <v>15.3</v>
      </c>
      <c r="D172" s="218">
        <v>8</v>
      </c>
      <c r="E172" s="194">
        <v>8</v>
      </c>
      <c r="F172" s="174">
        <f t="shared" si="249"/>
        <v>0.52287581699346408</v>
      </c>
      <c r="G172" s="176">
        <v>0</v>
      </c>
      <c r="H172" s="183">
        <v>0</v>
      </c>
      <c r="I172" s="200"/>
      <c r="J172" s="190"/>
      <c r="K172" s="190">
        <v>0</v>
      </c>
      <c r="L172" s="190">
        <v>0</v>
      </c>
      <c r="M172" s="190">
        <v>0</v>
      </c>
      <c r="N172" s="173"/>
      <c r="O172" s="173"/>
      <c r="P172" s="173"/>
      <c r="Q172" s="173"/>
      <c r="R172" s="176">
        <f t="shared" si="253"/>
        <v>0.24</v>
      </c>
      <c r="S172" s="173">
        <v>3</v>
      </c>
      <c r="T172" s="177">
        <v>0</v>
      </c>
      <c r="U172" s="178">
        <f t="shared" si="254"/>
        <v>0</v>
      </c>
      <c r="V172" s="173"/>
      <c r="W172" s="179">
        <f t="shared" ref="W172:W177" si="256">T172*15%</f>
        <v>0</v>
      </c>
      <c r="X172" s="179">
        <f t="shared" si="255"/>
        <v>0</v>
      </c>
      <c r="Y172" s="179">
        <f t="shared" ref="Y172:Y177" si="257">T172*20%</f>
        <v>0</v>
      </c>
    </row>
    <row r="173" spans="1:25" s="130" customFormat="1" ht="15.75" x14ac:dyDescent="0.25">
      <c r="A173" s="155" t="s">
        <v>238</v>
      </c>
      <c r="B173" s="156" t="s">
        <v>239</v>
      </c>
      <c r="C173" s="158">
        <v>52.1</v>
      </c>
      <c r="D173" s="152">
        <v>91</v>
      </c>
      <c r="E173" s="193">
        <v>84</v>
      </c>
      <c r="F173" s="167">
        <f t="shared" si="249"/>
        <v>1.6122840690978886</v>
      </c>
      <c r="G173" s="149">
        <v>4</v>
      </c>
      <c r="H173" s="152">
        <v>7</v>
      </c>
      <c r="I173" s="157"/>
      <c r="J173" s="150"/>
      <c r="K173" s="150">
        <v>4</v>
      </c>
      <c r="L173" s="150">
        <v>0</v>
      </c>
      <c r="M173" s="150">
        <v>2</v>
      </c>
      <c r="N173" s="124"/>
      <c r="O173" s="124">
        <v>2</v>
      </c>
      <c r="P173" s="124"/>
      <c r="Q173" s="124">
        <v>50</v>
      </c>
      <c r="R173" s="149">
        <f t="shared" si="253"/>
        <v>4.2</v>
      </c>
      <c r="S173" s="124">
        <v>5</v>
      </c>
      <c r="T173" s="135">
        <v>4</v>
      </c>
      <c r="U173" s="128">
        <f t="shared" si="254"/>
        <v>4.7619047619047619</v>
      </c>
      <c r="V173" s="124"/>
      <c r="W173" s="129">
        <v>0</v>
      </c>
      <c r="X173" s="129">
        <f t="shared" si="255"/>
        <v>4</v>
      </c>
      <c r="Y173" s="129">
        <v>0</v>
      </c>
    </row>
    <row r="174" spans="1:25" s="180" customFormat="1" ht="15.75" x14ac:dyDescent="0.25">
      <c r="A174" s="197" t="s">
        <v>240</v>
      </c>
      <c r="B174" s="219" t="s">
        <v>241</v>
      </c>
      <c r="C174" s="220">
        <v>59.4</v>
      </c>
      <c r="D174" s="183">
        <v>25</v>
      </c>
      <c r="E174" s="194">
        <v>22</v>
      </c>
      <c r="F174" s="174">
        <f t="shared" si="249"/>
        <v>0.37037037037037041</v>
      </c>
      <c r="G174" s="176">
        <v>0</v>
      </c>
      <c r="H174" s="183">
        <v>3</v>
      </c>
      <c r="I174" s="200"/>
      <c r="J174" s="186"/>
      <c r="K174" s="209">
        <v>0</v>
      </c>
      <c r="L174" s="186">
        <v>0</v>
      </c>
      <c r="M174" s="209"/>
      <c r="N174" s="173"/>
      <c r="O174" s="173"/>
      <c r="P174" s="173"/>
      <c r="Q174" s="173"/>
      <c r="R174" s="176">
        <f t="shared" si="253"/>
        <v>0.65999999999999992</v>
      </c>
      <c r="S174" s="173">
        <v>3</v>
      </c>
      <c r="T174" s="177">
        <v>0</v>
      </c>
      <c r="U174" s="178">
        <f t="shared" si="254"/>
        <v>0</v>
      </c>
      <c r="V174" s="173"/>
      <c r="W174" s="179">
        <f t="shared" si="256"/>
        <v>0</v>
      </c>
      <c r="X174" s="179">
        <f t="shared" si="255"/>
        <v>0</v>
      </c>
      <c r="Y174" s="179">
        <f t="shared" si="257"/>
        <v>0</v>
      </c>
    </row>
    <row r="175" spans="1:25" s="98" customFormat="1" ht="21.75" customHeight="1" x14ac:dyDescent="0.25">
      <c r="A175" s="104" t="s">
        <v>242</v>
      </c>
      <c r="B175" s="107" t="s">
        <v>243</v>
      </c>
      <c r="C175" s="146">
        <v>13.8</v>
      </c>
      <c r="D175" s="14">
        <v>22</v>
      </c>
      <c r="E175" s="192">
        <v>24</v>
      </c>
      <c r="F175" s="166">
        <f t="shared" si="249"/>
        <v>1.7391304347826086</v>
      </c>
      <c r="G175" s="95">
        <v>1</v>
      </c>
      <c r="H175" s="14">
        <v>5</v>
      </c>
      <c r="I175" s="105"/>
      <c r="J175" s="99"/>
      <c r="K175" s="99">
        <v>1</v>
      </c>
      <c r="L175" s="99">
        <v>0</v>
      </c>
      <c r="M175" s="99">
        <v>0</v>
      </c>
      <c r="N175" s="96"/>
      <c r="O175" s="96"/>
      <c r="P175" s="96"/>
      <c r="Q175" s="96"/>
      <c r="R175" s="95">
        <f t="shared" si="253"/>
        <v>1.2000000000000002</v>
      </c>
      <c r="S175" s="96">
        <v>5</v>
      </c>
      <c r="T175" s="135">
        <v>1</v>
      </c>
      <c r="U175" s="97">
        <f t="shared" si="254"/>
        <v>4.166666666666667</v>
      </c>
      <c r="V175" s="96"/>
      <c r="W175" s="117">
        <v>0</v>
      </c>
      <c r="X175" s="117">
        <f t="shared" si="255"/>
        <v>1</v>
      </c>
      <c r="Y175" s="117">
        <v>0</v>
      </c>
    </row>
    <row r="176" spans="1:25" s="130" customFormat="1" ht="20.25" customHeight="1" x14ac:dyDescent="0.25">
      <c r="A176" s="155" t="s">
        <v>244</v>
      </c>
      <c r="B176" s="156" t="s">
        <v>245</v>
      </c>
      <c r="C176" s="158">
        <v>56.6</v>
      </c>
      <c r="D176" s="152">
        <v>61</v>
      </c>
      <c r="E176" s="193">
        <v>66</v>
      </c>
      <c r="F176" s="167">
        <v>1.1499999999999999</v>
      </c>
      <c r="G176" s="149">
        <v>2</v>
      </c>
      <c r="H176" s="152">
        <v>5</v>
      </c>
      <c r="I176" s="157"/>
      <c r="J176" s="150"/>
      <c r="K176" s="150">
        <v>2</v>
      </c>
      <c r="L176" s="150">
        <v>0</v>
      </c>
      <c r="M176" s="150"/>
      <c r="N176" s="124"/>
      <c r="O176" s="124"/>
      <c r="P176" s="124"/>
      <c r="Q176" s="124"/>
      <c r="R176" s="149">
        <f t="shared" si="253"/>
        <v>3.3000000000000003</v>
      </c>
      <c r="S176" s="124">
        <v>5</v>
      </c>
      <c r="T176" s="135">
        <v>3</v>
      </c>
      <c r="U176" s="128">
        <f t="shared" si="254"/>
        <v>4.545454545454545</v>
      </c>
      <c r="V176" s="124"/>
      <c r="W176" s="129">
        <f>T1076*15%</f>
        <v>0</v>
      </c>
      <c r="X176" s="129">
        <f t="shared" si="255"/>
        <v>3</v>
      </c>
      <c r="Y176" s="129">
        <v>0</v>
      </c>
    </row>
    <row r="177" spans="1:25" s="180" customFormat="1" ht="15" customHeight="1" x14ac:dyDescent="0.25">
      <c r="A177" s="197" t="s">
        <v>246</v>
      </c>
      <c r="B177" s="219" t="s">
        <v>247</v>
      </c>
      <c r="C177" s="225">
        <v>40</v>
      </c>
      <c r="D177" s="183">
        <v>8</v>
      </c>
      <c r="E177" s="194">
        <v>12</v>
      </c>
      <c r="F177" s="174">
        <f>E177/C177</f>
        <v>0.3</v>
      </c>
      <c r="G177" s="176">
        <v>0</v>
      </c>
      <c r="H177" s="183">
        <v>3</v>
      </c>
      <c r="I177" s="200"/>
      <c r="J177" s="186"/>
      <c r="K177" s="186">
        <v>0</v>
      </c>
      <c r="L177" s="186">
        <v>0</v>
      </c>
      <c r="M177" s="186"/>
      <c r="N177" s="173"/>
      <c r="O177" s="173"/>
      <c r="P177" s="173"/>
      <c r="Q177" s="173"/>
      <c r="R177" s="176">
        <f t="shared" si="253"/>
        <v>0.36</v>
      </c>
      <c r="S177" s="173">
        <v>3</v>
      </c>
      <c r="T177" s="177">
        <v>0</v>
      </c>
      <c r="U177" s="178">
        <f t="shared" si="254"/>
        <v>0</v>
      </c>
      <c r="V177" s="173"/>
      <c r="W177" s="179">
        <f t="shared" si="256"/>
        <v>0</v>
      </c>
      <c r="X177" s="179">
        <f t="shared" si="255"/>
        <v>0</v>
      </c>
      <c r="Y177" s="179">
        <f t="shared" si="257"/>
        <v>0</v>
      </c>
    </row>
    <row r="178" spans="1:25" s="180" customFormat="1" ht="15.75" x14ac:dyDescent="0.25">
      <c r="A178" s="206" t="s">
        <v>248</v>
      </c>
      <c r="B178" s="206" t="s">
        <v>249</v>
      </c>
      <c r="C178" s="207">
        <v>57.7</v>
      </c>
      <c r="D178" s="200">
        <v>68</v>
      </c>
      <c r="E178" s="194">
        <v>52</v>
      </c>
      <c r="F178" s="174">
        <f t="shared" si="249"/>
        <v>0.901213171577123</v>
      </c>
      <c r="G178" s="176">
        <v>3</v>
      </c>
      <c r="H178" s="206">
        <v>5</v>
      </c>
      <c r="I178" s="200"/>
      <c r="J178" s="186"/>
      <c r="K178" s="186">
        <v>3</v>
      </c>
      <c r="L178" s="186">
        <v>0</v>
      </c>
      <c r="M178" s="186">
        <v>1</v>
      </c>
      <c r="N178" s="173"/>
      <c r="O178" s="176">
        <v>1</v>
      </c>
      <c r="P178" s="176"/>
      <c r="Q178" s="176">
        <v>3</v>
      </c>
      <c r="R178" s="176">
        <f t="shared" si="253"/>
        <v>1.56</v>
      </c>
      <c r="S178" s="173">
        <v>3</v>
      </c>
      <c r="T178" s="177">
        <v>1</v>
      </c>
      <c r="U178" s="178">
        <f t="shared" si="254"/>
        <v>1.9230769230769229</v>
      </c>
      <c r="V178" s="173"/>
      <c r="W178" s="179">
        <v>0</v>
      </c>
      <c r="X178" s="179">
        <f t="shared" si="255"/>
        <v>1</v>
      </c>
      <c r="Y178" s="179">
        <v>0</v>
      </c>
    </row>
    <row r="179" spans="1:25" ht="15.75" x14ac:dyDescent="0.25">
      <c r="A179" s="4"/>
      <c r="B179" s="53" t="s">
        <v>39</v>
      </c>
      <c r="C179" s="147"/>
      <c r="D179" s="59"/>
      <c r="E179" s="106">
        <v>992</v>
      </c>
      <c r="F179" s="86"/>
      <c r="G179" s="85">
        <f>SUM(G166:G178)</f>
        <v>35</v>
      </c>
      <c r="H179" s="59"/>
      <c r="I179" s="59"/>
      <c r="J179" s="12"/>
      <c r="K179" s="12">
        <f>SUM(K166:K178)</f>
        <v>27</v>
      </c>
      <c r="L179" s="12">
        <f>SUM(L166:L178)</f>
        <v>4</v>
      </c>
      <c r="M179" s="12"/>
      <c r="N179" s="13"/>
      <c r="O179" s="13"/>
      <c r="P179" s="13"/>
      <c r="Q179" s="13"/>
      <c r="R179" s="161"/>
      <c r="S179" s="92"/>
      <c r="T179" s="138">
        <f>SUM(T166:T178)</f>
        <v>39</v>
      </c>
      <c r="U179" s="13"/>
      <c r="V179" s="13"/>
      <c r="W179" s="118"/>
      <c r="X179" s="118"/>
      <c r="Y179" s="118"/>
    </row>
    <row r="180" spans="1:25" x14ac:dyDescent="0.25">
      <c r="A180" s="283" t="s">
        <v>250</v>
      </c>
      <c r="B180" s="284"/>
      <c r="C180" s="284"/>
      <c r="D180" s="284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 s="284"/>
      <c r="U180" s="284"/>
      <c r="V180" s="284"/>
      <c r="W180" s="284"/>
      <c r="X180" s="284"/>
      <c r="Y180" s="285"/>
    </row>
    <row r="181" spans="1:25" ht="15.75" x14ac:dyDescent="0.25">
      <c r="A181" s="1" t="s">
        <v>251</v>
      </c>
      <c r="B181" s="2" t="s">
        <v>25</v>
      </c>
      <c r="C181" s="142">
        <v>816</v>
      </c>
      <c r="D181" s="7">
        <v>332</v>
      </c>
      <c r="E181" s="192">
        <v>269</v>
      </c>
      <c r="F181" s="165">
        <f t="shared" ref="F181:F184" si="258">E181/C181</f>
        <v>0.32965686274509803</v>
      </c>
      <c r="G181" s="61">
        <v>9</v>
      </c>
      <c r="H181" s="8">
        <v>3</v>
      </c>
      <c r="I181" s="10"/>
      <c r="J181" s="21"/>
      <c r="K181" s="21">
        <v>6</v>
      </c>
      <c r="L181" s="21">
        <v>1</v>
      </c>
      <c r="M181" s="62">
        <v>8</v>
      </c>
      <c r="N181" s="4">
        <v>2</v>
      </c>
      <c r="O181" s="4">
        <v>5</v>
      </c>
      <c r="P181" s="4">
        <v>1</v>
      </c>
      <c r="Q181" s="4">
        <v>88.8</v>
      </c>
      <c r="R181" s="160">
        <f t="shared" ref="R181" si="259">E181*S181%</f>
        <v>8.07</v>
      </c>
      <c r="S181" s="92">
        <v>3</v>
      </c>
      <c r="T181" s="135">
        <v>8</v>
      </c>
      <c r="U181" s="88">
        <f t="shared" ref="U181" si="260">T181/E181%</f>
        <v>2.9739776951672865</v>
      </c>
      <c r="V181" s="87"/>
      <c r="W181" s="116">
        <f t="shared" ref="W181" si="261">T181*15%</f>
        <v>1.2</v>
      </c>
      <c r="X181" s="116">
        <f t="shared" ref="X181" si="262">T181-W181-Y181</f>
        <v>5.1999999999999993</v>
      </c>
      <c r="Y181" s="116">
        <f t="shared" ref="Y181" si="263">T181*20%</f>
        <v>1.6</v>
      </c>
    </row>
    <row r="182" spans="1:25" s="180" customFormat="1" ht="30" x14ac:dyDescent="0.25">
      <c r="A182" s="170" t="s">
        <v>252</v>
      </c>
      <c r="B182" s="187" t="s">
        <v>253</v>
      </c>
      <c r="C182" s="188">
        <v>194.7</v>
      </c>
      <c r="D182" s="183">
        <v>39</v>
      </c>
      <c r="E182" s="194">
        <v>68</v>
      </c>
      <c r="F182" s="174">
        <f t="shared" si="258"/>
        <v>0.34925526450950184</v>
      </c>
      <c r="G182" s="173">
        <v>1</v>
      </c>
      <c r="H182" s="184">
        <v>3</v>
      </c>
      <c r="I182" s="175"/>
      <c r="J182" s="186"/>
      <c r="K182" s="186">
        <v>1</v>
      </c>
      <c r="L182" s="186">
        <v>0</v>
      </c>
      <c r="M182" s="186">
        <v>1</v>
      </c>
      <c r="N182" s="173"/>
      <c r="O182" s="176">
        <v>1</v>
      </c>
      <c r="P182" s="176"/>
      <c r="Q182" s="176">
        <v>100</v>
      </c>
      <c r="R182" s="176">
        <f t="shared" ref="R182:R184" si="264">E182*S182%</f>
        <v>2.04</v>
      </c>
      <c r="S182" s="173">
        <v>3</v>
      </c>
      <c r="T182" s="177">
        <v>1</v>
      </c>
      <c r="U182" s="178">
        <f t="shared" ref="U182:U184" si="265">T182/E182%</f>
        <v>1.4705882352941175</v>
      </c>
      <c r="V182" s="173"/>
      <c r="W182" s="179">
        <f t="shared" ref="W182:W184" si="266">T182*15%</f>
        <v>0.15</v>
      </c>
      <c r="X182" s="179">
        <f t="shared" ref="X182:X184" si="267">T182-W182-Y182</f>
        <v>0.64999999999999991</v>
      </c>
      <c r="Y182" s="179">
        <f t="shared" ref="Y182:Y184" si="268">T182*20%</f>
        <v>0.2</v>
      </c>
    </row>
    <row r="183" spans="1:25" s="180" customFormat="1" ht="30" x14ac:dyDescent="0.25">
      <c r="A183" s="170" t="s">
        <v>254</v>
      </c>
      <c r="B183" s="187" t="s">
        <v>255</v>
      </c>
      <c r="C183" s="188">
        <v>79.34</v>
      </c>
      <c r="D183" s="183">
        <v>0</v>
      </c>
      <c r="E183" s="194">
        <v>0</v>
      </c>
      <c r="F183" s="174">
        <f t="shared" si="258"/>
        <v>0</v>
      </c>
      <c r="G183" s="173">
        <v>0</v>
      </c>
      <c r="H183" s="184">
        <v>0</v>
      </c>
      <c r="I183" s="201"/>
      <c r="J183" s="186"/>
      <c r="K183" s="186">
        <v>0</v>
      </c>
      <c r="L183" s="186">
        <v>0</v>
      </c>
      <c r="M183" s="186"/>
      <c r="N183" s="173"/>
      <c r="O183" s="173"/>
      <c r="P183" s="173"/>
      <c r="Q183" s="173"/>
      <c r="R183" s="176">
        <f t="shared" si="264"/>
        <v>0</v>
      </c>
      <c r="S183" s="173">
        <v>3</v>
      </c>
      <c r="T183" s="177">
        <f t="shared" ref="T183" si="269">E183*S183%</f>
        <v>0</v>
      </c>
      <c r="U183" s="178" t="e">
        <f t="shared" si="265"/>
        <v>#DIV/0!</v>
      </c>
      <c r="V183" s="173"/>
      <c r="W183" s="179">
        <f t="shared" si="266"/>
        <v>0</v>
      </c>
      <c r="X183" s="179">
        <f t="shared" si="267"/>
        <v>0</v>
      </c>
      <c r="Y183" s="179">
        <f t="shared" si="268"/>
        <v>0</v>
      </c>
    </row>
    <row r="184" spans="1:25" ht="15.75" x14ac:dyDescent="0.25">
      <c r="A184" s="1" t="s">
        <v>256</v>
      </c>
      <c r="B184" s="2" t="s">
        <v>130</v>
      </c>
      <c r="C184" s="142">
        <v>69</v>
      </c>
      <c r="D184" s="7">
        <v>37</v>
      </c>
      <c r="E184" s="192">
        <v>5</v>
      </c>
      <c r="F184" s="165">
        <f t="shared" si="258"/>
        <v>7.2463768115942032E-2</v>
      </c>
      <c r="G184" s="61">
        <v>1</v>
      </c>
      <c r="H184" s="8">
        <v>3</v>
      </c>
      <c r="I184" s="10"/>
      <c r="J184" s="30"/>
      <c r="K184" s="30">
        <v>1</v>
      </c>
      <c r="L184" s="30">
        <v>0</v>
      </c>
      <c r="M184" s="63"/>
      <c r="N184" s="4"/>
      <c r="O184" s="4"/>
      <c r="P184" s="4"/>
      <c r="Q184" s="4"/>
      <c r="R184" s="160">
        <f t="shared" si="264"/>
        <v>0.15</v>
      </c>
      <c r="S184" s="92">
        <v>3</v>
      </c>
      <c r="T184" s="135">
        <v>0</v>
      </c>
      <c r="U184" s="88">
        <f t="shared" si="265"/>
        <v>0</v>
      </c>
      <c r="V184" s="87"/>
      <c r="W184" s="116">
        <f t="shared" si="266"/>
        <v>0</v>
      </c>
      <c r="X184" s="116">
        <f t="shared" si="267"/>
        <v>0</v>
      </c>
      <c r="Y184" s="116">
        <f t="shared" si="268"/>
        <v>0</v>
      </c>
    </row>
    <row r="185" spans="1:25" ht="15.75" x14ac:dyDescent="0.25">
      <c r="A185" s="4"/>
      <c r="B185" s="50" t="s">
        <v>39</v>
      </c>
      <c r="C185" s="143"/>
      <c r="D185" s="58"/>
      <c r="E185" s="45">
        <v>342</v>
      </c>
      <c r="F185" s="91"/>
      <c r="G185" s="58">
        <f>SUM(G181:G184)</f>
        <v>11</v>
      </c>
      <c r="H185" s="58"/>
      <c r="I185" s="58"/>
      <c r="J185" s="12"/>
      <c r="K185" s="12">
        <f>SUM(K181:K184)</f>
        <v>8</v>
      </c>
      <c r="L185" s="12">
        <f>SUM(L181:L184)</f>
        <v>1</v>
      </c>
      <c r="M185" s="12"/>
      <c r="N185" s="13"/>
      <c r="O185" s="13"/>
      <c r="P185" s="13"/>
      <c r="Q185" s="13"/>
      <c r="R185" s="161"/>
      <c r="S185" s="92"/>
      <c r="T185" s="139">
        <f>SUM(T181:T184)</f>
        <v>9</v>
      </c>
      <c r="U185" s="13"/>
      <c r="V185" s="13"/>
      <c r="W185" s="118"/>
      <c r="X185" s="118"/>
      <c r="Y185" s="118"/>
    </row>
    <row r="186" spans="1:25" x14ac:dyDescent="0.25">
      <c r="A186" s="283" t="s">
        <v>257</v>
      </c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 s="284"/>
      <c r="U186" s="284"/>
      <c r="V186" s="284"/>
      <c r="W186" s="284"/>
      <c r="X186" s="284"/>
      <c r="Y186" s="285"/>
    </row>
    <row r="187" spans="1:25" ht="15.75" x14ac:dyDescent="0.25">
      <c r="A187" s="1" t="s">
        <v>258</v>
      </c>
      <c r="B187" s="2" t="s">
        <v>47</v>
      </c>
      <c r="C187" s="141">
        <v>175.9</v>
      </c>
      <c r="D187" s="7">
        <v>0</v>
      </c>
      <c r="E187" s="192">
        <v>8</v>
      </c>
      <c r="F187" s="165">
        <f t="shared" ref="F187:F199" si="270">E187/C187</f>
        <v>4.5480386583285959E-2</v>
      </c>
      <c r="G187" s="61">
        <v>0</v>
      </c>
      <c r="H187" s="8">
        <v>0</v>
      </c>
      <c r="I187" s="43"/>
      <c r="J187" s="21"/>
      <c r="K187" s="21">
        <v>0</v>
      </c>
      <c r="L187" s="21">
        <v>0</v>
      </c>
      <c r="M187" s="62"/>
      <c r="N187" s="4"/>
      <c r="O187" s="4"/>
      <c r="P187" s="4"/>
      <c r="Q187" s="4"/>
      <c r="R187" s="160">
        <f t="shared" ref="R187" si="271">E187*S187%</f>
        <v>0.24</v>
      </c>
      <c r="S187" s="92">
        <v>3</v>
      </c>
      <c r="T187" s="135">
        <v>0</v>
      </c>
      <c r="U187" s="88">
        <f t="shared" ref="U187" si="272">T187/E187%</f>
        <v>0</v>
      </c>
      <c r="V187" s="87"/>
      <c r="W187" s="116">
        <f t="shared" ref="W187" si="273">T187*15%</f>
        <v>0</v>
      </c>
      <c r="X187" s="116">
        <f t="shared" ref="X187" si="274">T187-W187-Y187</f>
        <v>0</v>
      </c>
      <c r="Y187" s="116">
        <f t="shared" ref="Y187" si="275">T187*20%</f>
        <v>0</v>
      </c>
    </row>
    <row r="188" spans="1:25" s="180" customFormat="1" ht="30" x14ac:dyDescent="0.25">
      <c r="A188" s="170" t="s">
        <v>259</v>
      </c>
      <c r="B188" s="187" t="s">
        <v>260</v>
      </c>
      <c r="C188" s="188">
        <v>89.7</v>
      </c>
      <c r="D188" s="183">
        <v>5</v>
      </c>
      <c r="E188" s="194">
        <v>11</v>
      </c>
      <c r="F188" s="174">
        <f t="shared" si="270"/>
        <v>0.12263099219620958</v>
      </c>
      <c r="G188" s="176">
        <v>0</v>
      </c>
      <c r="H188" s="184">
        <v>0</v>
      </c>
      <c r="I188" s="175"/>
      <c r="J188" s="186"/>
      <c r="K188" s="186">
        <v>0</v>
      </c>
      <c r="L188" s="186">
        <v>0</v>
      </c>
      <c r="M188" s="186"/>
      <c r="N188" s="173"/>
      <c r="O188" s="173"/>
      <c r="P188" s="173"/>
      <c r="Q188" s="173"/>
      <c r="R188" s="176">
        <f t="shared" ref="R188:R199" si="276">E188*S188%</f>
        <v>0.32999999999999996</v>
      </c>
      <c r="S188" s="173">
        <v>3</v>
      </c>
      <c r="T188" s="177">
        <v>0</v>
      </c>
      <c r="U188" s="178">
        <f t="shared" ref="U188:U200" si="277">T188/E188%</f>
        <v>0</v>
      </c>
      <c r="V188" s="173"/>
      <c r="W188" s="179">
        <f t="shared" ref="W188:W200" si="278">T188*15%</f>
        <v>0</v>
      </c>
      <c r="X188" s="179">
        <f t="shared" ref="X188:X200" si="279">T188-W188-Y188</f>
        <v>0</v>
      </c>
      <c r="Y188" s="179">
        <f t="shared" ref="Y188:Y200" si="280">T188*20%</f>
        <v>0</v>
      </c>
    </row>
    <row r="189" spans="1:25" s="180" customFormat="1" ht="27.75" customHeight="1" x14ac:dyDescent="0.25">
      <c r="A189" s="170" t="s">
        <v>261</v>
      </c>
      <c r="B189" s="187" t="s">
        <v>262</v>
      </c>
      <c r="C189" s="188">
        <v>106.1</v>
      </c>
      <c r="D189" s="183">
        <v>0</v>
      </c>
      <c r="E189" s="194">
        <v>0</v>
      </c>
      <c r="F189" s="174">
        <f t="shared" si="270"/>
        <v>0</v>
      </c>
      <c r="G189" s="176">
        <v>0</v>
      </c>
      <c r="H189" s="184">
        <v>0</v>
      </c>
      <c r="I189" s="175"/>
      <c r="J189" s="186"/>
      <c r="K189" s="186">
        <v>0</v>
      </c>
      <c r="L189" s="186">
        <v>0</v>
      </c>
      <c r="M189" s="186"/>
      <c r="N189" s="173"/>
      <c r="O189" s="173"/>
      <c r="P189" s="173"/>
      <c r="Q189" s="173"/>
      <c r="R189" s="176">
        <f t="shared" si="276"/>
        <v>0</v>
      </c>
      <c r="S189" s="173">
        <v>3</v>
      </c>
      <c r="T189" s="177">
        <f t="shared" ref="T189" si="281">E189*S189%</f>
        <v>0</v>
      </c>
      <c r="U189" s="178" t="e">
        <f t="shared" si="277"/>
        <v>#DIV/0!</v>
      </c>
      <c r="V189" s="173"/>
      <c r="W189" s="179">
        <f t="shared" si="278"/>
        <v>0</v>
      </c>
      <c r="X189" s="179">
        <f t="shared" si="279"/>
        <v>0</v>
      </c>
      <c r="Y189" s="179">
        <f t="shared" si="280"/>
        <v>0</v>
      </c>
    </row>
    <row r="190" spans="1:25" s="180" customFormat="1" ht="30" x14ac:dyDescent="0.25">
      <c r="A190" s="170" t="s">
        <v>263</v>
      </c>
      <c r="B190" s="187" t="s">
        <v>264</v>
      </c>
      <c r="C190" s="188">
        <v>122.19</v>
      </c>
      <c r="D190" s="183">
        <v>17</v>
      </c>
      <c r="E190" s="194">
        <v>3</v>
      </c>
      <c r="F190" s="174">
        <f t="shared" si="270"/>
        <v>2.4551927326295114E-2</v>
      </c>
      <c r="G190" s="176">
        <v>0</v>
      </c>
      <c r="H190" s="184">
        <v>3</v>
      </c>
      <c r="I190" s="175"/>
      <c r="J190" s="186"/>
      <c r="K190" s="186">
        <v>0</v>
      </c>
      <c r="L190" s="186">
        <v>0</v>
      </c>
      <c r="M190" s="186"/>
      <c r="N190" s="173"/>
      <c r="O190" s="173"/>
      <c r="P190" s="173"/>
      <c r="Q190" s="173"/>
      <c r="R190" s="176">
        <f t="shared" si="276"/>
        <v>0.09</v>
      </c>
      <c r="S190" s="173">
        <v>3</v>
      </c>
      <c r="T190" s="177">
        <v>0</v>
      </c>
      <c r="U190" s="178">
        <f t="shared" si="277"/>
        <v>0</v>
      </c>
      <c r="V190" s="173"/>
      <c r="W190" s="179">
        <f t="shared" si="278"/>
        <v>0</v>
      </c>
      <c r="X190" s="179">
        <f t="shared" si="279"/>
        <v>0</v>
      </c>
      <c r="Y190" s="179">
        <f t="shared" si="280"/>
        <v>0</v>
      </c>
    </row>
    <row r="191" spans="1:25" s="180" customFormat="1" ht="30" x14ac:dyDescent="0.25">
      <c r="A191" s="170" t="s">
        <v>265</v>
      </c>
      <c r="B191" s="187" t="s">
        <v>266</v>
      </c>
      <c r="C191" s="188">
        <v>78.489999999999995</v>
      </c>
      <c r="D191" s="183">
        <v>0</v>
      </c>
      <c r="E191" s="194">
        <v>9</v>
      </c>
      <c r="F191" s="174">
        <f t="shared" si="270"/>
        <v>0.11466428844438782</v>
      </c>
      <c r="G191" s="176">
        <v>0</v>
      </c>
      <c r="H191" s="184">
        <v>0</v>
      </c>
      <c r="I191" s="175"/>
      <c r="J191" s="186"/>
      <c r="K191" s="186">
        <v>0</v>
      </c>
      <c r="L191" s="186">
        <v>0</v>
      </c>
      <c r="M191" s="186"/>
      <c r="N191" s="173"/>
      <c r="O191" s="173"/>
      <c r="P191" s="173"/>
      <c r="Q191" s="173"/>
      <c r="R191" s="176">
        <f t="shared" si="276"/>
        <v>0.27</v>
      </c>
      <c r="S191" s="173">
        <v>3</v>
      </c>
      <c r="T191" s="177">
        <v>0</v>
      </c>
      <c r="U191" s="178">
        <f t="shared" si="277"/>
        <v>0</v>
      </c>
      <c r="V191" s="173"/>
      <c r="W191" s="179">
        <f t="shared" si="278"/>
        <v>0</v>
      </c>
      <c r="X191" s="179">
        <f t="shared" si="279"/>
        <v>0</v>
      </c>
      <c r="Y191" s="179">
        <f t="shared" si="280"/>
        <v>0</v>
      </c>
    </row>
    <row r="192" spans="1:25" s="180" customFormat="1" ht="15.75" x14ac:dyDescent="0.25">
      <c r="A192" s="170" t="s">
        <v>267</v>
      </c>
      <c r="B192" s="187" t="s">
        <v>268</v>
      </c>
      <c r="C192" s="188">
        <v>81</v>
      </c>
      <c r="D192" s="183">
        <v>1</v>
      </c>
      <c r="E192" s="194">
        <v>2</v>
      </c>
      <c r="F192" s="174">
        <f t="shared" si="270"/>
        <v>2.4691358024691357E-2</v>
      </c>
      <c r="G192" s="176">
        <v>0</v>
      </c>
      <c r="H192" s="184">
        <v>0</v>
      </c>
      <c r="I192" s="175"/>
      <c r="J192" s="186"/>
      <c r="K192" s="186">
        <v>0</v>
      </c>
      <c r="L192" s="186">
        <v>0</v>
      </c>
      <c r="M192" s="186"/>
      <c r="N192" s="173"/>
      <c r="O192" s="173"/>
      <c r="P192" s="173"/>
      <c r="Q192" s="173"/>
      <c r="R192" s="176">
        <f t="shared" si="276"/>
        <v>0.06</v>
      </c>
      <c r="S192" s="173">
        <v>3</v>
      </c>
      <c r="T192" s="177">
        <v>0</v>
      </c>
      <c r="U192" s="178">
        <f t="shared" si="277"/>
        <v>0</v>
      </c>
      <c r="V192" s="173"/>
      <c r="W192" s="179">
        <f t="shared" si="278"/>
        <v>0</v>
      </c>
      <c r="X192" s="179">
        <f t="shared" si="279"/>
        <v>0</v>
      </c>
      <c r="Y192" s="179">
        <f t="shared" si="280"/>
        <v>0</v>
      </c>
    </row>
    <row r="193" spans="1:25" s="130" customFormat="1" ht="15.75" x14ac:dyDescent="0.25">
      <c r="A193" s="120" t="s">
        <v>269</v>
      </c>
      <c r="B193" s="121" t="s">
        <v>270</v>
      </c>
      <c r="C193" s="122">
        <v>49.6</v>
      </c>
      <c r="D193" s="152">
        <v>18</v>
      </c>
      <c r="E193" s="193">
        <v>32</v>
      </c>
      <c r="F193" s="167">
        <f t="shared" si="270"/>
        <v>0.64516129032258063</v>
      </c>
      <c r="G193" s="149">
        <v>0</v>
      </c>
      <c r="H193" s="125">
        <v>5</v>
      </c>
      <c r="I193" s="132"/>
      <c r="J193" s="150"/>
      <c r="K193" s="150">
        <v>0</v>
      </c>
      <c r="L193" s="150">
        <v>0</v>
      </c>
      <c r="M193" s="150"/>
      <c r="N193" s="124"/>
      <c r="O193" s="124"/>
      <c r="P193" s="124"/>
      <c r="Q193" s="124"/>
      <c r="R193" s="149">
        <f t="shared" si="276"/>
        <v>0.96</v>
      </c>
      <c r="S193" s="124">
        <v>3</v>
      </c>
      <c r="T193" s="135">
        <v>0</v>
      </c>
      <c r="U193" s="128">
        <f t="shared" si="277"/>
        <v>0</v>
      </c>
      <c r="V193" s="124"/>
      <c r="W193" s="129">
        <f t="shared" si="278"/>
        <v>0</v>
      </c>
      <c r="X193" s="129">
        <f t="shared" si="279"/>
        <v>0</v>
      </c>
      <c r="Y193" s="129">
        <f t="shared" si="280"/>
        <v>0</v>
      </c>
    </row>
    <row r="194" spans="1:25" s="180" customFormat="1" ht="30" x14ac:dyDescent="0.25">
      <c r="A194" s="170" t="s">
        <v>271</v>
      </c>
      <c r="B194" s="187" t="s">
        <v>272</v>
      </c>
      <c r="C194" s="188">
        <v>66.3</v>
      </c>
      <c r="D194" s="183">
        <v>11</v>
      </c>
      <c r="E194" s="194">
        <v>20</v>
      </c>
      <c r="F194" s="174">
        <f t="shared" si="270"/>
        <v>0.30165912518853699</v>
      </c>
      <c r="G194" s="176">
        <v>0</v>
      </c>
      <c r="H194" s="184">
        <v>3</v>
      </c>
      <c r="I194" s="175"/>
      <c r="J194" s="186"/>
      <c r="K194" s="186">
        <v>0</v>
      </c>
      <c r="L194" s="186">
        <v>0</v>
      </c>
      <c r="M194" s="186"/>
      <c r="N194" s="173"/>
      <c r="O194" s="173"/>
      <c r="P194" s="173"/>
      <c r="Q194" s="173"/>
      <c r="R194" s="176">
        <f t="shared" si="276"/>
        <v>0.6</v>
      </c>
      <c r="S194" s="173">
        <v>3</v>
      </c>
      <c r="T194" s="177">
        <v>0</v>
      </c>
      <c r="U194" s="178">
        <f t="shared" si="277"/>
        <v>0</v>
      </c>
      <c r="V194" s="173"/>
      <c r="W194" s="179">
        <f t="shared" si="278"/>
        <v>0</v>
      </c>
      <c r="X194" s="179">
        <f t="shared" si="279"/>
        <v>0</v>
      </c>
      <c r="Y194" s="179">
        <f t="shared" si="280"/>
        <v>0</v>
      </c>
    </row>
    <row r="195" spans="1:25" ht="15.75" x14ac:dyDescent="0.25">
      <c r="A195" s="1" t="s">
        <v>273</v>
      </c>
      <c r="B195" s="2" t="s">
        <v>274</v>
      </c>
      <c r="C195" s="142">
        <v>42.6</v>
      </c>
      <c r="D195" s="7">
        <v>119</v>
      </c>
      <c r="E195" s="192">
        <v>179</v>
      </c>
      <c r="F195" s="165">
        <f t="shared" si="270"/>
        <v>4.2018779342723001</v>
      </c>
      <c r="G195" s="71">
        <v>8</v>
      </c>
      <c r="H195" s="42">
        <v>7</v>
      </c>
      <c r="I195" s="17"/>
      <c r="J195" s="30"/>
      <c r="K195" s="30">
        <v>5</v>
      </c>
      <c r="L195" s="30">
        <v>1</v>
      </c>
      <c r="M195" s="63">
        <v>6</v>
      </c>
      <c r="N195" s="67">
        <v>1</v>
      </c>
      <c r="O195" s="67">
        <v>4</v>
      </c>
      <c r="P195" s="67">
        <v>1</v>
      </c>
      <c r="Q195" s="67">
        <v>75</v>
      </c>
      <c r="R195" s="160">
        <f t="shared" si="276"/>
        <v>14.32</v>
      </c>
      <c r="S195" s="92">
        <v>8</v>
      </c>
      <c r="T195" s="135">
        <v>14</v>
      </c>
      <c r="U195" s="88">
        <f t="shared" si="277"/>
        <v>7.8212290502793298</v>
      </c>
      <c r="V195" s="87"/>
      <c r="W195" s="116">
        <f t="shared" si="278"/>
        <v>2.1</v>
      </c>
      <c r="X195" s="116">
        <f t="shared" si="279"/>
        <v>9.1</v>
      </c>
      <c r="Y195" s="116">
        <f t="shared" si="280"/>
        <v>2.8000000000000003</v>
      </c>
    </row>
    <row r="196" spans="1:25" s="241" customFormat="1" ht="20.25" customHeight="1" x14ac:dyDescent="0.25">
      <c r="A196" s="227" t="s">
        <v>275</v>
      </c>
      <c r="B196" s="228" t="s">
        <v>276</v>
      </c>
      <c r="C196" s="229">
        <v>12.2</v>
      </c>
      <c r="D196" s="230">
        <v>7</v>
      </c>
      <c r="E196" s="231">
        <v>5</v>
      </c>
      <c r="F196" s="232">
        <f t="shared" si="270"/>
        <v>0.4098360655737705</v>
      </c>
      <c r="G196" s="233">
        <v>0</v>
      </c>
      <c r="H196" s="234">
        <v>3</v>
      </c>
      <c r="I196" s="235"/>
      <c r="J196" s="236"/>
      <c r="K196" s="236">
        <v>0</v>
      </c>
      <c r="L196" s="236">
        <v>0</v>
      </c>
      <c r="M196" s="236"/>
      <c r="N196" s="237"/>
      <c r="O196" s="237"/>
      <c r="P196" s="237"/>
      <c r="Q196" s="237"/>
      <c r="R196" s="233">
        <f t="shared" si="276"/>
        <v>0.15</v>
      </c>
      <c r="S196" s="237">
        <v>3</v>
      </c>
      <c r="T196" s="238">
        <v>0</v>
      </c>
      <c r="U196" s="239">
        <f t="shared" si="277"/>
        <v>0</v>
      </c>
      <c r="V196" s="237"/>
      <c r="W196" s="240">
        <f t="shared" si="278"/>
        <v>0</v>
      </c>
      <c r="X196" s="240">
        <f t="shared" si="279"/>
        <v>0</v>
      </c>
      <c r="Y196" s="240">
        <f t="shared" si="280"/>
        <v>0</v>
      </c>
    </row>
    <row r="197" spans="1:25" s="256" customFormat="1" ht="17.25" customHeight="1" x14ac:dyDescent="0.25">
      <c r="A197" s="242" t="s">
        <v>277</v>
      </c>
      <c r="B197" s="243" t="s">
        <v>278</v>
      </c>
      <c r="C197" s="244">
        <v>11.2</v>
      </c>
      <c r="D197" s="245">
        <v>9</v>
      </c>
      <c r="E197" s="246">
        <v>25</v>
      </c>
      <c r="F197" s="247">
        <f t="shared" si="270"/>
        <v>2.2321428571428572</v>
      </c>
      <c r="G197" s="248">
        <v>0</v>
      </c>
      <c r="H197" s="249">
        <v>3</v>
      </c>
      <c r="I197" s="250"/>
      <c r="J197" s="251"/>
      <c r="K197" s="251">
        <v>0</v>
      </c>
      <c r="L197" s="251">
        <v>0</v>
      </c>
      <c r="M197" s="251"/>
      <c r="N197" s="252"/>
      <c r="O197" s="252"/>
      <c r="P197" s="252"/>
      <c r="Q197" s="252"/>
      <c r="R197" s="248">
        <f t="shared" si="276"/>
        <v>1.7500000000000002</v>
      </c>
      <c r="S197" s="252">
        <v>7</v>
      </c>
      <c r="T197" s="253">
        <v>1</v>
      </c>
      <c r="U197" s="254">
        <f t="shared" si="277"/>
        <v>4</v>
      </c>
      <c r="V197" s="252"/>
      <c r="W197" s="255">
        <f t="shared" si="278"/>
        <v>0.15</v>
      </c>
      <c r="X197" s="255">
        <f t="shared" si="279"/>
        <v>0.64999999999999991</v>
      </c>
      <c r="Y197" s="255">
        <f t="shared" si="280"/>
        <v>0.2</v>
      </c>
    </row>
    <row r="198" spans="1:25" s="241" customFormat="1" ht="20.25" customHeight="1" x14ac:dyDescent="0.25">
      <c r="A198" s="227" t="s">
        <v>279</v>
      </c>
      <c r="B198" s="228" t="s">
        <v>280</v>
      </c>
      <c r="C198" s="229">
        <v>15.6</v>
      </c>
      <c r="D198" s="230">
        <v>74</v>
      </c>
      <c r="E198" s="231">
        <v>41</v>
      </c>
      <c r="F198" s="232">
        <f t="shared" si="270"/>
        <v>2.6282051282051282</v>
      </c>
      <c r="G198" s="233">
        <v>5</v>
      </c>
      <c r="H198" s="234">
        <v>7</v>
      </c>
      <c r="I198" s="235"/>
      <c r="J198" s="236"/>
      <c r="K198" s="236">
        <v>3</v>
      </c>
      <c r="L198" s="236">
        <v>1</v>
      </c>
      <c r="M198" s="236"/>
      <c r="N198" s="237"/>
      <c r="O198" s="237"/>
      <c r="P198" s="237"/>
      <c r="Q198" s="237"/>
      <c r="R198" s="233">
        <f t="shared" si="276"/>
        <v>2.87</v>
      </c>
      <c r="S198" s="237">
        <v>7</v>
      </c>
      <c r="T198" s="238">
        <v>2</v>
      </c>
      <c r="U198" s="239">
        <f t="shared" si="277"/>
        <v>4.8780487804878048</v>
      </c>
      <c r="V198" s="237"/>
      <c r="W198" s="240">
        <f t="shared" si="278"/>
        <v>0.3</v>
      </c>
      <c r="X198" s="240">
        <f t="shared" si="279"/>
        <v>1.2999999999999998</v>
      </c>
      <c r="Y198" s="240">
        <f t="shared" si="280"/>
        <v>0.4</v>
      </c>
    </row>
    <row r="199" spans="1:25" s="130" customFormat="1" ht="16.5" customHeight="1" x14ac:dyDescent="0.25">
      <c r="A199" s="120" t="s">
        <v>281</v>
      </c>
      <c r="B199" s="121" t="s">
        <v>282</v>
      </c>
      <c r="C199" s="122">
        <v>42.6</v>
      </c>
      <c r="D199" s="152">
        <v>56</v>
      </c>
      <c r="E199" s="193">
        <v>76</v>
      </c>
      <c r="F199" s="167">
        <f t="shared" si="270"/>
        <v>1.784037558685446</v>
      </c>
      <c r="G199" s="149">
        <v>2</v>
      </c>
      <c r="H199" s="125">
        <v>5</v>
      </c>
      <c r="I199" s="132"/>
      <c r="J199" s="150"/>
      <c r="K199" s="150">
        <v>2</v>
      </c>
      <c r="L199" s="150">
        <v>0</v>
      </c>
      <c r="M199" s="150">
        <v>2</v>
      </c>
      <c r="N199" s="124"/>
      <c r="O199" s="124">
        <v>2</v>
      </c>
      <c r="P199" s="124"/>
      <c r="Q199" s="149">
        <v>100</v>
      </c>
      <c r="R199" s="149">
        <f t="shared" si="276"/>
        <v>3.8000000000000003</v>
      </c>
      <c r="S199" s="124">
        <v>5</v>
      </c>
      <c r="T199" s="135">
        <v>3</v>
      </c>
      <c r="U199" s="128">
        <f t="shared" si="277"/>
        <v>3.9473684210526314</v>
      </c>
      <c r="V199" s="124"/>
      <c r="W199" s="129">
        <f t="shared" si="278"/>
        <v>0.44999999999999996</v>
      </c>
      <c r="X199" s="129">
        <f t="shared" si="279"/>
        <v>1.9499999999999997</v>
      </c>
      <c r="Y199" s="129">
        <f t="shared" si="280"/>
        <v>0.60000000000000009</v>
      </c>
    </row>
    <row r="200" spans="1:25" ht="15.75" x14ac:dyDescent="0.25">
      <c r="A200" s="4"/>
      <c r="B200" s="50" t="s">
        <v>39</v>
      </c>
      <c r="C200" s="143"/>
      <c r="D200" s="58"/>
      <c r="E200" s="45">
        <v>411</v>
      </c>
      <c r="F200" s="91"/>
      <c r="G200" s="12">
        <f>SUM(G188:G199)</f>
        <v>15</v>
      </c>
      <c r="H200" s="58"/>
      <c r="I200" s="58"/>
      <c r="J200" s="12"/>
      <c r="K200" s="12">
        <f>SUM(K187:K199)</f>
        <v>10</v>
      </c>
      <c r="L200" s="12">
        <f>SUM(L187:L199)</f>
        <v>2</v>
      </c>
      <c r="M200" s="12"/>
      <c r="N200" s="13"/>
      <c r="O200" s="13"/>
      <c r="P200" s="13"/>
      <c r="Q200" s="13"/>
      <c r="R200" s="161"/>
      <c r="S200" s="92"/>
      <c r="T200" s="139">
        <f>SUM(T187:T199)</f>
        <v>20</v>
      </c>
      <c r="U200" s="13">
        <f t="shared" si="277"/>
        <v>4.8661800486617999</v>
      </c>
      <c r="V200" s="13"/>
      <c r="W200" s="118">
        <f t="shared" si="278"/>
        <v>3</v>
      </c>
      <c r="X200" s="118">
        <f t="shared" si="279"/>
        <v>13</v>
      </c>
      <c r="Y200" s="118">
        <f t="shared" si="280"/>
        <v>4</v>
      </c>
    </row>
    <row r="201" spans="1:25" x14ac:dyDescent="0.25">
      <c r="A201" s="283" t="s">
        <v>283</v>
      </c>
      <c r="B201" s="284"/>
      <c r="C201" s="284"/>
      <c r="D201" s="284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 s="284"/>
      <c r="U201" s="284"/>
      <c r="V201" s="284"/>
      <c r="W201" s="284"/>
      <c r="X201" s="284"/>
      <c r="Y201" s="285"/>
    </row>
    <row r="202" spans="1:25" ht="15.75" x14ac:dyDescent="0.25">
      <c r="A202" s="1" t="s">
        <v>284</v>
      </c>
      <c r="B202" s="2" t="s">
        <v>47</v>
      </c>
      <c r="C202" s="5">
        <v>0</v>
      </c>
      <c r="D202" s="5">
        <v>0</v>
      </c>
      <c r="E202" s="5">
        <v>0</v>
      </c>
      <c r="F202" s="169"/>
      <c r="G202" s="71"/>
      <c r="H202" s="5">
        <v>0</v>
      </c>
      <c r="I202" s="5">
        <v>0</v>
      </c>
      <c r="J202" s="21">
        <v>0</v>
      </c>
      <c r="K202" s="21">
        <v>0</v>
      </c>
      <c r="L202" s="21">
        <v>0</v>
      </c>
      <c r="M202" s="62">
        <v>0</v>
      </c>
      <c r="N202" s="4"/>
      <c r="O202" s="4"/>
      <c r="P202" s="4"/>
      <c r="Q202" s="4"/>
      <c r="R202" s="160">
        <f t="shared" ref="R202" si="282">E202*S202%</f>
        <v>0</v>
      </c>
      <c r="S202" s="92">
        <v>3</v>
      </c>
      <c r="T202" s="135">
        <f t="shared" ref="T202" si="283">E202*S202%</f>
        <v>0</v>
      </c>
      <c r="U202" s="88" t="e">
        <f t="shared" ref="U202" si="284">T202/E202%</f>
        <v>#DIV/0!</v>
      </c>
      <c r="V202" s="87"/>
      <c r="W202" s="116">
        <f t="shared" ref="W202" si="285">T202*15%</f>
        <v>0</v>
      </c>
      <c r="X202" s="116">
        <f t="shared" ref="X202" si="286">T202-W202-Y202</f>
        <v>0</v>
      </c>
      <c r="Y202" s="116">
        <f t="shared" ref="Y202" si="287">T202*20%</f>
        <v>0</v>
      </c>
    </row>
    <row r="203" spans="1:25" s="180" customFormat="1" ht="30" x14ac:dyDescent="0.25">
      <c r="A203" s="170" t="s">
        <v>285</v>
      </c>
      <c r="B203" s="187" t="s">
        <v>286</v>
      </c>
      <c r="C203" s="190">
        <v>384.78</v>
      </c>
      <c r="D203" s="184">
        <v>154</v>
      </c>
      <c r="E203" s="269">
        <v>202</v>
      </c>
      <c r="F203" s="174">
        <f t="shared" ref="F203" si="288">E203/C203</f>
        <v>0.52497531056707736</v>
      </c>
      <c r="G203" s="176">
        <v>4</v>
      </c>
      <c r="H203" s="184">
        <v>3</v>
      </c>
      <c r="I203" s="201"/>
      <c r="J203" s="186"/>
      <c r="K203" s="186">
        <v>3</v>
      </c>
      <c r="L203" s="186">
        <v>0</v>
      </c>
      <c r="M203" s="186">
        <v>2</v>
      </c>
      <c r="N203" s="176">
        <v>1</v>
      </c>
      <c r="O203" s="176">
        <v>1</v>
      </c>
      <c r="P203" s="176"/>
      <c r="Q203" s="176">
        <v>50</v>
      </c>
      <c r="R203" s="176">
        <f t="shared" ref="R203" si="289">E203*S203%</f>
        <v>6.06</v>
      </c>
      <c r="S203" s="173">
        <v>3</v>
      </c>
      <c r="T203" s="177">
        <v>6</v>
      </c>
      <c r="U203" s="178">
        <f t="shared" ref="U203" si="290">T203/E203%</f>
        <v>2.9702970297029703</v>
      </c>
      <c r="V203" s="173"/>
      <c r="W203" s="179">
        <f t="shared" ref="W203" si="291">T203*15%</f>
        <v>0.89999999999999991</v>
      </c>
      <c r="X203" s="179">
        <f t="shared" ref="X203" si="292">T203-W203-Y203</f>
        <v>3.8999999999999995</v>
      </c>
      <c r="Y203" s="179">
        <f t="shared" ref="Y203" si="293">T203*20%</f>
        <v>1.2000000000000002</v>
      </c>
    </row>
    <row r="204" spans="1:25" ht="15.75" x14ac:dyDescent="0.25">
      <c r="A204" s="4"/>
      <c r="B204" s="50" t="s">
        <v>39</v>
      </c>
      <c r="C204" s="143"/>
      <c r="D204" s="58"/>
      <c r="E204" s="45">
        <v>202</v>
      </c>
      <c r="F204" s="91"/>
      <c r="G204" s="12"/>
      <c r="H204" s="58"/>
      <c r="I204" s="58"/>
      <c r="J204" s="12"/>
      <c r="K204" s="12">
        <f>SUM(K202:K203)</f>
        <v>3</v>
      </c>
      <c r="L204" s="12">
        <f>SUM(L202:L203)</f>
        <v>0</v>
      </c>
      <c r="M204" s="12"/>
      <c r="N204" s="13"/>
      <c r="O204" s="13"/>
      <c r="P204" s="13"/>
      <c r="Q204" s="13"/>
      <c r="R204" s="161"/>
      <c r="S204" s="92"/>
      <c r="T204" s="138">
        <f>SUM(T202:T203)</f>
        <v>6</v>
      </c>
      <c r="U204" s="13"/>
      <c r="V204" s="13"/>
      <c r="W204" s="118"/>
      <c r="X204" s="118"/>
      <c r="Y204" s="118"/>
    </row>
    <row r="205" spans="1:25" x14ac:dyDescent="0.25">
      <c r="A205" s="283" t="s">
        <v>287</v>
      </c>
      <c r="B205" s="284"/>
      <c r="C205" s="284"/>
      <c r="D205" s="284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5"/>
    </row>
    <row r="206" spans="1:25" ht="15.75" x14ac:dyDescent="0.25">
      <c r="A206" s="1" t="s">
        <v>288</v>
      </c>
      <c r="B206" s="2" t="s">
        <v>25</v>
      </c>
      <c r="C206" s="142">
        <v>247.8</v>
      </c>
      <c r="D206" s="55">
        <v>0</v>
      </c>
      <c r="E206" s="192">
        <v>0</v>
      </c>
      <c r="F206" s="169">
        <v>0</v>
      </c>
      <c r="G206" s="71">
        <v>0</v>
      </c>
      <c r="H206" s="8"/>
      <c r="I206" s="17"/>
      <c r="J206" s="21"/>
      <c r="K206" s="21">
        <v>0</v>
      </c>
      <c r="L206" s="21">
        <v>0</v>
      </c>
      <c r="M206" s="62"/>
      <c r="N206" s="4"/>
      <c r="O206" s="4"/>
      <c r="P206" s="4"/>
      <c r="Q206" s="4"/>
      <c r="R206" s="160">
        <f t="shared" ref="R206" si="294">E206*S206%</f>
        <v>0</v>
      </c>
      <c r="S206" s="92">
        <v>3</v>
      </c>
      <c r="T206" s="135">
        <f t="shared" ref="T206" si="295">E206*S206%</f>
        <v>0</v>
      </c>
      <c r="U206" s="88" t="e">
        <f t="shared" ref="U206" si="296">T206/E206%</f>
        <v>#DIV/0!</v>
      </c>
      <c r="V206" s="87"/>
      <c r="W206" s="116">
        <f t="shared" ref="W206" si="297">T206*15%</f>
        <v>0</v>
      </c>
      <c r="X206" s="116">
        <f t="shared" ref="X206" si="298">T206-W206-Y206</f>
        <v>0</v>
      </c>
      <c r="Y206" s="116">
        <f t="shared" ref="Y206" si="299">T206*20%</f>
        <v>0</v>
      </c>
    </row>
    <row r="207" spans="1:25" s="180" customFormat="1" ht="30" x14ac:dyDescent="0.25">
      <c r="A207" s="170" t="s">
        <v>289</v>
      </c>
      <c r="B207" s="187" t="s">
        <v>290</v>
      </c>
      <c r="C207" s="188">
        <v>201.53</v>
      </c>
      <c r="D207" s="217">
        <v>0</v>
      </c>
      <c r="E207" s="194">
        <v>0</v>
      </c>
      <c r="F207" s="263">
        <v>0</v>
      </c>
      <c r="G207" s="176">
        <v>0</v>
      </c>
      <c r="H207" s="184"/>
      <c r="I207" s="201"/>
      <c r="J207" s="186"/>
      <c r="K207" s="186">
        <v>0</v>
      </c>
      <c r="L207" s="186">
        <v>0</v>
      </c>
      <c r="M207" s="186"/>
      <c r="N207" s="173"/>
      <c r="O207" s="173"/>
      <c r="P207" s="173"/>
      <c r="Q207" s="173"/>
      <c r="R207" s="176">
        <f t="shared" ref="R207:R210" si="300">E207*S207%</f>
        <v>0</v>
      </c>
      <c r="S207" s="173">
        <v>3</v>
      </c>
      <c r="T207" s="177">
        <f t="shared" ref="T207:T209" si="301">E207*S207%</f>
        <v>0</v>
      </c>
      <c r="U207" s="178" t="e">
        <f t="shared" ref="U207:U210" si="302">T207/E207%</f>
        <v>#DIV/0!</v>
      </c>
      <c r="V207" s="173"/>
      <c r="W207" s="179">
        <f t="shared" ref="W207:W210" si="303">T207*15%</f>
        <v>0</v>
      </c>
      <c r="X207" s="179">
        <f t="shared" ref="X207:X210" si="304">T207-W207-Y207</f>
        <v>0</v>
      </c>
      <c r="Y207" s="179">
        <f t="shared" ref="Y207:Y210" si="305">T207*20%</f>
        <v>0</v>
      </c>
    </row>
    <row r="208" spans="1:25" s="180" customFormat="1" ht="15.75" x14ac:dyDescent="0.25">
      <c r="A208" s="170" t="s">
        <v>291</v>
      </c>
      <c r="B208" s="187" t="s">
        <v>292</v>
      </c>
      <c r="C208" s="188">
        <v>131.56</v>
      </c>
      <c r="D208" s="217">
        <v>0</v>
      </c>
      <c r="E208" s="194">
        <v>40</v>
      </c>
      <c r="F208" s="174">
        <f t="shared" ref="F208:F210" si="306">E208/C208</f>
        <v>0.30404378230465184</v>
      </c>
      <c r="G208" s="176">
        <v>0</v>
      </c>
      <c r="H208" s="184"/>
      <c r="I208" s="201"/>
      <c r="J208" s="186"/>
      <c r="K208" s="186">
        <v>0</v>
      </c>
      <c r="L208" s="186">
        <v>0</v>
      </c>
      <c r="M208" s="186"/>
      <c r="N208" s="173"/>
      <c r="O208" s="173"/>
      <c r="P208" s="173"/>
      <c r="Q208" s="173"/>
      <c r="R208" s="176">
        <f t="shared" si="300"/>
        <v>1.2</v>
      </c>
      <c r="S208" s="173">
        <v>3</v>
      </c>
      <c r="T208" s="177">
        <v>1</v>
      </c>
      <c r="U208" s="178">
        <f t="shared" si="302"/>
        <v>2.5</v>
      </c>
      <c r="V208" s="173"/>
      <c r="W208" s="179">
        <f t="shared" si="303"/>
        <v>0.15</v>
      </c>
      <c r="X208" s="179">
        <f t="shared" si="304"/>
        <v>0.64999999999999991</v>
      </c>
      <c r="Y208" s="179">
        <f t="shared" si="305"/>
        <v>0.2</v>
      </c>
    </row>
    <row r="209" spans="1:25" s="130" customFormat="1" ht="15.75" x14ac:dyDescent="0.25">
      <c r="A209" s="120" t="s">
        <v>293</v>
      </c>
      <c r="B209" s="121" t="s">
        <v>294</v>
      </c>
      <c r="C209" s="122">
        <v>7.76</v>
      </c>
      <c r="D209" s="152">
        <v>0</v>
      </c>
      <c r="E209" s="193">
        <v>0</v>
      </c>
      <c r="F209" s="167">
        <f t="shared" si="306"/>
        <v>0</v>
      </c>
      <c r="G209" s="149">
        <v>0</v>
      </c>
      <c r="H209" s="132"/>
      <c r="I209" s="159"/>
      <c r="J209" s="150"/>
      <c r="K209" s="150">
        <v>0</v>
      </c>
      <c r="L209" s="150">
        <v>0</v>
      </c>
      <c r="M209" s="150"/>
      <c r="N209" s="124"/>
      <c r="O209" s="124"/>
      <c r="P209" s="124"/>
      <c r="Q209" s="124"/>
      <c r="R209" s="149">
        <f t="shared" si="300"/>
        <v>0</v>
      </c>
      <c r="S209" s="124">
        <v>3</v>
      </c>
      <c r="T209" s="135">
        <f t="shared" si="301"/>
        <v>0</v>
      </c>
      <c r="U209" s="128" t="e">
        <f t="shared" si="302"/>
        <v>#DIV/0!</v>
      </c>
      <c r="V209" s="124"/>
      <c r="W209" s="129">
        <f t="shared" si="303"/>
        <v>0</v>
      </c>
      <c r="X209" s="129">
        <f t="shared" si="304"/>
        <v>0</v>
      </c>
      <c r="Y209" s="129">
        <f t="shared" si="305"/>
        <v>0</v>
      </c>
    </row>
    <row r="210" spans="1:25" s="130" customFormat="1" ht="15.75" x14ac:dyDescent="0.25">
      <c r="A210" s="120" t="s">
        <v>295</v>
      </c>
      <c r="B210" s="121" t="s">
        <v>296</v>
      </c>
      <c r="C210" s="122">
        <v>4.34</v>
      </c>
      <c r="D210" s="148">
        <v>2</v>
      </c>
      <c r="E210" s="193">
        <v>2</v>
      </c>
      <c r="F210" s="167">
        <f t="shared" si="306"/>
        <v>0.46082949308755761</v>
      </c>
      <c r="G210" s="149">
        <v>0</v>
      </c>
      <c r="H210" s="125"/>
      <c r="I210" s="132"/>
      <c r="J210" s="127"/>
      <c r="K210" s="127">
        <v>0</v>
      </c>
      <c r="L210" s="127">
        <v>0</v>
      </c>
      <c r="M210" s="127"/>
      <c r="N210" s="124"/>
      <c r="O210" s="124"/>
      <c r="P210" s="124"/>
      <c r="Q210" s="124"/>
      <c r="R210" s="149">
        <f t="shared" si="300"/>
        <v>0.06</v>
      </c>
      <c r="S210" s="124">
        <v>3</v>
      </c>
      <c r="T210" s="135">
        <v>0</v>
      </c>
      <c r="U210" s="128">
        <f t="shared" si="302"/>
        <v>0</v>
      </c>
      <c r="V210" s="124"/>
      <c r="W210" s="129">
        <f t="shared" si="303"/>
        <v>0</v>
      </c>
      <c r="X210" s="129">
        <f t="shared" si="304"/>
        <v>0</v>
      </c>
      <c r="Y210" s="129">
        <f t="shared" si="305"/>
        <v>0</v>
      </c>
    </row>
    <row r="211" spans="1:25" ht="15.75" x14ac:dyDescent="0.25">
      <c r="A211" s="4"/>
      <c r="B211" s="50" t="s">
        <v>39</v>
      </c>
      <c r="C211" s="143"/>
      <c r="D211" s="58"/>
      <c r="E211" s="45">
        <v>42</v>
      </c>
      <c r="F211" s="91"/>
      <c r="G211" s="12">
        <v>0</v>
      </c>
      <c r="H211" s="58"/>
      <c r="I211" s="58"/>
      <c r="J211" s="12"/>
      <c r="K211" s="12">
        <v>0</v>
      </c>
      <c r="L211" s="12">
        <v>0</v>
      </c>
      <c r="M211" s="12"/>
      <c r="N211" s="13"/>
      <c r="O211" s="13"/>
      <c r="P211" s="13"/>
      <c r="Q211" s="13"/>
      <c r="R211" s="161"/>
      <c r="S211" s="92"/>
      <c r="T211" s="139">
        <f>SUM(T206:T210)</f>
        <v>1</v>
      </c>
      <c r="U211" s="13"/>
      <c r="V211" s="13"/>
      <c r="W211" s="118"/>
      <c r="X211" s="118"/>
      <c r="Y211" s="118"/>
    </row>
    <row r="212" spans="1:25" x14ac:dyDescent="0.25">
      <c r="A212" s="283" t="s">
        <v>297</v>
      </c>
      <c r="B212" s="284"/>
      <c r="C212" s="284"/>
      <c r="D212" s="284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 s="284"/>
      <c r="U212" s="284"/>
      <c r="V212" s="284"/>
      <c r="W212" s="284"/>
      <c r="X212" s="284"/>
      <c r="Y212" s="285"/>
    </row>
    <row r="213" spans="1:25" ht="15.75" x14ac:dyDescent="0.25">
      <c r="A213" s="1" t="s">
        <v>298</v>
      </c>
      <c r="B213" s="2" t="s">
        <v>47</v>
      </c>
      <c r="C213" s="142">
        <v>431.1</v>
      </c>
      <c r="D213" s="7">
        <v>0</v>
      </c>
      <c r="E213" s="192">
        <v>0</v>
      </c>
      <c r="F213" s="165">
        <f>E213/C213</f>
        <v>0</v>
      </c>
      <c r="G213" s="71">
        <v>0</v>
      </c>
      <c r="H213" s="36"/>
      <c r="I213" s="17"/>
      <c r="J213" s="21"/>
      <c r="K213" s="21">
        <v>0</v>
      </c>
      <c r="L213" s="21">
        <v>0</v>
      </c>
      <c r="M213" s="62">
        <v>1</v>
      </c>
      <c r="N213" s="4"/>
      <c r="O213" s="4">
        <v>1</v>
      </c>
      <c r="P213" s="4"/>
      <c r="Q213" s="4">
        <v>100</v>
      </c>
      <c r="R213" s="160">
        <f t="shared" ref="R213" si="307">E213*S213%</f>
        <v>0</v>
      </c>
      <c r="S213" s="92">
        <v>3</v>
      </c>
      <c r="T213" s="135">
        <f t="shared" ref="T213" si="308">E213*S213%</f>
        <v>0</v>
      </c>
      <c r="U213" s="88" t="e">
        <f t="shared" ref="U213" si="309">T213/E213%</f>
        <v>#DIV/0!</v>
      </c>
      <c r="V213" s="87"/>
      <c r="W213" s="116">
        <f t="shared" ref="W213" si="310">T213*15%</f>
        <v>0</v>
      </c>
      <c r="X213" s="116">
        <f t="shared" ref="X213" si="311">T213-W213-Y213</f>
        <v>0</v>
      </c>
      <c r="Y213" s="116">
        <f t="shared" ref="Y213" si="312">T213*20%</f>
        <v>0</v>
      </c>
    </row>
    <row r="214" spans="1:25" s="180" customFormat="1" ht="16.5" customHeight="1" x14ac:dyDescent="0.25">
      <c r="A214" s="268" t="s">
        <v>299</v>
      </c>
      <c r="B214" s="187" t="s">
        <v>300</v>
      </c>
      <c r="C214" s="188">
        <v>101.6</v>
      </c>
      <c r="D214" s="183">
        <v>0</v>
      </c>
      <c r="E214" s="194">
        <v>0</v>
      </c>
      <c r="F214" s="174">
        <f t="shared" ref="F214:F215" si="313">E214/C214</f>
        <v>0</v>
      </c>
      <c r="G214" s="176">
        <v>0</v>
      </c>
      <c r="H214" s="184"/>
      <c r="I214" s="201"/>
      <c r="J214" s="186"/>
      <c r="K214" s="186">
        <v>0</v>
      </c>
      <c r="L214" s="186">
        <v>0</v>
      </c>
      <c r="M214" s="186"/>
      <c r="N214" s="173"/>
      <c r="O214" s="173"/>
      <c r="P214" s="173"/>
      <c r="Q214" s="173"/>
      <c r="R214" s="176">
        <f t="shared" ref="R214:R215" si="314">E214*S214%</f>
        <v>0</v>
      </c>
      <c r="S214" s="173">
        <v>3</v>
      </c>
      <c r="T214" s="177">
        <f t="shared" ref="T214:T215" si="315">E214*S214%</f>
        <v>0</v>
      </c>
      <c r="U214" s="178" t="e">
        <f t="shared" ref="U214:U215" si="316">T214/E214%</f>
        <v>#DIV/0!</v>
      </c>
      <c r="V214" s="173"/>
      <c r="W214" s="179">
        <f t="shared" ref="W214:W215" si="317">T214*15%</f>
        <v>0</v>
      </c>
      <c r="X214" s="179">
        <f t="shared" ref="X214:X215" si="318">T214-W214-Y214</f>
        <v>0</v>
      </c>
      <c r="Y214" s="179">
        <f t="shared" ref="Y214:Y215" si="319">T214*20%</f>
        <v>0</v>
      </c>
    </row>
    <row r="215" spans="1:25" ht="15.75" x14ac:dyDescent="0.25">
      <c r="A215" s="1" t="s">
        <v>301</v>
      </c>
      <c r="B215" s="2" t="s">
        <v>302</v>
      </c>
      <c r="C215" s="142">
        <v>4.2</v>
      </c>
      <c r="D215" s="7">
        <v>0</v>
      </c>
      <c r="E215" s="192">
        <v>0</v>
      </c>
      <c r="F215" s="165">
        <f t="shared" si="313"/>
        <v>0</v>
      </c>
      <c r="G215" s="71">
        <v>0</v>
      </c>
      <c r="H215" s="8"/>
      <c r="I215" s="17"/>
      <c r="J215" s="30"/>
      <c r="K215" s="30">
        <v>0</v>
      </c>
      <c r="L215" s="30">
        <v>0</v>
      </c>
      <c r="M215" s="63"/>
      <c r="N215" s="4"/>
      <c r="O215" s="4"/>
      <c r="P215" s="4"/>
      <c r="Q215" s="4"/>
      <c r="R215" s="160">
        <f t="shared" si="314"/>
        <v>0</v>
      </c>
      <c r="S215" s="92">
        <v>3</v>
      </c>
      <c r="T215" s="135">
        <f t="shared" si="315"/>
        <v>0</v>
      </c>
      <c r="U215" s="88" t="e">
        <f t="shared" si="316"/>
        <v>#DIV/0!</v>
      </c>
      <c r="V215" s="87"/>
      <c r="W215" s="116">
        <f t="shared" si="317"/>
        <v>0</v>
      </c>
      <c r="X215" s="116">
        <f t="shared" si="318"/>
        <v>0</v>
      </c>
      <c r="Y215" s="116">
        <f t="shared" si="319"/>
        <v>0</v>
      </c>
    </row>
    <row r="216" spans="1:25" ht="15.75" x14ac:dyDescent="0.25">
      <c r="A216" s="4"/>
      <c r="B216" s="50" t="s">
        <v>39</v>
      </c>
      <c r="C216" s="143"/>
      <c r="D216" s="58">
        <v>0</v>
      </c>
      <c r="E216" s="45">
        <v>0</v>
      </c>
      <c r="F216" s="91"/>
      <c r="G216" s="12">
        <v>0</v>
      </c>
      <c r="H216" s="58"/>
      <c r="I216" s="58"/>
      <c r="J216" s="12"/>
      <c r="K216" s="12">
        <v>0</v>
      </c>
      <c r="L216" s="12"/>
      <c r="M216" s="12"/>
      <c r="N216" s="13"/>
      <c r="O216" s="13"/>
      <c r="P216" s="13"/>
      <c r="Q216" s="13"/>
      <c r="R216" s="161"/>
      <c r="S216" s="92"/>
      <c r="T216" s="139">
        <f>SUM(T213:T215)</f>
        <v>0</v>
      </c>
      <c r="U216" s="13"/>
      <c r="V216" s="13"/>
      <c r="W216" s="118"/>
      <c r="X216" s="118"/>
      <c r="Y216" s="118"/>
    </row>
    <row r="217" spans="1:25" x14ac:dyDescent="0.25">
      <c r="A217" s="283" t="s">
        <v>303</v>
      </c>
      <c r="B217" s="284"/>
      <c r="C217" s="284"/>
      <c r="D217" s="284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 s="284"/>
      <c r="U217" s="284"/>
      <c r="V217" s="284"/>
      <c r="W217" s="284"/>
      <c r="X217" s="284"/>
      <c r="Y217" s="285"/>
    </row>
    <row r="218" spans="1:25" ht="15.75" x14ac:dyDescent="0.25">
      <c r="A218" s="1" t="s">
        <v>304</v>
      </c>
      <c r="B218" s="2" t="s">
        <v>25</v>
      </c>
      <c r="C218" s="142">
        <v>297.64999999999998</v>
      </c>
      <c r="D218" s="7">
        <v>85</v>
      </c>
      <c r="E218" s="192">
        <v>179</v>
      </c>
      <c r="F218" s="165">
        <f>E218/C218</f>
        <v>0.60137745674449861</v>
      </c>
      <c r="G218" s="71">
        <v>2</v>
      </c>
      <c r="H218" s="8">
        <v>3</v>
      </c>
      <c r="I218" s="17"/>
      <c r="J218" s="21"/>
      <c r="K218" s="21">
        <v>2</v>
      </c>
      <c r="L218" s="21">
        <v>0</v>
      </c>
      <c r="M218" s="62"/>
      <c r="N218" s="4"/>
      <c r="O218" s="4"/>
      <c r="P218" s="4"/>
      <c r="Q218" s="4"/>
      <c r="R218" s="160">
        <f t="shared" ref="R218" si="320">E218*S218%</f>
        <v>5.37</v>
      </c>
      <c r="S218" s="92">
        <v>3</v>
      </c>
      <c r="T218" s="135">
        <v>5</v>
      </c>
      <c r="U218" s="88">
        <f t="shared" ref="U218" si="321">T218/E218%</f>
        <v>2.7932960893854748</v>
      </c>
      <c r="V218" s="87"/>
      <c r="W218" s="116">
        <f t="shared" ref="W218" si="322">T218*15%</f>
        <v>0.75</v>
      </c>
      <c r="X218" s="116">
        <f t="shared" ref="X218" si="323">T218-W218-Y218</f>
        <v>3.25</v>
      </c>
      <c r="Y218" s="116">
        <f t="shared" ref="Y218" si="324">T218*20%</f>
        <v>1</v>
      </c>
    </row>
    <row r="219" spans="1:25" s="180" customFormat="1" ht="30" x14ac:dyDescent="0.25">
      <c r="A219" s="170" t="s">
        <v>305</v>
      </c>
      <c r="B219" s="187" t="s">
        <v>306</v>
      </c>
      <c r="C219" s="188">
        <v>177.81</v>
      </c>
      <c r="D219" s="183">
        <v>399</v>
      </c>
      <c r="E219" s="194">
        <v>375</v>
      </c>
      <c r="F219" s="174">
        <f t="shared" ref="F219:F220" si="325">E219/C219</f>
        <v>2.108992745064957</v>
      </c>
      <c r="G219" s="176">
        <v>27</v>
      </c>
      <c r="H219" s="184">
        <v>7</v>
      </c>
      <c r="I219" s="201"/>
      <c r="J219" s="186"/>
      <c r="K219" s="186">
        <v>15</v>
      </c>
      <c r="L219" s="186">
        <v>5</v>
      </c>
      <c r="M219" s="186">
        <v>12</v>
      </c>
      <c r="N219" s="176">
        <v>2</v>
      </c>
      <c r="O219" s="176">
        <v>10</v>
      </c>
      <c r="P219" s="173"/>
      <c r="Q219" s="176">
        <v>44.4</v>
      </c>
      <c r="R219" s="176">
        <f t="shared" ref="R219:R220" si="326">E219*S219%</f>
        <v>26.250000000000004</v>
      </c>
      <c r="S219" s="173">
        <v>7</v>
      </c>
      <c r="T219" s="177">
        <v>25</v>
      </c>
      <c r="U219" s="178">
        <f t="shared" ref="U219:U220" si="327">T219/E219%</f>
        <v>6.666666666666667</v>
      </c>
      <c r="V219" s="173"/>
      <c r="W219" s="179">
        <f t="shared" ref="W219:W220" si="328">T219*15%</f>
        <v>3.75</v>
      </c>
      <c r="X219" s="179">
        <f t="shared" ref="X219:X220" si="329">T219-W219-Y219</f>
        <v>16.25</v>
      </c>
      <c r="Y219" s="179">
        <f t="shared" ref="Y219:Y220" si="330">T219*20%</f>
        <v>5</v>
      </c>
    </row>
    <row r="220" spans="1:25" ht="15.75" x14ac:dyDescent="0.25">
      <c r="A220" s="1" t="s">
        <v>313</v>
      </c>
      <c r="B220" s="2" t="s">
        <v>307</v>
      </c>
      <c r="C220" s="142">
        <v>17.899999999999999</v>
      </c>
      <c r="D220" s="7">
        <v>0</v>
      </c>
      <c r="E220" s="192"/>
      <c r="F220" s="165">
        <f t="shared" si="325"/>
        <v>0</v>
      </c>
      <c r="G220" s="71">
        <v>0</v>
      </c>
      <c r="H220" s="8">
        <v>0</v>
      </c>
      <c r="I220" s="37"/>
      <c r="J220" s="30"/>
      <c r="K220" s="30">
        <v>0</v>
      </c>
      <c r="L220" s="30">
        <v>0</v>
      </c>
      <c r="M220" s="63"/>
      <c r="N220" s="4"/>
      <c r="O220" s="4"/>
      <c r="P220" s="4"/>
      <c r="Q220" s="4"/>
      <c r="R220" s="160">
        <f t="shared" si="326"/>
        <v>0</v>
      </c>
      <c r="S220" s="92">
        <v>3</v>
      </c>
      <c r="T220" s="135">
        <f t="shared" ref="T220" si="331">E220*S220%</f>
        <v>0</v>
      </c>
      <c r="U220" s="88" t="e">
        <f t="shared" si="327"/>
        <v>#DIV/0!</v>
      </c>
      <c r="V220" s="87"/>
      <c r="W220" s="116">
        <f t="shared" si="328"/>
        <v>0</v>
      </c>
      <c r="X220" s="116">
        <f t="shared" si="329"/>
        <v>0</v>
      </c>
      <c r="Y220" s="116">
        <f t="shared" si="330"/>
        <v>0</v>
      </c>
    </row>
    <row r="221" spans="1:25" ht="15.75" x14ac:dyDescent="0.25">
      <c r="A221" s="4"/>
      <c r="B221" s="50" t="s">
        <v>39</v>
      </c>
      <c r="C221" s="143"/>
      <c r="D221" s="58"/>
      <c r="E221" s="45">
        <v>554</v>
      </c>
      <c r="F221" s="91"/>
      <c r="G221" s="12">
        <v>29</v>
      </c>
      <c r="H221" s="58"/>
      <c r="I221" s="58"/>
      <c r="J221" s="12"/>
      <c r="K221" s="12">
        <f>SUM(K218:K220)</f>
        <v>17</v>
      </c>
      <c r="L221" s="12">
        <f>SUM(L218:L220)</f>
        <v>5</v>
      </c>
      <c r="M221" s="12"/>
      <c r="N221" s="13"/>
      <c r="O221" s="13"/>
      <c r="P221" s="13"/>
      <c r="Q221" s="13"/>
      <c r="R221" s="161"/>
      <c r="S221" s="92"/>
      <c r="T221" s="139">
        <f>SUM(T218:T220)</f>
        <v>30</v>
      </c>
      <c r="U221" s="13"/>
      <c r="V221" s="13"/>
      <c r="W221" s="118"/>
      <c r="X221" s="118"/>
      <c r="Y221" s="118"/>
    </row>
    <row r="222" spans="1:25" x14ac:dyDescent="0.25">
      <c r="A222" s="283" t="s">
        <v>308</v>
      </c>
      <c r="B222" s="284"/>
      <c r="C222" s="284"/>
      <c r="D222" s="284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 s="284"/>
      <c r="U222" s="284"/>
      <c r="V222" s="284"/>
      <c r="W222" s="284"/>
      <c r="X222" s="284"/>
      <c r="Y222" s="285"/>
    </row>
    <row r="223" spans="1:25" ht="15.75" x14ac:dyDescent="0.25">
      <c r="A223" s="44" t="s">
        <v>309</v>
      </c>
      <c r="B223" s="2" t="s">
        <v>25</v>
      </c>
      <c r="C223" s="142">
        <v>572.79999999999995</v>
      </c>
      <c r="D223" s="3">
        <v>0</v>
      </c>
      <c r="E223" s="191">
        <v>0</v>
      </c>
      <c r="F223" s="169">
        <v>0</v>
      </c>
      <c r="G223" s="61">
        <v>0</v>
      </c>
      <c r="H223" s="3">
        <v>0</v>
      </c>
      <c r="I223" s="17"/>
      <c r="J223" s="21"/>
      <c r="K223" s="5">
        <v>0</v>
      </c>
      <c r="L223" s="5">
        <v>0</v>
      </c>
      <c r="M223" s="62"/>
      <c r="N223" s="4"/>
      <c r="O223" s="4"/>
      <c r="P223" s="4"/>
      <c r="Q223" s="4"/>
      <c r="R223" s="160">
        <f t="shared" ref="R223" si="332">E223*S223%</f>
        <v>0</v>
      </c>
      <c r="S223" s="92">
        <v>3</v>
      </c>
      <c r="T223" s="135">
        <f t="shared" ref="T223" si="333">E223*S223%</f>
        <v>0</v>
      </c>
      <c r="U223" s="88" t="e">
        <f t="shared" ref="U223" si="334">T223/E223%</f>
        <v>#DIV/0!</v>
      </c>
      <c r="V223" s="87"/>
      <c r="W223" s="116">
        <f t="shared" ref="W223" si="335">T223*15%</f>
        <v>0</v>
      </c>
      <c r="X223" s="116">
        <f t="shared" ref="X223" si="336">T223-W223-Y223</f>
        <v>0</v>
      </c>
      <c r="Y223" s="116">
        <f t="shared" ref="Y223" si="337">T223*20%</f>
        <v>0</v>
      </c>
    </row>
    <row r="224" spans="1:25" ht="15.75" x14ac:dyDescent="0.25">
      <c r="A224" s="4"/>
      <c r="B224" s="50" t="s">
        <v>39</v>
      </c>
      <c r="C224" s="143"/>
      <c r="D224" s="58"/>
      <c r="E224" s="45">
        <v>0</v>
      </c>
      <c r="F224" s="91"/>
      <c r="G224" s="58"/>
      <c r="H224" s="58"/>
      <c r="I224" s="58"/>
      <c r="J224" s="12"/>
      <c r="K224" s="12"/>
      <c r="L224" s="12"/>
      <c r="M224" s="12"/>
      <c r="N224" s="13"/>
      <c r="O224" s="13"/>
      <c r="P224" s="13"/>
      <c r="Q224" s="13"/>
      <c r="R224" s="161"/>
      <c r="S224" s="92"/>
      <c r="T224" s="139">
        <f>SUM(T223)</f>
        <v>0</v>
      </c>
      <c r="U224" s="13"/>
      <c r="V224" s="13"/>
      <c r="W224" s="118"/>
      <c r="X224" s="118"/>
      <c r="Y224" s="118"/>
    </row>
    <row r="225" spans="1:25" ht="15.75" x14ac:dyDescent="0.25">
      <c r="A225" s="4"/>
      <c r="B225" s="136" t="s">
        <v>325</v>
      </c>
      <c r="C225" s="143"/>
      <c r="D225" s="46"/>
      <c r="E225" s="45"/>
      <c r="F225" s="91"/>
      <c r="G225" s="15"/>
      <c r="H225" s="46"/>
      <c r="I225" s="46"/>
      <c r="J225" s="47"/>
      <c r="K225" s="48"/>
      <c r="L225" s="48"/>
      <c r="M225" s="48"/>
      <c r="N225" s="4"/>
      <c r="O225" s="4"/>
      <c r="P225" s="4"/>
      <c r="Q225" s="4"/>
      <c r="R225" s="67"/>
      <c r="S225" s="92"/>
      <c r="T225" s="140">
        <f>T224+T221+T216+T211+T204+T200+T185+T179+T164+T154+T151+T146+T132+T119+T114+T110+T105+T98+T92+T83+T74+T69+T58+T54+T50+T46+T40+T33+T27+T22</f>
        <v>651</v>
      </c>
      <c r="U225" s="4"/>
      <c r="V225" s="4"/>
      <c r="W225" s="119"/>
      <c r="X225" s="119"/>
      <c r="Y225" s="119"/>
    </row>
  </sheetData>
  <mergeCells count="65">
    <mergeCell ref="E2:H2"/>
    <mergeCell ref="B20:F20"/>
    <mergeCell ref="A137:Y137"/>
    <mergeCell ref="A84:Y84"/>
    <mergeCell ref="A75:Y75"/>
    <mergeCell ref="A93:Y93"/>
    <mergeCell ref="A99:Y99"/>
    <mergeCell ref="A106:Y106"/>
    <mergeCell ref="A23:Y23"/>
    <mergeCell ref="A111:Y111"/>
    <mergeCell ref="A115:Y115"/>
    <mergeCell ref="G9:G11"/>
    <mergeCell ref="H9:H11"/>
    <mergeCell ref="A120:Y120"/>
    <mergeCell ref="A133:Y133"/>
    <mergeCell ref="T9:T11"/>
    <mergeCell ref="A222:Y222"/>
    <mergeCell ref="A186:Y186"/>
    <mergeCell ref="A201:Y201"/>
    <mergeCell ref="A205:Y205"/>
    <mergeCell ref="A212:Y212"/>
    <mergeCell ref="A217:Y217"/>
    <mergeCell ref="A165:Y165"/>
    <mergeCell ref="I9:I11"/>
    <mergeCell ref="Q9:Q11"/>
    <mergeCell ref="N10:O10"/>
    <mergeCell ref="P10:P11"/>
    <mergeCell ref="A155:Y155"/>
    <mergeCell ref="F7:F11"/>
    <mergeCell ref="A7:A11"/>
    <mergeCell ref="D7:E10"/>
    <mergeCell ref="B7:B11"/>
    <mergeCell ref="A70:Y70"/>
    <mergeCell ref="A59:Y59"/>
    <mergeCell ref="A55:Y55"/>
    <mergeCell ref="A51:Y51"/>
    <mergeCell ref="A47:Y47"/>
    <mergeCell ref="A41:Y41"/>
    <mergeCell ref="G7:Q7"/>
    <mergeCell ref="A147:Y147"/>
    <mergeCell ref="A152:Y152"/>
    <mergeCell ref="A34:Y34"/>
    <mergeCell ref="S9:S11"/>
    <mergeCell ref="M9:M11"/>
    <mergeCell ref="N9:P9"/>
    <mergeCell ref="J9:L9"/>
    <mergeCell ref="J10:K10"/>
    <mergeCell ref="L10:L11"/>
    <mergeCell ref="B77:F77"/>
    <mergeCell ref="B167:F167"/>
    <mergeCell ref="A180:Y180"/>
    <mergeCell ref="A13:Y13"/>
    <mergeCell ref="U9:U11"/>
    <mergeCell ref="V9:V11"/>
    <mergeCell ref="C7:C11"/>
    <mergeCell ref="R7:Y7"/>
    <mergeCell ref="R8:S8"/>
    <mergeCell ref="T8:Y8"/>
    <mergeCell ref="W9:Y9"/>
    <mergeCell ref="W10:X10"/>
    <mergeCell ref="Y10:Y11"/>
    <mergeCell ref="R9:R11"/>
    <mergeCell ref="G8:L8"/>
    <mergeCell ref="M8:Q8"/>
    <mergeCell ref="A28:Y2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2021-04-14T03:31:24Z</dcterms:modified>
</cp:coreProperties>
</file>