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035" windowWidth="19320" windowHeight="12810"/>
  </bookViews>
  <sheets>
    <sheet name="краевые" sheetId="3" r:id="rId1"/>
    <sheet name="федеральные" sheetId="4" r:id="rId2"/>
  </sheets>
  <definedNames>
    <definedName name="_xlnm.Print_Area" localSheetId="0">краевые!$A$1:$L$48</definedName>
    <definedName name="_xlnm.Print_Area" localSheetId="1">федеральные!$A$1:$L$28</definedName>
  </definedNames>
  <calcPr calcId="145621"/>
</workbook>
</file>

<file path=xl/calcChain.xml><?xml version="1.0" encoding="utf-8"?>
<calcChain xmlns="http://schemas.openxmlformats.org/spreadsheetml/2006/main">
  <c r="I53" i="3" l="1"/>
  <c r="I54" i="3" s="1"/>
  <c r="J31" i="4" l="1"/>
  <c r="I52" i="3"/>
  <c r="I51" i="3"/>
  <c r="J30" i="4" s="1"/>
  <c r="I31" i="4"/>
  <c r="I30" i="4"/>
  <c r="J4" i="4" l="1"/>
  <c r="I4" i="4"/>
  <c r="L44" i="3"/>
  <c r="K44" i="3"/>
  <c r="K39" i="3"/>
  <c r="L16" i="4"/>
  <c r="K16" i="4"/>
  <c r="L5" i="4"/>
  <c r="K5" i="4"/>
  <c r="L18" i="3"/>
  <c r="K18" i="3"/>
  <c r="L10" i="3"/>
  <c r="K10" i="3"/>
  <c r="K15" i="4" l="1"/>
  <c r="L15" i="4"/>
  <c r="K21" i="3"/>
  <c r="K11" i="3"/>
  <c r="L11" i="3"/>
  <c r="L28" i="3" l="1"/>
  <c r="K28" i="3"/>
  <c r="T7" i="4" l="1"/>
  <c r="T6" i="4"/>
  <c r="O7" i="4"/>
  <c r="O6" i="4"/>
  <c r="T8" i="4" l="1"/>
  <c r="O8" i="4"/>
  <c r="L6" i="4"/>
  <c r="K6" i="4"/>
  <c r="L4" i="4" l="1"/>
  <c r="L45" i="3"/>
  <c r="L46" i="3"/>
  <c r="L47" i="3"/>
  <c r="L36" i="3"/>
  <c r="L38" i="3"/>
  <c r="L43" i="3"/>
  <c r="L30" i="3" l="1"/>
  <c r="K30" i="3" l="1"/>
  <c r="K31" i="3"/>
  <c r="K32" i="3"/>
  <c r="K33" i="3"/>
  <c r="K34" i="3"/>
  <c r="K35" i="3"/>
  <c r="K36" i="3"/>
  <c r="K37" i="3"/>
  <c r="K38" i="3"/>
  <c r="K43" i="3"/>
  <c r="K45" i="3"/>
  <c r="K46" i="3"/>
  <c r="K47" i="3"/>
  <c r="K48" i="3"/>
  <c r="J5" i="3"/>
  <c r="J49" i="3" s="1"/>
  <c r="L48" i="3"/>
  <c r="I5" i="3" l="1"/>
  <c r="L28" i="4"/>
  <c r="K28" i="4"/>
  <c r="I49" i="3" l="1"/>
  <c r="I55" i="3"/>
  <c r="L29" i="3"/>
  <c r="K29" i="3"/>
  <c r="L41" i="3"/>
  <c r="K41" i="3"/>
  <c r="L22" i="4"/>
  <c r="K22" i="4"/>
  <c r="L12" i="3"/>
  <c r="K12" i="3"/>
  <c r="L19" i="3" l="1"/>
  <c r="K19" i="3"/>
  <c r="L13" i="3" l="1"/>
  <c r="L14" i="3"/>
  <c r="L15" i="3"/>
  <c r="L16" i="3"/>
  <c r="L17" i="3"/>
  <c r="L20" i="3"/>
  <c r="L21" i="3"/>
  <c r="L22" i="3"/>
  <c r="L23" i="3"/>
  <c r="L24" i="3"/>
  <c r="L25" i="3"/>
  <c r="L26" i="3"/>
  <c r="L27" i="3"/>
  <c r="L40" i="3"/>
  <c r="L42" i="3"/>
  <c r="L31" i="3"/>
  <c r="L32" i="3"/>
  <c r="L33" i="3"/>
  <c r="L34" i="3"/>
  <c r="L35" i="3"/>
  <c r="L9" i="3"/>
  <c r="K14" i="3" l="1"/>
  <c r="K7" i="3" l="1"/>
  <c r="K8" i="3"/>
  <c r="K9" i="3"/>
  <c r="K13" i="3"/>
  <c r="K15" i="3"/>
  <c r="K16" i="3"/>
  <c r="K17" i="3"/>
  <c r="K20" i="3"/>
  <c r="K22" i="3"/>
  <c r="K23" i="3"/>
  <c r="K24" i="3"/>
  <c r="K25" i="3"/>
  <c r="K26" i="3"/>
  <c r="K27" i="3"/>
  <c r="K40" i="3"/>
  <c r="K42" i="3"/>
  <c r="L14" i="4" l="1"/>
  <c r="K14" i="4"/>
  <c r="L23" i="4" l="1"/>
  <c r="K23" i="4"/>
  <c r="K6" i="3" l="1"/>
  <c r="L6" i="3"/>
  <c r="L7" i="3"/>
  <c r="L8" i="3"/>
  <c r="K5" i="3" l="1"/>
  <c r="L5" i="3"/>
  <c r="L25" i="4" l="1"/>
  <c r="L26" i="4"/>
  <c r="K25" i="4"/>
  <c r="K26" i="4"/>
  <c r="L10" i="4" l="1"/>
  <c r="K10" i="4"/>
  <c r="L7" i="4" l="1"/>
  <c r="L8" i="4"/>
  <c r="L9" i="4"/>
  <c r="L11" i="4"/>
  <c r="L12" i="4"/>
  <c r="L13" i="4"/>
  <c r="L21" i="4"/>
  <c r="L18" i="4"/>
  <c r="L17" i="4"/>
  <c r="L19" i="4"/>
  <c r="L20" i="4"/>
  <c r="L24" i="4"/>
  <c r="L27" i="4"/>
  <c r="K7" i="4" l="1"/>
  <c r="K8" i="4"/>
  <c r="K9" i="4"/>
  <c r="K11" i="4"/>
  <c r="K12" i="4"/>
  <c r="K13" i="4"/>
  <c r="K21" i="4"/>
  <c r="K18" i="4"/>
  <c r="K17" i="4"/>
  <c r="K19" i="4"/>
  <c r="K20" i="4"/>
  <c r="K24" i="4"/>
  <c r="K27" i="4"/>
  <c r="K4" i="4" l="1"/>
  <c r="K49" i="3" s="1"/>
</calcChain>
</file>

<file path=xl/sharedStrings.xml><?xml version="1.0" encoding="utf-8"?>
<sst xmlns="http://schemas.openxmlformats.org/spreadsheetml/2006/main" count="500" uniqueCount="133">
  <si>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</si>
  <si>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</si>
  <si>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</si>
  <si>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</si>
  <si>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</si>
  <si>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</si>
  <si>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</si>
  <si>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</si>
  <si>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</si>
  <si>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</si>
  <si>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</si>
  <si>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</si>
  <si>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</si>
  <si>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</si>
  <si>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</si>
  <si>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</si>
  <si>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</si>
  <si>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</si>
  <si>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</si>
  <si>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</si>
  <si>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</si>
  <si>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</si>
  <si>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</si>
  <si>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</si>
  <si>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</si>
  <si>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</si>
  <si>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</si>
  <si>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</si>
  <si>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</si>
  <si>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</si>
  <si>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</si>
  <si>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</si>
  <si>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</si>
  <si>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</si>
  <si>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</si>
  <si>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</si>
  <si>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</si>
  <si>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</si>
  <si>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</si>
  <si>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</si>
  <si>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</si>
  <si>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</si>
  <si>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</si>
  <si>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</si>
  <si>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</si>
  <si>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</si>
  <si>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</si>
  <si>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</si>
  <si>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</si>
  <si>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</si>
  <si>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</si>
  <si>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</si>
  <si>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</si>
  <si>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</si>
  <si>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</si>
  <si>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</si>
  <si>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</si>
  <si>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</si>
  <si>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</si>
  <si>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</si>
  <si>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</si>
  <si>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</si>
  <si>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</si>
  <si>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</si>
  <si>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</si>
  <si>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</si>
  <si>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</si>
  <si>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</si>
  <si>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</si>
  <si>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</si>
  <si>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</si>
  <si>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</si>
  <si>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</si>
  <si>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</si>
  <si>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</si>
  <si>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</si>
  <si>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</si>
  <si>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</si>
  <si>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</si>
  <si>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</si>
  <si>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</si>
  <si>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</si>
  <si>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</si>
  <si>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</si>
  <si>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</si>
  <si>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</si>
  <si>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</si>
  <si>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</si>
  <si>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</si>
  <si>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</si>
  <si>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</si>
  <si>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</si>
  <si>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</si>
  <si>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</si>
  <si>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</si>
  <si>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</si>
  <si>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</si>
  <si>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</si>
  <si>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</si>
  <si>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</si>
  <si>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</si>
  <si>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</si>
  <si>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</si>
  <si>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</si>
  <si>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</si>
  <si>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</si>
  <si>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</si>
  <si>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</si>
  <si>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</si>
  <si>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</si>
  <si>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</si>
  <si>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</si>
  <si>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</si>
  <si>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</si>
  <si>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итого софин</t>
  </si>
  <si>
    <t>итого софин без крст</t>
  </si>
  <si>
    <t>кб без крст</t>
  </si>
  <si>
    <t xml:space="preserve">                                                 Справка по финансированию мероприятий из федерального бюджета на 01 февраля 2023 года</t>
  </si>
  <si>
    <t>Факт на 01.02.2023 г</t>
  </si>
  <si>
    <t>Остаток ЛБА на 01.02.2023</t>
  </si>
  <si>
    <t>Справка по финансированию мероприятий из краевого бюджета на 01 февраля 2023 года</t>
  </si>
  <si>
    <t>Факт на 01.02.2023</t>
  </si>
  <si>
    <t>Остаток ЛБА на 01.02.2023 г</t>
  </si>
  <si>
    <t>23-50140-00000-00000</t>
  </si>
  <si>
    <t>23-53680-00000-00000</t>
  </si>
  <si>
    <t>23-55020-00000-00000</t>
  </si>
  <si>
    <t>23-55080-00000-00000</t>
  </si>
  <si>
    <t>23-52590-00000-00000</t>
  </si>
  <si>
    <t>23-53410-00000-00000</t>
  </si>
  <si>
    <t>2354800X110700000000</t>
  </si>
  <si>
    <t>23-55980-00000-00000</t>
  </si>
  <si>
    <t>23-55990-00000-00000</t>
  </si>
  <si>
    <t>23556800137440000000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</si>
</sst>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26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43" fontId="9" fillId="5" borderId="4" xfId="25" applyFont="1" applyFill="1" applyBorder="1" applyAlignment="1" applyProtection="1">
      <alignment vertical="top"/>
      <protection locked="0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7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" fontId="9" fillId="5" borderId="8" xfId="0" applyNumberFormat="1" applyFont="1" applyFill="1" applyBorder="1" applyAlignment="1" applyProtection="1">
      <alignment vertical="top"/>
      <protection locked="0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3" fontId="8" fillId="5" borderId="11" xfId="25" applyFont="1" applyFill="1" applyBorder="1" applyAlignment="1">
      <alignment vertical="top" wrapTex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43" fontId="8" fillId="5" borderId="4" xfId="25" applyFont="1" applyFill="1" applyBorder="1" applyAlignment="1">
      <alignment vertical="top" wrapText="1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7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1" fontId="5" fillId="5" borderId="15" xfId="6" applyNumberFormat="1" applyFont="1" applyFill="1" applyBorder="1" applyProtection="1">
      <alignment horizontal="center" vertical="top" shrinkToFit="1"/>
    </xf>
    <xf numFmtId="0" fontId="9" fillId="0" borderId="0" xfId="0" applyFont="1" applyFill="1" applyProtection="1">
      <protection locked="0"/>
    </xf>
    <xf numFmtId="0" fontId="5" fillId="0" borderId="2" xfId="4" applyNumberFormat="1" applyFont="1" applyFill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43" fontId="6" fillId="0" borderId="5" xfId="25" applyFont="1" applyFill="1" applyBorder="1" applyAlignment="1" applyProtection="1">
      <alignment horizontal="right" vertical="top" shrinkToFit="1"/>
    </xf>
    <xf numFmtId="1" fontId="5" fillId="0" borderId="2" xfId="6" applyNumberFormat="1" applyFont="1" applyFill="1" applyProtection="1">
      <alignment horizontal="center" vertical="top" shrinkToFit="1"/>
    </xf>
    <xf numFmtId="43" fontId="5" fillId="0" borderId="5" xfId="25" applyFont="1" applyFill="1" applyBorder="1" applyAlignment="1" applyProtection="1">
      <alignment horizontal="right" vertical="top" shrinkToFit="1"/>
    </xf>
    <xf numFmtId="43" fontId="9" fillId="0" borderId="4" xfId="25" applyFont="1" applyFill="1" applyBorder="1" applyAlignment="1" applyProtection="1">
      <alignment vertical="top"/>
      <protection locked="0"/>
    </xf>
    <xf numFmtId="164" fontId="9" fillId="0" borderId="4" xfId="0" applyNumberFormat="1" applyFont="1" applyFill="1" applyBorder="1" applyAlignment="1" applyProtection="1">
      <alignment vertical="top"/>
      <protection locked="0"/>
    </xf>
    <xf numFmtId="164" fontId="9" fillId="0" borderId="4" xfId="0" applyNumberFormat="1" applyFont="1" applyFill="1" applyBorder="1" applyProtection="1">
      <protection locked="0"/>
    </xf>
    <xf numFmtId="1" fontId="5" fillId="0" borderId="6" xfId="6" applyNumberFormat="1" applyFont="1" applyFill="1" applyBorder="1" applyProtection="1">
      <alignment horizontal="center" vertical="top" shrinkToFit="1"/>
    </xf>
    <xf numFmtId="43" fontId="5" fillId="0" borderId="7" xfId="25" applyFont="1" applyFill="1" applyBorder="1" applyAlignment="1" applyProtection="1">
      <alignment horizontal="right" vertical="top" shrinkToFit="1"/>
    </xf>
    <xf numFmtId="43" fontId="9" fillId="0" borderId="8" xfId="25" applyFont="1" applyFill="1" applyBorder="1" applyAlignment="1" applyProtection="1">
      <alignment vertical="top"/>
      <protection locked="0"/>
    </xf>
    <xf numFmtId="1" fontId="5" fillId="0" borderId="8" xfId="6" applyNumberFormat="1" applyFont="1" applyFill="1" applyBorder="1" applyProtection="1">
      <alignment horizontal="center" vertical="top" shrinkToFit="1"/>
    </xf>
    <xf numFmtId="43" fontId="5" fillId="0" borderId="8" xfId="25" applyFont="1" applyFill="1" applyBorder="1" applyAlignment="1" applyProtection="1">
      <alignment horizontal="right" vertical="top" shrinkToFit="1"/>
    </xf>
    <xf numFmtId="1" fontId="5" fillId="0" borderId="4" xfId="6" applyNumberFormat="1" applyFont="1" applyFill="1" applyBorder="1" applyProtection="1">
      <alignment horizontal="center" vertical="top" shrinkToFit="1"/>
    </xf>
    <xf numFmtId="43" fontId="5" fillId="0" borderId="4" xfId="25" applyFont="1" applyFill="1" applyBorder="1" applyAlignment="1" applyProtection="1">
      <alignment horizontal="right" vertical="top" shrinkToFit="1"/>
    </xf>
    <xf numFmtId="1" fontId="5" fillId="0" borderId="11" xfId="6" applyNumberFormat="1" applyFont="1" applyFill="1" applyBorder="1" applyProtection="1">
      <alignment horizontal="center" vertical="top" shrinkToFit="1"/>
    </xf>
    <xf numFmtId="43" fontId="5" fillId="0" borderId="11" xfId="25" applyFont="1" applyFill="1" applyBorder="1" applyAlignment="1" applyProtection="1">
      <alignment horizontal="right" vertical="top" shrinkToFit="1"/>
    </xf>
    <xf numFmtId="43" fontId="9" fillId="0" borderId="11" xfId="25" applyFont="1" applyFill="1" applyBorder="1" applyAlignment="1" applyProtection="1">
      <alignment vertical="top"/>
      <protection locked="0"/>
    </xf>
    <xf numFmtId="43" fontId="5" fillId="0" borderId="18" xfId="25" applyFont="1" applyFill="1" applyBorder="1" applyAlignment="1" applyProtection="1">
      <alignment horizontal="right" vertical="top" shrinkToFit="1"/>
    </xf>
    <xf numFmtId="1" fontId="5" fillId="0" borderId="13" xfId="6" applyNumberFormat="1" applyFont="1" applyFill="1" applyBorder="1" applyProtection="1">
      <alignment horizontal="center" vertical="top" shrinkToFit="1"/>
    </xf>
    <xf numFmtId="43" fontId="5" fillId="0" borderId="10" xfId="25" applyFont="1" applyFill="1" applyBorder="1" applyAlignment="1" applyProtection="1">
      <alignment horizontal="right" vertical="top" shrinkToFit="1"/>
    </xf>
    <xf numFmtId="49" fontId="10" fillId="0" borderId="2" xfId="6" applyNumberFormat="1" applyFont="1" applyFill="1" applyProtection="1">
      <alignment horizontal="center" vertical="top" shrinkToFit="1"/>
    </xf>
    <xf numFmtId="49" fontId="10" fillId="0" borderId="2" xfId="6" applyNumberFormat="1" applyFont="1" applyFill="1" applyBorder="1" applyProtection="1">
      <alignment horizontal="center" vertical="top" shrinkToFit="1"/>
    </xf>
    <xf numFmtId="4" fontId="10" fillId="0" borderId="7" xfId="7" applyNumberFormat="1" applyFont="1" applyFill="1" applyBorder="1" applyAlignment="1" applyProtection="1">
      <alignment horizontal="right" vertical="top" shrinkToFit="1"/>
    </xf>
    <xf numFmtId="4" fontId="9" fillId="0" borderId="4" xfId="0" applyNumberFormat="1" applyFont="1" applyFill="1" applyBorder="1" applyAlignment="1" applyProtection="1">
      <alignment vertical="top"/>
      <protection locked="0"/>
    </xf>
    <xf numFmtId="4" fontId="10" fillId="0" borderId="5" xfId="7" applyNumberFormat="1" applyFont="1" applyFill="1" applyBorder="1" applyAlignment="1" applyProtection="1">
      <alignment horizontal="right" vertical="top" shrinkToFit="1"/>
    </xf>
    <xf numFmtId="49" fontId="5" fillId="0" borderId="6" xfId="6" applyNumberFormat="1" applyFont="1" applyFill="1" applyBorder="1" applyProtection="1">
      <alignment horizontal="center" vertical="top" shrinkToFit="1"/>
    </xf>
    <xf numFmtId="4" fontId="5" fillId="0" borderId="7" xfId="7" applyNumberFormat="1" applyFont="1" applyFill="1" applyBorder="1" applyAlignment="1" applyProtection="1">
      <alignment horizontal="right" vertical="top" shrinkToFit="1"/>
    </xf>
    <xf numFmtId="164" fontId="9" fillId="0" borderId="8" xfId="0" applyNumberFormat="1" applyFont="1" applyFill="1" applyBorder="1" applyAlignment="1" applyProtection="1">
      <alignment vertical="top"/>
      <protection locked="0"/>
    </xf>
    <xf numFmtId="49" fontId="5" fillId="0" borderId="4" xfId="6" applyNumberFormat="1" applyFont="1" applyFill="1" applyBorder="1" applyProtection="1">
      <alignment horizontal="center" vertical="top" shrinkToFit="1"/>
    </xf>
    <xf numFmtId="4" fontId="5" fillId="0" borderId="4" xfId="7" applyNumberFormat="1" applyFont="1" applyFill="1" applyBorder="1" applyAlignment="1" applyProtection="1">
      <alignment horizontal="right" vertical="top" shrinkToFit="1"/>
    </xf>
    <xf numFmtId="49" fontId="10" fillId="0" borderId="6" xfId="6" applyNumberFormat="1" applyFont="1" applyFill="1" applyBorder="1" applyProtection="1">
      <alignment horizontal="center" vertical="top" shrinkToFit="1"/>
    </xf>
    <xf numFmtId="1" fontId="5" fillId="0" borderId="12" xfId="6" applyNumberFormat="1" applyFont="1" applyFill="1" applyBorder="1" applyProtection="1">
      <alignment horizontal="center" vertical="top" shrinkToFit="1"/>
    </xf>
    <xf numFmtId="4" fontId="9" fillId="0" borderId="8" xfId="0" applyNumberFormat="1" applyFont="1" applyFill="1" applyBorder="1" applyAlignment="1" applyProtection="1">
      <alignment vertical="top"/>
      <protection locked="0"/>
    </xf>
    <xf numFmtId="4" fontId="5" fillId="0" borderId="5" xfId="7" applyNumberFormat="1" applyFont="1" applyFill="1" applyBorder="1" applyAlignment="1" applyProtection="1">
      <alignment horizontal="right" vertical="top" shrinkToFit="1"/>
    </xf>
    <xf numFmtId="49" fontId="5" fillId="0" borderId="15" xfId="6" applyNumberFormat="1" applyFont="1" applyFill="1" applyBorder="1" applyProtection="1">
      <alignment horizontal="center" vertical="top" shrinkToFit="1"/>
    </xf>
    <xf numFmtId="1" fontId="5" fillId="0" borderId="15" xfId="6" applyNumberFormat="1" applyFont="1" applyFill="1" applyBorder="1" applyProtection="1">
      <alignment horizontal="center" vertical="top" shrinkToFit="1"/>
    </xf>
    <xf numFmtId="43" fontId="5" fillId="0" borderId="14" xfId="25" applyFont="1" applyFill="1" applyBorder="1" applyAlignment="1" applyProtection="1">
      <alignment horizontal="right" vertical="top" shrinkToFit="1"/>
    </xf>
    <xf numFmtId="43" fontId="9" fillId="0" borderId="16" xfId="25" applyFont="1" applyFill="1" applyBorder="1" applyAlignment="1" applyProtection="1">
      <alignment vertical="top"/>
      <protection locked="0"/>
    </xf>
    <xf numFmtId="49" fontId="13" fillId="0" borderId="4" xfId="26" applyNumberFormat="1" applyFill="1" applyBorder="1" applyProtection="1">
      <alignment horizontal="center" vertical="top" shrinkToFit="1"/>
    </xf>
    <xf numFmtId="49" fontId="5" fillId="0" borderId="16" xfId="6" applyNumberFormat="1" applyFont="1" applyFill="1" applyBorder="1" applyProtection="1">
      <alignment horizontal="center" vertical="top" shrinkToFit="1"/>
    </xf>
    <xf numFmtId="1" fontId="5" fillId="0" borderId="16" xfId="6" applyNumberFormat="1" applyFont="1" applyFill="1" applyBorder="1" applyProtection="1">
      <alignment horizontal="center" vertical="top" shrinkToFit="1"/>
    </xf>
    <xf numFmtId="43" fontId="5" fillId="0" borderId="16" xfId="25" applyFont="1" applyFill="1" applyBorder="1" applyAlignment="1" applyProtection="1">
      <alignment horizontal="right" vertical="top" shrinkToFit="1"/>
    </xf>
    <xf numFmtId="49" fontId="10" fillId="0" borderId="4" xfId="6" applyNumberFormat="1" applyFont="1" applyFill="1" applyBorder="1" applyProtection="1">
      <alignment horizontal="center" vertical="top" shrinkToFit="1"/>
    </xf>
    <xf numFmtId="4" fontId="10" fillId="0" borderId="4" xfId="7" applyNumberFormat="1" applyFont="1" applyFill="1" applyBorder="1" applyAlignment="1" applyProtection="1">
      <alignment horizontal="right" vertical="top" shrinkToFit="1"/>
    </xf>
    <xf numFmtId="43" fontId="9" fillId="0" borderId="0" xfId="0" applyNumberFormat="1" applyFont="1" applyFill="1" applyProtection="1">
      <protection locked="0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SheetLayoutView="100" workbookViewId="0">
      <selection activeCell="N9" sqref="N9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73" customWidth="1"/>
    <col min="8" max="8" width="4.7109375" style="73" customWidth="1"/>
    <col min="9" max="9" width="20.140625" style="73" customWidth="1"/>
    <col min="10" max="10" width="19" style="73" customWidth="1"/>
    <col min="11" max="11" width="18.5703125" style="73" customWidth="1"/>
    <col min="12" max="12" width="9.140625" style="73"/>
    <col min="13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20"/>
      <c r="B1" s="121"/>
      <c r="C1" s="121"/>
      <c r="D1" s="121"/>
      <c r="E1" s="121"/>
      <c r="F1" s="121"/>
      <c r="G1" s="121"/>
      <c r="H1" s="121"/>
      <c r="I1" s="121"/>
    </row>
    <row r="2" spans="1:14" ht="15.75" customHeight="1" x14ac:dyDescent="0.25">
      <c r="A2" s="120" t="s">
        <v>120</v>
      </c>
      <c r="B2" s="121"/>
      <c r="C2" s="121"/>
      <c r="D2" s="121"/>
      <c r="E2" s="121"/>
      <c r="F2" s="121"/>
      <c r="G2" s="121"/>
      <c r="H2" s="121"/>
      <c r="I2" s="121"/>
    </row>
    <row r="3" spans="1:14" ht="12" customHeight="1" x14ac:dyDescent="0.25">
      <c r="A3" s="122"/>
      <c r="B3" s="123"/>
      <c r="C3" s="123"/>
      <c r="D3" s="123"/>
      <c r="E3" s="123"/>
      <c r="F3" s="123"/>
      <c r="G3" s="123"/>
      <c r="H3" s="123"/>
      <c r="I3" s="123"/>
    </row>
    <row r="4" spans="1:14" s="3" customFormat="1" ht="4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74" t="s">
        <v>6</v>
      </c>
      <c r="H4" s="74" t="s">
        <v>7</v>
      </c>
      <c r="I4" s="74" t="s">
        <v>92</v>
      </c>
      <c r="J4" s="75" t="s">
        <v>121</v>
      </c>
      <c r="K4" s="75" t="s">
        <v>122</v>
      </c>
      <c r="L4" s="75" t="s">
        <v>49</v>
      </c>
    </row>
    <row r="5" spans="1:14" x14ac:dyDescent="0.25">
      <c r="A5" s="9" t="s">
        <v>47</v>
      </c>
      <c r="B5" s="6"/>
      <c r="C5" s="6"/>
      <c r="D5" s="6"/>
      <c r="E5" s="6"/>
      <c r="F5" s="6"/>
      <c r="G5" s="77"/>
      <c r="H5" s="77"/>
      <c r="I5" s="76">
        <f>SUM(I6:I48)</f>
        <v>507658100</v>
      </c>
      <c r="J5" s="76">
        <f>SUM(J6:J48)</f>
        <v>0</v>
      </c>
      <c r="K5" s="76">
        <f>SUM(K6:K48)</f>
        <v>507658100</v>
      </c>
      <c r="L5" s="81">
        <f t="shared" ref="L5:L48" si="0">J5/I5*100</f>
        <v>0</v>
      </c>
      <c r="N5" s="10"/>
    </row>
    <row r="6" spans="1:14" ht="30" outlineLevel="6" x14ac:dyDescent="0.25">
      <c r="A6" s="16" t="s">
        <v>36</v>
      </c>
      <c r="B6" s="6" t="s">
        <v>8</v>
      </c>
      <c r="C6" s="6" t="s">
        <v>9</v>
      </c>
      <c r="D6" s="6" t="s">
        <v>10</v>
      </c>
      <c r="E6" s="6" t="s">
        <v>11</v>
      </c>
      <c r="F6" s="6">
        <v>813</v>
      </c>
      <c r="G6" s="77"/>
      <c r="H6" s="77" t="s">
        <v>13</v>
      </c>
      <c r="I6" s="78">
        <v>20000000</v>
      </c>
      <c r="J6" s="79"/>
      <c r="K6" s="78">
        <f t="shared" ref="K6:K28" si="1">I6-J6</f>
        <v>20000000</v>
      </c>
      <c r="L6" s="80">
        <f t="shared" si="0"/>
        <v>0</v>
      </c>
      <c r="N6" s="10"/>
    </row>
    <row r="7" spans="1:14" outlineLevel="6" x14ac:dyDescent="0.25">
      <c r="A7" s="16" t="s">
        <v>35</v>
      </c>
      <c r="B7" s="6" t="s">
        <v>8</v>
      </c>
      <c r="C7" s="6" t="s">
        <v>9</v>
      </c>
      <c r="D7" s="6" t="s">
        <v>10</v>
      </c>
      <c r="E7" s="6" t="s">
        <v>14</v>
      </c>
      <c r="F7" s="6" t="s">
        <v>12</v>
      </c>
      <c r="G7" s="77"/>
      <c r="H7" s="77" t="s">
        <v>13</v>
      </c>
      <c r="I7" s="78">
        <v>12000000</v>
      </c>
      <c r="J7" s="79"/>
      <c r="K7" s="78">
        <f t="shared" si="1"/>
        <v>12000000</v>
      </c>
      <c r="L7" s="80">
        <f t="shared" si="0"/>
        <v>0</v>
      </c>
      <c r="N7" s="10"/>
    </row>
    <row r="8" spans="1:14" ht="93" customHeight="1" outlineLevel="6" x14ac:dyDescent="0.25">
      <c r="A8" s="16" t="s">
        <v>84</v>
      </c>
      <c r="B8" s="6" t="s">
        <v>8</v>
      </c>
      <c r="C8" s="6" t="s">
        <v>9</v>
      </c>
      <c r="D8" s="6" t="s">
        <v>10</v>
      </c>
      <c r="E8" s="6" t="s">
        <v>15</v>
      </c>
      <c r="F8" s="6">
        <v>813</v>
      </c>
      <c r="G8" s="77"/>
      <c r="H8" s="77" t="s">
        <v>13</v>
      </c>
      <c r="I8" s="78">
        <v>27500000</v>
      </c>
      <c r="J8" s="79"/>
      <c r="K8" s="78">
        <f t="shared" si="1"/>
        <v>27500000</v>
      </c>
      <c r="L8" s="80">
        <f t="shared" si="0"/>
        <v>0</v>
      </c>
      <c r="N8" s="10"/>
    </row>
    <row r="9" spans="1:14" ht="31.5" customHeight="1" outlineLevel="6" x14ac:dyDescent="0.25">
      <c r="A9" s="18" t="s">
        <v>67</v>
      </c>
      <c r="B9" s="30" t="s">
        <v>8</v>
      </c>
      <c r="C9" s="6" t="s">
        <v>9</v>
      </c>
      <c r="D9" s="6" t="s">
        <v>10</v>
      </c>
      <c r="E9" s="6" t="s">
        <v>53</v>
      </c>
      <c r="F9" s="6">
        <v>811</v>
      </c>
      <c r="G9" s="77"/>
      <c r="H9" s="77" t="s">
        <v>13</v>
      </c>
      <c r="I9" s="78">
        <v>120000000</v>
      </c>
      <c r="J9" s="79"/>
      <c r="K9" s="78">
        <f t="shared" si="1"/>
        <v>120000000</v>
      </c>
      <c r="L9" s="80">
        <f t="shared" si="0"/>
        <v>0</v>
      </c>
      <c r="N9" s="10"/>
    </row>
    <row r="10" spans="1:14" ht="42.75" customHeight="1" outlineLevel="6" x14ac:dyDescent="0.25">
      <c r="A10" s="19" t="s">
        <v>94</v>
      </c>
      <c r="B10" s="30" t="s">
        <v>8</v>
      </c>
      <c r="C10" s="6" t="s">
        <v>9</v>
      </c>
      <c r="D10" s="6" t="s">
        <v>10</v>
      </c>
      <c r="E10" s="6" t="s">
        <v>93</v>
      </c>
      <c r="F10" s="6">
        <v>811</v>
      </c>
      <c r="G10" s="77"/>
      <c r="H10" s="77" t="s">
        <v>13</v>
      </c>
      <c r="I10" s="78">
        <v>50000</v>
      </c>
      <c r="J10" s="79"/>
      <c r="K10" s="78">
        <f t="shared" ref="K10" si="2">I10-J10</f>
        <v>50000</v>
      </c>
      <c r="L10" s="80">
        <f t="shared" ref="L10" si="3">J10/I10*100</f>
        <v>0</v>
      </c>
      <c r="N10" s="10"/>
    </row>
    <row r="11" spans="1:14" ht="45.75" customHeight="1" outlineLevel="6" x14ac:dyDescent="0.25">
      <c r="A11" s="19" t="s">
        <v>68</v>
      </c>
      <c r="B11" s="31" t="s">
        <v>8</v>
      </c>
      <c r="C11" s="32" t="s">
        <v>9</v>
      </c>
      <c r="D11" s="32" t="s">
        <v>10</v>
      </c>
      <c r="E11" s="32" t="s">
        <v>54</v>
      </c>
      <c r="F11" s="32">
        <v>811</v>
      </c>
      <c r="G11" s="82"/>
      <c r="H11" s="82" t="s">
        <v>13</v>
      </c>
      <c r="I11" s="83">
        <v>30000000</v>
      </c>
      <c r="J11" s="84"/>
      <c r="K11" s="78">
        <f t="shared" ref="K11" si="4">I11-J11</f>
        <v>30000000</v>
      </c>
      <c r="L11" s="80">
        <f t="shared" ref="L11" si="5">J11/I11*100</f>
        <v>0</v>
      </c>
    </row>
    <row r="12" spans="1:14" ht="36" customHeight="1" outlineLevel="6" x14ac:dyDescent="0.25">
      <c r="A12" s="18" t="s">
        <v>69</v>
      </c>
      <c r="B12" s="30" t="s">
        <v>8</v>
      </c>
      <c r="C12" s="6" t="s">
        <v>9</v>
      </c>
      <c r="D12" s="6" t="s">
        <v>10</v>
      </c>
      <c r="E12" s="6" t="s">
        <v>70</v>
      </c>
      <c r="F12" s="6">
        <v>244</v>
      </c>
      <c r="G12" s="77"/>
      <c r="H12" s="77" t="s">
        <v>13</v>
      </c>
      <c r="I12" s="78">
        <v>100000</v>
      </c>
      <c r="J12" s="79"/>
      <c r="K12" s="78">
        <f t="shared" ref="K12" si="6">I12-J12</f>
        <v>100000</v>
      </c>
      <c r="L12" s="80">
        <f t="shared" ref="L12" si="7">J12/I12*100</f>
        <v>0</v>
      </c>
    </row>
    <row r="13" spans="1:14" ht="37.5" customHeight="1" outlineLevel="6" x14ac:dyDescent="0.25">
      <c r="A13" s="20" t="s">
        <v>64</v>
      </c>
      <c r="B13" s="34" t="s">
        <v>8</v>
      </c>
      <c r="C13" s="34" t="s">
        <v>9</v>
      </c>
      <c r="D13" s="34" t="s">
        <v>10</v>
      </c>
      <c r="E13" s="34" t="s">
        <v>65</v>
      </c>
      <c r="F13" s="34">
        <v>811</v>
      </c>
      <c r="G13" s="85"/>
      <c r="H13" s="82" t="s">
        <v>13</v>
      </c>
      <c r="I13" s="86">
        <v>4000000</v>
      </c>
      <c r="J13" s="84"/>
      <c r="K13" s="83">
        <f t="shared" si="1"/>
        <v>4000000</v>
      </c>
      <c r="L13" s="80">
        <f t="shared" si="0"/>
        <v>0</v>
      </c>
    </row>
    <row r="14" spans="1:14" ht="36.75" customHeight="1" outlineLevel="6" x14ac:dyDescent="0.25">
      <c r="A14" s="21" t="s">
        <v>71</v>
      </c>
      <c r="B14" s="35" t="s">
        <v>8</v>
      </c>
      <c r="C14" s="35" t="s">
        <v>9</v>
      </c>
      <c r="D14" s="35" t="s">
        <v>10</v>
      </c>
      <c r="E14" s="35" t="s">
        <v>72</v>
      </c>
      <c r="F14" s="35">
        <v>613</v>
      </c>
      <c r="G14" s="87"/>
      <c r="H14" s="87" t="s">
        <v>13</v>
      </c>
      <c r="I14" s="88">
        <v>4900000</v>
      </c>
      <c r="J14" s="79"/>
      <c r="K14" s="88">
        <f t="shared" ref="K14" si="8">I14-J14</f>
        <v>4900000</v>
      </c>
      <c r="L14" s="80">
        <f>J14/I14*100</f>
        <v>0</v>
      </c>
    </row>
    <row r="15" spans="1:14" ht="35.25" customHeight="1" outlineLevel="6" x14ac:dyDescent="0.25">
      <c r="A15" s="22" t="s">
        <v>34</v>
      </c>
      <c r="B15" s="36" t="s">
        <v>8</v>
      </c>
      <c r="C15" s="36" t="s">
        <v>9</v>
      </c>
      <c r="D15" s="36" t="s">
        <v>10</v>
      </c>
      <c r="E15" s="36" t="s">
        <v>16</v>
      </c>
      <c r="F15" s="37" t="s">
        <v>12</v>
      </c>
      <c r="G15" s="89"/>
      <c r="H15" s="89" t="s">
        <v>13</v>
      </c>
      <c r="I15" s="90">
        <v>172815048.22</v>
      </c>
      <c r="J15" s="91"/>
      <c r="K15" s="92">
        <f t="shared" si="1"/>
        <v>172815048.22</v>
      </c>
      <c r="L15" s="80">
        <f t="shared" si="0"/>
        <v>0</v>
      </c>
    </row>
    <row r="16" spans="1:14" ht="30" outlineLevel="6" x14ac:dyDescent="0.25">
      <c r="A16" s="16" t="s">
        <v>38</v>
      </c>
      <c r="B16" s="6" t="s">
        <v>8</v>
      </c>
      <c r="C16" s="6" t="s">
        <v>9</v>
      </c>
      <c r="D16" s="6" t="s">
        <v>10</v>
      </c>
      <c r="E16" s="6" t="s">
        <v>17</v>
      </c>
      <c r="F16" s="6" t="s">
        <v>12</v>
      </c>
      <c r="G16" s="93"/>
      <c r="H16" s="93" t="s">
        <v>13</v>
      </c>
      <c r="I16" s="94">
        <v>2700000</v>
      </c>
      <c r="J16" s="91"/>
      <c r="K16" s="78">
        <f t="shared" si="1"/>
        <v>2700000</v>
      </c>
      <c r="L16" s="80">
        <f t="shared" si="0"/>
        <v>0</v>
      </c>
    </row>
    <row r="17" spans="1:12" ht="35.25" customHeight="1" outlineLevel="6" x14ac:dyDescent="0.25">
      <c r="A17" s="16" t="s">
        <v>55</v>
      </c>
      <c r="B17" s="6" t="s">
        <v>8</v>
      </c>
      <c r="C17" s="6" t="s">
        <v>9</v>
      </c>
      <c r="D17" s="6" t="s">
        <v>10</v>
      </c>
      <c r="E17" s="6" t="s">
        <v>52</v>
      </c>
      <c r="F17" s="6" t="s">
        <v>12</v>
      </c>
      <c r="G17" s="77"/>
      <c r="H17" s="77" t="s">
        <v>13</v>
      </c>
      <c r="I17" s="78">
        <v>2000000</v>
      </c>
      <c r="J17" s="79"/>
      <c r="K17" s="78">
        <f t="shared" si="1"/>
        <v>2000000</v>
      </c>
      <c r="L17" s="80">
        <f t="shared" si="0"/>
        <v>0</v>
      </c>
    </row>
    <row r="18" spans="1:12" ht="35.25" customHeight="1" outlineLevel="6" x14ac:dyDescent="0.25">
      <c r="A18" s="16" t="s">
        <v>96</v>
      </c>
      <c r="B18" s="6" t="s">
        <v>8</v>
      </c>
      <c r="C18" s="6" t="s">
        <v>9</v>
      </c>
      <c r="D18" s="6" t="s">
        <v>10</v>
      </c>
      <c r="E18" s="6" t="s">
        <v>95</v>
      </c>
      <c r="F18" s="6">
        <v>813</v>
      </c>
      <c r="G18" s="77" t="s">
        <v>123</v>
      </c>
      <c r="H18" s="77" t="s">
        <v>13</v>
      </c>
      <c r="I18" s="78">
        <v>981721.98</v>
      </c>
      <c r="J18" s="79"/>
      <c r="K18" s="78">
        <f t="shared" ref="K18" si="9">I18-J18</f>
        <v>981721.98</v>
      </c>
      <c r="L18" s="80">
        <f t="shared" ref="L18" si="10">J18/I18*100</f>
        <v>0</v>
      </c>
    </row>
    <row r="19" spans="1:12" ht="33" customHeight="1" outlineLevel="6" x14ac:dyDescent="0.25">
      <c r="A19" s="23" t="s">
        <v>97</v>
      </c>
      <c r="B19" s="6" t="s">
        <v>8</v>
      </c>
      <c r="C19" s="6" t="s">
        <v>9</v>
      </c>
      <c r="D19" s="6" t="s">
        <v>10</v>
      </c>
      <c r="E19" s="6" t="s">
        <v>89</v>
      </c>
      <c r="F19" s="6" t="s">
        <v>12</v>
      </c>
      <c r="G19" s="77" t="s">
        <v>124</v>
      </c>
      <c r="H19" s="77" t="s">
        <v>13</v>
      </c>
      <c r="I19" s="78">
        <v>337203.3</v>
      </c>
      <c r="J19" s="78"/>
      <c r="K19" s="78">
        <f t="shared" ref="K19" si="11">I19-J19</f>
        <v>337203.3</v>
      </c>
      <c r="L19" s="80">
        <f t="shared" ref="L19" si="12">J19/I19*100</f>
        <v>0</v>
      </c>
    </row>
    <row r="20" spans="1:12" ht="93.75" customHeight="1" outlineLevel="6" x14ac:dyDescent="0.25">
      <c r="A20" s="39" t="s">
        <v>98</v>
      </c>
      <c r="B20" s="30" t="s">
        <v>8</v>
      </c>
      <c r="C20" s="6" t="s">
        <v>9</v>
      </c>
      <c r="D20" s="6" t="s">
        <v>10</v>
      </c>
      <c r="E20" s="6" t="s">
        <v>63</v>
      </c>
      <c r="F20" s="6">
        <v>813</v>
      </c>
      <c r="G20" s="95" t="s">
        <v>125</v>
      </c>
      <c r="H20" s="77" t="s">
        <v>13</v>
      </c>
      <c r="I20" s="79">
        <v>11464694.51</v>
      </c>
      <c r="J20" s="79"/>
      <c r="K20" s="78">
        <f t="shared" si="1"/>
        <v>11464694.51</v>
      </c>
      <c r="L20" s="80">
        <f t="shared" si="0"/>
        <v>0</v>
      </c>
    </row>
    <row r="21" spans="1:12" ht="93.75" customHeight="1" outlineLevel="6" x14ac:dyDescent="0.25">
      <c r="A21" s="22" t="s">
        <v>39</v>
      </c>
      <c r="B21" s="6" t="s">
        <v>8</v>
      </c>
      <c r="C21" s="6" t="s">
        <v>9</v>
      </c>
      <c r="D21" s="6" t="s">
        <v>10</v>
      </c>
      <c r="E21" s="6" t="s">
        <v>20</v>
      </c>
      <c r="F21" s="6" t="s">
        <v>12</v>
      </c>
      <c r="G21" s="96" t="s">
        <v>126</v>
      </c>
      <c r="H21" s="77" t="s">
        <v>13</v>
      </c>
      <c r="I21" s="78">
        <v>1249024.1599999999</v>
      </c>
      <c r="J21" s="79"/>
      <c r="K21" s="78">
        <f>I21-J21</f>
        <v>1249024.1599999999</v>
      </c>
      <c r="L21" s="80">
        <f t="shared" si="0"/>
        <v>0</v>
      </c>
    </row>
    <row r="22" spans="1:12" ht="109.5" customHeight="1" outlineLevel="6" x14ac:dyDescent="0.25">
      <c r="A22" s="16" t="s">
        <v>40</v>
      </c>
      <c r="B22" s="6" t="s">
        <v>8</v>
      </c>
      <c r="C22" s="6" t="s">
        <v>9</v>
      </c>
      <c r="D22" s="6" t="s">
        <v>10</v>
      </c>
      <c r="E22" s="6" t="s">
        <v>21</v>
      </c>
      <c r="F22" s="6">
        <v>813</v>
      </c>
      <c r="G22" s="96" t="s">
        <v>126</v>
      </c>
      <c r="H22" s="77" t="s">
        <v>13</v>
      </c>
      <c r="I22" s="78">
        <v>4506082.01</v>
      </c>
      <c r="J22" s="79"/>
      <c r="K22" s="78">
        <f t="shared" si="1"/>
        <v>4506082.01</v>
      </c>
      <c r="L22" s="80">
        <f t="shared" si="0"/>
        <v>0</v>
      </c>
    </row>
    <row r="23" spans="1:12" ht="60" outlineLevel="6" x14ac:dyDescent="0.25">
      <c r="A23" s="16" t="s">
        <v>41</v>
      </c>
      <c r="B23" s="6" t="s">
        <v>8</v>
      </c>
      <c r="C23" s="6" t="s">
        <v>9</v>
      </c>
      <c r="D23" s="6" t="s">
        <v>10</v>
      </c>
      <c r="E23" s="6" t="s">
        <v>22</v>
      </c>
      <c r="F23" s="6">
        <v>813</v>
      </c>
      <c r="G23" s="96" t="s">
        <v>126</v>
      </c>
      <c r="H23" s="77" t="s">
        <v>13</v>
      </c>
      <c r="I23" s="78">
        <v>4269605.12</v>
      </c>
      <c r="J23" s="79"/>
      <c r="K23" s="78">
        <f t="shared" si="1"/>
        <v>4269605.12</v>
      </c>
      <c r="L23" s="80">
        <f t="shared" si="0"/>
        <v>0</v>
      </c>
    </row>
    <row r="24" spans="1:12" ht="80.25" customHeight="1" outlineLevel="6" x14ac:dyDescent="0.25">
      <c r="A24" s="16" t="s">
        <v>42</v>
      </c>
      <c r="B24" s="6" t="s">
        <v>8</v>
      </c>
      <c r="C24" s="6" t="s">
        <v>9</v>
      </c>
      <c r="D24" s="6" t="s">
        <v>10</v>
      </c>
      <c r="E24" s="6" t="s">
        <v>23</v>
      </c>
      <c r="F24" s="6">
        <v>813</v>
      </c>
      <c r="G24" s="96" t="s">
        <v>126</v>
      </c>
      <c r="H24" s="77" t="s">
        <v>13</v>
      </c>
      <c r="I24" s="78">
        <v>604545.86</v>
      </c>
      <c r="J24" s="79"/>
      <c r="K24" s="78">
        <f t="shared" si="1"/>
        <v>604545.86</v>
      </c>
      <c r="L24" s="80">
        <f t="shared" si="0"/>
        <v>0</v>
      </c>
    </row>
    <row r="25" spans="1:12" ht="81.75" customHeight="1" outlineLevel="6" x14ac:dyDescent="0.25">
      <c r="A25" s="16" t="s">
        <v>73</v>
      </c>
      <c r="B25" s="6" t="s">
        <v>8</v>
      </c>
      <c r="C25" s="6" t="s">
        <v>9</v>
      </c>
      <c r="D25" s="6" t="s">
        <v>10</v>
      </c>
      <c r="E25" s="6" t="s">
        <v>62</v>
      </c>
      <c r="F25" s="6">
        <v>813</v>
      </c>
      <c r="G25" s="96" t="s">
        <v>126</v>
      </c>
      <c r="H25" s="77" t="s">
        <v>13</v>
      </c>
      <c r="I25" s="78">
        <v>1978021.98</v>
      </c>
      <c r="J25" s="79"/>
      <c r="K25" s="78">
        <f t="shared" si="1"/>
        <v>1978021.98</v>
      </c>
      <c r="L25" s="80">
        <f t="shared" si="0"/>
        <v>0</v>
      </c>
    </row>
    <row r="26" spans="1:12" ht="77.25" customHeight="1" outlineLevel="6" x14ac:dyDescent="0.25">
      <c r="A26" s="16" t="s">
        <v>43</v>
      </c>
      <c r="B26" s="6" t="s">
        <v>8</v>
      </c>
      <c r="C26" s="6" t="s">
        <v>9</v>
      </c>
      <c r="D26" s="6" t="s">
        <v>10</v>
      </c>
      <c r="E26" s="6" t="s">
        <v>24</v>
      </c>
      <c r="F26" s="6">
        <v>813</v>
      </c>
      <c r="G26" s="96" t="s">
        <v>126</v>
      </c>
      <c r="H26" s="77" t="s">
        <v>13</v>
      </c>
      <c r="I26" s="78">
        <v>3956043.96</v>
      </c>
      <c r="J26" s="79"/>
      <c r="K26" s="78">
        <f t="shared" si="1"/>
        <v>3956043.96</v>
      </c>
      <c r="L26" s="80">
        <f t="shared" si="0"/>
        <v>0</v>
      </c>
    </row>
    <row r="27" spans="1:12" ht="77.25" customHeight="1" outlineLevel="6" x14ac:dyDescent="0.25">
      <c r="A27" s="16" t="s">
        <v>60</v>
      </c>
      <c r="B27" s="6" t="s">
        <v>8</v>
      </c>
      <c r="C27" s="6" t="s">
        <v>9</v>
      </c>
      <c r="D27" s="6" t="s">
        <v>10</v>
      </c>
      <c r="E27" s="6" t="s">
        <v>61</v>
      </c>
      <c r="F27" s="6">
        <v>813</v>
      </c>
      <c r="G27" s="95" t="s">
        <v>126</v>
      </c>
      <c r="H27" s="77" t="s">
        <v>13</v>
      </c>
      <c r="I27" s="78">
        <v>197802.2</v>
      </c>
      <c r="J27" s="79"/>
      <c r="K27" s="78">
        <f t="shared" si="1"/>
        <v>197802.2</v>
      </c>
      <c r="L27" s="80">
        <f t="shared" si="0"/>
        <v>0</v>
      </c>
    </row>
    <row r="28" spans="1:12" ht="38.25" customHeight="1" outlineLevel="6" x14ac:dyDescent="0.25">
      <c r="A28" s="24" t="s">
        <v>90</v>
      </c>
      <c r="B28" s="41" t="s">
        <v>8</v>
      </c>
      <c r="C28" s="41" t="s">
        <v>9</v>
      </c>
      <c r="D28" s="41" t="s">
        <v>10</v>
      </c>
      <c r="E28" s="41" t="s">
        <v>91</v>
      </c>
      <c r="F28" s="41">
        <v>813</v>
      </c>
      <c r="G28" s="95" t="s">
        <v>127</v>
      </c>
      <c r="H28" s="77" t="s">
        <v>13</v>
      </c>
      <c r="I28" s="97">
        <v>465126.53</v>
      </c>
      <c r="J28" s="84"/>
      <c r="K28" s="98">
        <f t="shared" si="1"/>
        <v>465126.53</v>
      </c>
      <c r="L28" s="99">
        <f t="shared" si="0"/>
        <v>0</v>
      </c>
    </row>
    <row r="29" spans="1:12" ht="30" outlineLevel="6" x14ac:dyDescent="0.25">
      <c r="A29" s="26" t="s">
        <v>76</v>
      </c>
      <c r="B29" s="31" t="s">
        <v>8</v>
      </c>
      <c r="C29" s="32" t="s">
        <v>9</v>
      </c>
      <c r="D29" s="32" t="s">
        <v>10</v>
      </c>
      <c r="E29" s="32" t="s">
        <v>77</v>
      </c>
      <c r="F29" s="32">
        <v>244</v>
      </c>
      <c r="G29" s="100"/>
      <c r="H29" s="82" t="s">
        <v>13</v>
      </c>
      <c r="I29" s="101">
        <v>5000000</v>
      </c>
      <c r="J29" s="84"/>
      <c r="K29" s="83">
        <f t="shared" ref="K29:K48" si="13">I29-J29</f>
        <v>5000000</v>
      </c>
      <c r="L29" s="102">
        <f t="shared" ref="L29:L30" si="14">J29/I29*100</f>
        <v>0</v>
      </c>
    </row>
    <row r="30" spans="1:12" ht="30" outlineLevel="6" x14ac:dyDescent="0.25">
      <c r="A30" s="27" t="s">
        <v>76</v>
      </c>
      <c r="B30" s="35" t="s">
        <v>8</v>
      </c>
      <c r="C30" s="35" t="s">
        <v>9</v>
      </c>
      <c r="D30" s="35" t="s">
        <v>10</v>
      </c>
      <c r="E30" s="35" t="s">
        <v>77</v>
      </c>
      <c r="F30" s="35">
        <v>813</v>
      </c>
      <c r="G30" s="103"/>
      <c r="H30" s="87" t="s">
        <v>13</v>
      </c>
      <c r="I30" s="104">
        <v>5000000</v>
      </c>
      <c r="J30" s="79"/>
      <c r="K30" s="83">
        <f t="shared" si="13"/>
        <v>5000000</v>
      </c>
      <c r="L30" s="102">
        <f t="shared" si="14"/>
        <v>0</v>
      </c>
    </row>
    <row r="31" spans="1:12" ht="47.25" customHeight="1" outlineLevel="6" x14ac:dyDescent="0.25">
      <c r="A31" s="27" t="s">
        <v>45</v>
      </c>
      <c r="B31" s="35" t="s">
        <v>8</v>
      </c>
      <c r="C31" s="35" t="s">
        <v>9</v>
      </c>
      <c r="D31" s="35" t="s">
        <v>10</v>
      </c>
      <c r="E31" s="35" t="s">
        <v>25</v>
      </c>
      <c r="F31" s="35" t="s">
        <v>12</v>
      </c>
      <c r="G31" s="87"/>
      <c r="H31" s="87" t="s">
        <v>13</v>
      </c>
      <c r="I31" s="88">
        <v>6636700</v>
      </c>
      <c r="J31" s="79"/>
      <c r="K31" s="83">
        <f t="shared" si="13"/>
        <v>6636700</v>
      </c>
      <c r="L31" s="80">
        <f t="shared" si="0"/>
        <v>0</v>
      </c>
    </row>
    <row r="32" spans="1:12" ht="32.25" customHeight="1" outlineLevel="6" x14ac:dyDescent="0.25">
      <c r="A32" s="22" t="s">
        <v>99</v>
      </c>
      <c r="B32" s="36" t="s">
        <v>8</v>
      </c>
      <c r="C32" s="36" t="s">
        <v>9</v>
      </c>
      <c r="D32" s="36" t="s">
        <v>10</v>
      </c>
      <c r="E32" s="36" t="s">
        <v>100</v>
      </c>
      <c r="F32" s="36">
        <v>812</v>
      </c>
      <c r="G32" s="93" t="s">
        <v>128</v>
      </c>
      <c r="H32" s="93" t="s">
        <v>13</v>
      </c>
      <c r="I32" s="94">
        <v>900000</v>
      </c>
      <c r="J32" s="91"/>
      <c r="K32" s="83">
        <f t="shared" si="13"/>
        <v>900000</v>
      </c>
      <c r="L32" s="80">
        <f t="shared" si="0"/>
        <v>0</v>
      </c>
    </row>
    <row r="33" spans="1:12" ht="78" customHeight="1" outlineLevel="6" x14ac:dyDescent="0.25">
      <c r="A33" s="16" t="s">
        <v>56</v>
      </c>
      <c r="B33" s="6" t="s">
        <v>8</v>
      </c>
      <c r="C33" s="6" t="s">
        <v>9</v>
      </c>
      <c r="D33" s="6" t="s">
        <v>10</v>
      </c>
      <c r="E33" s="6" t="s">
        <v>26</v>
      </c>
      <c r="F33" s="6" t="s">
        <v>27</v>
      </c>
      <c r="G33" s="95" t="s">
        <v>125</v>
      </c>
      <c r="H33" s="77" t="s">
        <v>13</v>
      </c>
      <c r="I33" s="78">
        <v>4450549.45</v>
      </c>
      <c r="J33" s="79"/>
      <c r="K33" s="83">
        <f t="shared" si="13"/>
        <v>4450549.45</v>
      </c>
      <c r="L33" s="80">
        <f t="shared" si="0"/>
        <v>0</v>
      </c>
    </row>
    <row r="34" spans="1:12" ht="63" customHeight="1" outlineLevel="6" x14ac:dyDescent="0.25">
      <c r="A34" s="16" t="s">
        <v>57</v>
      </c>
      <c r="B34" s="6" t="s">
        <v>8</v>
      </c>
      <c r="C34" s="6" t="s">
        <v>9</v>
      </c>
      <c r="D34" s="6" t="s">
        <v>10</v>
      </c>
      <c r="E34" s="6" t="s">
        <v>58</v>
      </c>
      <c r="F34" s="6" t="s">
        <v>19</v>
      </c>
      <c r="G34" s="95" t="s">
        <v>125</v>
      </c>
      <c r="H34" s="77" t="s">
        <v>13</v>
      </c>
      <c r="I34" s="78">
        <v>8462047.25</v>
      </c>
      <c r="J34" s="79"/>
      <c r="K34" s="83">
        <f t="shared" si="13"/>
        <v>8462047.25</v>
      </c>
      <c r="L34" s="80">
        <f t="shared" si="0"/>
        <v>0</v>
      </c>
    </row>
    <row r="35" spans="1:12" ht="30" outlineLevel="6" x14ac:dyDescent="0.25">
      <c r="A35" s="16" t="s">
        <v>46</v>
      </c>
      <c r="B35" s="6" t="s">
        <v>8</v>
      </c>
      <c r="C35" s="6" t="s">
        <v>9</v>
      </c>
      <c r="D35" s="6" t="s">
        <v>10</v>
      </c>
      <c r="E35" s="6" t="s">
        <v>59</v>
      </c>
      <c r="F35" s="6" t="s">
        <v>28</v>
      </c>
      <c r="G35" s="105" t="s">
        <v>129</v>
      </c>
      <c r="H35" s="77" t="s">
        <v>13</v>
      </c>
      <c r="I35" s="78">
        <v>1520510.21</v>
      </c>
      <c r="J35" s="79"/>
      <c r="K35" s="83">
        <f t="shared" si="13"/>
        <v>1520510.21</v>
      </c>
      <c r="L35" s="80">
        <f t="shared" si="0"/>
        <v>0</v>
      </c>
    </row>
    <row r="36" spans="1:12" ht="39.75" customHeight="1" outlineLevel="6" x14ac:dyDescent="0.25">
      <c r="A36" s="16" t="s">
        <v>46</v>
      </c>
      <c r="B36" s="6" t="s">
        <v>8</v>
      </c>
      <c r="C36" s="6" t="s">
        <v>9</v>
      </c>
      <c r="D36" s="6" t="s">
        <v>10</v>
      </c>
      <c r="E36" s="6" t="s">
        <v>59</v>
      </c>
      <c r="F36" s="6" t="s">
        <v>19</v>
      </c>
      <c r="G36" s="105" t="s">
        <v>129</v>
      </c>
      <c r="H36" s="77" t="s">
        <v>13</v>
      </c>
      <c r="I36" s="78">
        <v>1036448.98</v>
      </c>
      <c r="J36" s="79"/>
      <c r="K36" s="83">
        <f t="shared" si="13"/>
        <v>1036448.98</v>
      </c>
      <c r="L36" s="80">
        <f t="shared" si="0"/>
        <v>0</v>
      </c>
    </row>
    <row r="37" spans="1:12" ht="24" customHeight="1" outlineLevel="6" x14ac:dyDescent="0.25">
      <c r="A37" s="16" t="s">
        <v>78</v>
      </c>
      <c r="B37" s="6" t="s">
        <v>8</v>
      </c>
      <c r="C37" s="6" t="s">
        <v>9</v>
      </c>
      <c r="D37" s="6" t="s">
        <v>10</v>
      </c>
      <c r="E37" s="6" t="s">
        <v>79</v>
      </c>
      <c r="F37" s="6">
        <v>631</v>
      </c>
      <c r="G37" s="77"/>
      <c r="H37" s="77" t="s">
        <v>13</v>
      </c>
      <c r="I37" s="78">
        <v>500000</v>
      </c>
      <c r="J37" s="79"/>
      <c r="K37" s="83">
        <f t="shared" si="13"/>
        <v>500000</v>
      </c>
      <c r="L37" s="80">
        <v>0</v>
      </c>
    </row>
    <row r="38" spans="1:12" ht="49.5" customHeight="1" outlineLevel="6" x14ac:dyDescent="0.25">
      <c r="A38" s="28" t="s">
        <v>66</v>
      </c>
      <c r="B38" s="32" t="s">
        <v>8</v>
      </c>
      <c r="C38" s="32" t="s">
        <v>9</v>
      </c>
      <c r="D38" s="32" t="s">
        <v>10</v>
      </c>
      <c r="E38" s="32" t="s">
        <v>29</v>
      </c>
      <c r="F38" s="32">
        <v>813</v>
      </c>
      <c r="G38" s="82"/>
      <c r="H38" s="77" t="s">
        <v>13</v>
      </c>
      <c r="I38" s="78">
        <v>6300000</v>
      </c>
      <c r="J38" s="79"/>
      <c r="K38" s="83">
        <f t="shared" si="13"/>
        <v>6300000</v>
      </c>
      <c r="L38" s="80">
        <f t="shared" si="0"/>
        <v>0</v>
      </c>
    </row>
    <row r="39" spans="1:12" ht="30" customHeight="1" outlineLevel="6" x14ac:dyDescent="0.25">
      <c r="A39" s="18" t="s">
        <v>101</v>
      </c>
      <c r="B39" s="35" t="s">
        <v>8</v>
      </c>
      <c r="C39" s="35" t="s">
        <v>9</v>
      </c>
      <c r="D39" s="35" t="s">
        <v>10</v>
      </c>
      <c r="E39" s="35" t="s">
        <v>102</v>
      </c>
      <c r="F39" s="35">
        <v>811</v>
      </c>
      <c r="G39" s="87"/>
      <c r="H39" s="106" t="s">
        <v>13</v>
      </c>
      <c r="I39" s="78">
        <v>500000</v>
      </c>
      <c r="J39" s="79"/>
      <c r="K39" s="83">
        <f t="shared" si="13"/>
        <v>500000</v>
      </c>
      <c r="L39" s="80">
        <v>0</v>
      </c>
    </row>
    <row r="40" spans="1:12" ht="64.5" customHeight="1" outlineLevel="6" x14ac:dyDescent="0.25">
      <c r="A40" s="16" t="s">
        <v>74</v>
      </c>
      <c r="B40" s="6" t="s">
        <v>8</v>
      </c>
      <c r="C40" s="6" t="s">
        <v>9</v>
      </c>
      <c r="D40" s="6" t="s">
        <v>10</v>
      </c>
      <c r="E40" s="6" t="s">
        <v>103</v>
      </c>
      <c r="F40" s="6" t="s">
        <v>12</v>
      </c>
      <c r="G40" s="96" t="s">
        <v>130</v>
      </c>
      <c r="H40" s="77" t="s">
        <v>13</v>
      </c>
      <c r="I40" s="78">
        <v>32374236.260000002</v>
      </c>
      <c r="J40" s="79"/>
      <c r="K40" s="78">
        <f>I40-J40</f>
        <v>32374236.260000002</v>
      </c>
      <c r="L40" s="80">
        <f>J40/I40*100</f>
        <v>0</v>
      </c>
    </row>
    <row r="41" spans="1:12" ht="38.25" customHeight="1" outlineLevel="6" x14ac:dyDescent="0.25">
      <c r="A41" s="71" t="s">
        <v>75</v>
      </c>
      <c r="B41" s="32" t="s">
        <v>8</v>
      </c>
      <c r="C41" s="32" t="s">
        <v>9</v>
      </c>
      <c r="D41" s="32" t="s">
        <v>10</v>
      </c>
      <c r="E41" s="32" t="s">
        <v>104</v>
      </c>
      <c r="F41" s="32">
        <v>521</v>
      </c>
      <c r="G41" s="96" t="s">
        <v>131</v>
      </c>
      <c r="H41" s="82" t="s">
        <v>13</v>
      </c>
      <c r="I41" s="101">
        <v>1318213.19</v>
      </c>
      <c r="J41" s="84"/>
      <c r="K41" s="107">
        <f>I41-J41</f>
        <v>1318213.19</v>
      </c>
      <c r="L41" s="108">
        <f>J41/I41*100</f>
        <v>0</v>
      </c>
    </row>
    <row r="42" spans="1:12" ht="30" outlineLevel="6" x14ac:dyDescent="0.25">
      <c r="A42" s="27" t="s">
        <v>44</v>
      </c>
      <c r="B42" s="35" t="s">
        <v>8</v>
      </c>
      <c r="C42" s="35" t="s">
        <v>9</v>
      </c>
      <c r="D42" s="35" t="s">
        <v>10</v>
      </c>
      <c r="E42" s="35" t="s">
        <v>105</v>
      </c>
      <c r="F42" s="35">
        <v>811</v>
      </c>
      <c r="G42" s="96" t="s">
        <v>132</v>
      </c>
      <c r="H42" s="87" t="s">
        <v>13</v>
      </c>
      <c r="I42" s="104">
        <v>622593.88</v>
      </c>
      <c r="J42" s="79"/>
      <c r="K42" s="88">
        <f>I42-J42</f>
        <v>622593.88</v>
      </c>
      <c r="L42" s="80">
        <f>J42/I42*100</f>
        <v>0</v>
      </c>
    </row>
    <row r="43" spans="1:12" ht="60.75" customHeight="1" outlineLevel="6" x14ac:dyDescent="0.25">
      <c r="A43" s="29" t="s">
        <v>106</v>
      </c>
      <c r="B43" s="72" t="s">
        <v>8</v>
      </c>
      <c r="C43" s="72" t="s">
        <v>9</v>
      </c>
      <c r="D43" s="72" t="s">
        <v>10</v>
      </c>
      <c r="E43" s="72" t="s">
        <v>80</v>
      </c>
      <c r="F43" s="72">
        <v>811</v>
      </c>
      <c r="G43" s="109"/>
      <c r="H43" s="110" t="s">
        <v>13</v>
      </c>
      <c r="I43" s="111">
        <v>12924.49</v>
      </c>
      <c r="J43" s="112"/>
      <c r="K43" s="111">
        <f t="shared" si="13"/>
        <v>12924.49</v>
      </c>
      <c r="L43" s="102">
        <f t="shared" si="0"/>
        <v>0</v>
      </c>
    </row>
    <row r="44" spans="1:12" ht="33" customHeight="1" outlineLevel="6" x14ac:dyDescent="0.25">
      <c r="A44" s="14" t="s">
        <v>107</v>
      </c>
      <c r="B44" s="35" t="s">
        <v>8</v>
      </c>
      <c r="C44" s="44" t="s">
        <v>10</v>
      </c>
      <c r="D44" s="44" t="s">
        <v>32</v>
      </c>
      <c r="E44" s="35">
        <v>3230275760</v>
      </c>
      <c r="F44" s="35">
        <v>521</v>
      </c>
      <c r="G44" s="103"/>
      <c r="H44" s="87" t="s">
        <v>13</v>
      </c>
      <c r="I44" s="88">
        <v>109259.03</v>
      </c>
      <c r="J44" s="79"/>
      <c r="K44" s="88">
        <f t="shared" ref="K44" si="15">I44-J44</f>
        <v>109259.03</v>
      </c>
      <c r="L44" s="80">
        <f t="shared" ref="L44" si="16">J44/I44*100</f>
        <v>0</v>
      </c>
    </row>
    <row r="45" spans="1:12" ht="49.5" customHeight="1" outlineLevel="6" x14ac:dyDescent="0.25">
      <c r="A45" s="18" t="s">
        <v>108</v>
      </c>
      <c r="B45" s="35" t="s">
        <v>8</v>
      </c>
      <c r="C45" s="44" t="s">
        <v>10</v>
      </c>
      <c r="D45" s="44" t="s">
        <v>32</v>
      </c>
      <c r="E45" s="35" t="s">
        <v>81</v>
      </c>
      <c r="F45" s="35" t="s">
        <v>30</v>
      </c>
      <c r="G45" s="113"/>
      <c r="H45" s="87" t="s">
        <v>13</v>
      </c>
      <c r="I45" s="88">
        <v>590775.51</v>
      </c>
      <c r="J45" s="88"/>
      <c r="K45" s="88">
        <f t="shared" si="13"/>
        <v>590775.51</v>
      </c>
      <c r="L45" s="80">
        <f t="shared" si="0"/>
        <v>0</v>
      </c>
    </row>
    <row r="46" spans="1:12" ht="63.75" customHeight="1" outlineLevel="6" x14ac:dyDescent="0.25">
      <c r="A46" s="18" t="s">
        <v>109</v>
      </c>
      <c r="B46" s="35" t="s">
        <v>8</v>
      </c>
      <c r="C46" s="44" t="s">
        <v>50</v>
      </c>
      <c r="D46" s="44" t="s">
        <v>51</v>
      </c>
      <c r="E46" s="35" t="s">
        <v>82</v>
      </c>
      <c r="F46" s="35">
        <v>811</v>
      </c>
      <c r="G46" s="103"/>
      <c r="H46" s="103" t="s">
        <v>13</v>
      </c>
      <c r="I46" s="88">
        <v>9634.69</v>
      </c>
      <c r="J46" s="79"/>
      <c r="K46" s="88">
        <f t="shared" si="13"/>
        <v>9634.69</v>
      </c>
      <c r="L46" s="80">
        <f t="shared" si="0"/>
        <v>0</v>
      </c>
    </row>
    <row r="47" spans="1:12" ht="53.25" customHeight="1" outlineLevel="6" x14ac:dyDescent="0.25">
      <c r="A47" s="29" t="s">
        <v>110</v>
      </c>
      <c r="B47" s="38" t="s">
        <v>8</v>
      </c>
      <c r="C47" s="38" t="s">
        <v>33</v>
      </c>
      <c r="D47" s="38" t="s">
        <v>32</v>
      </c>
      <c r="E47" s="38" t="s">
        <v>83</v>
      </c>
      <c r="F47" s="38" t="s">
        <v>30</v>
      </c>
      <c r="G47" s="114"/>
      <c r="H47" s="115" t="s">
        <v>13</v>
      </c>
      <c r="I47" s="116">
        <v>169212.24</v>
      </c>
      <c r="J47" s="112"/>
      <c r="K47" s="86">
        <f t="shared" si="13"/>
        <v>169212.24</v>
      </c>
      <c r="L47" s="102">
        <f t="shared" si="0"/>
        <v>0</v>
      </c>
    </row>
    <row r="48" spans="1:12" x14ac:dyDescent="0.25">
      <c r="A48" s="29" t="s">
        <v>111</v>
      </c>
      <c r="B48" s="48" t="s">
        <v>8</v>
      </c>
      <c r="C48" s="48">
        <v>14</v>
      </c>
      <c r="D48" s="48" t="s">
        <v>32</v>
      </c>
      <c r="E48" s="48" t="s">
        <v>31</v>
      </c>
      <c r="F48" s="49" t="s">
        <v>30</v>
      </c>
      <c r="G48" s="117"/>
      <c r="H48" s="87" t="s">
        <v>13</v>
      </c>
      <c r="I48" s="118">
        <v>6070074.9900000002</v>
      </c>
      <c r="J48" s="79"/>
      <c r="K48" s="88">
        <f t="shared" si="13"/>
        <v>6070074.9900000002</v>
      </c>
      <c r="L48" s="80">
        <f t="shared" si="0"/>
        <v>0</v>
      </c>
    </row>
    <row r="49" spans="7:11" x14ac:dyDescent="0.25">
      <c r="I49" s="119" t="e">
        <f>#REF!+федеральные!I4</f>
        <v>#REF!</v>
      </c>
      <c r="J49" s="119" t="e">
        <f>#REF!+федеральные!J4</f>
        <v>#REF!</v>
      </c>
      <c r="K49" s="119" t="e">
        <f>#REF!+федеральные!K4</f>
        <v>#REF!</v>
      </c>
    </row>
    <row r="51" spans="7:11" x14ac:dyDescent="0.25">
      <c r="G51" s="73" t="s">
        <v>112</v>
      </c>
      <c r="I51" s="119">
        <f>I20+I33+I34</f>
        <v>24377291.210000001</v>
      </c>
      <c r="J51" s="119"/>
    </row>
    <row r="52" spans="7:11" x14ac:dyDescent="0.25">
      <c r="G52" s="73" t="s">
        <v>113</v>
      </c>
      <c r="I52" s="119">
        <f>I21+I22+I23+I24+I25+I26+I27</f>
        <v>16761125.289999999</v>
      </c>
      <c r="J52" s="119"/>
    </row>
    <row r="53" spans="7:11" x14ac:dyDescent="0.25">
      <c r="G53" s="73" t="s">
        <v>114</v>
      </c>
      <c r="I53" s="119">
        <f>I18+I19+I20+I21+I22+I23+I24+I25+I26+I27+I28+I32+I33+I34+I35+I36+I40+I41+I42+I43+I45+I46+I47+I48</f>
        <v>87547092.749999985</v>
      </c>
      <c r="J53" s="119"/>
    </row>
    <row r="54" spans="7:11" x14ac:dyDescent="0.25">
      <c r="G54" s="73" t="s">
        <v>115</v>
      </c>
      <c r="I54" s="119">
        <f>I53-I43-I45-I46-I47-I48</f>
        <v>80694470.829999998</v>
      </c>
    </row>
    <row r="55" spans="7:11" x14ac:dyDescent="0.25">
      <c r="G55" s="73" t="s">
        <v>116</v>
      </c>
      <c r="I55" s="119">
        <f>I5-I43-I44-I45-I46-I47-I48</f>
        <v>500696219.05000001</v>
      </c>
    </row>
    <row r="56" spans="7:11" x14ac:dyDescent="0.25">
      <c r="I56" s="119"/>
      <c r="J56" s="119"/>
      <c r="K56" s="119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SheetLayoutView="80" workbookViewId="0">
      <selection activeCell="I10" sqref="I10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24"/>
      <c r="B2" s="125"/>
      <c r="C2" s="125"/>
      <c r="D2" s="125"/>
      <c r="E2" s="125"/>
      <c r="F2" s="125"/>
      <c r="G2" s="125"/>
      <c r="H2" s="125"/>
      <c r="I2" s="125"/>
    </row>
    <row r="3" spans="1:20" s="3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48</v>
      </c>
      <c r="I3" s="12" t="s">
        <v>92</v>
      </c>
      <c r="J3" s="13" t="s">
        <v>118</v>
      </c>
      <c r="K3" s="13" t="s">
        <v>119</v>
      </c>
      <c r="L3" s="13" t="s">
        <v>49</v>
      </c>
      <c r="N3" s="4"/>
      <c r="O3" s="4" t="s">
        <v>87</v>
      </c>
      <c r="P3" s="4"/>
      <c r="Q3" s="4"/>
      <c r="R3" s="4"/>
      <c r="S3" s="4"/>
      <c r="T3" s="4" t="s">
        <v>88</v>
      </c>
    </row>
    <row r="4" spans="1:20" x14ac:dyDescent="0.25">
      <c r="A4" s="14" t="s">
        <v>37</v>
      </c>
      <c r="B4" s="7"/>
      <c r="C4" s="7"/>
      <c r="D4" s="7"/>
      <c r="E4" s="7"/>
      <c r="F4" s="7"/>
      <c r="G4" s="7"/>
      <c r="H4" s="7"/>
      <c r="I4" s="15">
        <f>SUM(I5:I28)</f>
        <v>1179384300</v>
      </c>
      <c r="J4" s="15">
        <f t="shared" ref="J4:K4" si="0">SUM(J5:J28)</f>
        <v>0</v>
      </c>
      <c r="K4" s="15">
        <f t="shared" si="0"/>
        <v>1179384300</v>
      </c>
      <c r="L4" s="15">
        <f t="shared" ref="L4:L27" si="1">J4/I4*100</f>
        <v>0</v>
      </c>
      <c r="N4" s="5"/>
      <c r="O4" s="5"/>
      <c r="P4" s="5"/>
      <c r="Q4" s="5"/>
      <c r="R4" s="5"/>
      <c r="S4" s="5"/>
      <c r="T4" s="5"/>
    </row>
    <row r="5" spans="1:20" ht="25.5" x14ac:dyDescent="0.25">
      <c r="A5" s="14" t="s">
        <v>96</v>
      </c>
      <c r="B5" s="7" t="s">
        <v>8</v>
      </c>
      <c r="C5" s="7" t="s">
        <v>9</v>
      </c>
      <c r="D5" s="7" t="s">
        <v>10</v>
      </c>
      <c r="E5" s="7" t="s">
        <v>95</v>
      </c>
      <c r="F5" s="7">
        <v>813</v>
      </c>
      <c r="G5" s="7" t="s">
        <v>123</v>
      </c>
      <c r="H5" s="51" t="s">
        <v>18</v>
      </c>
      <c r="I5" s="52">
        <v>9926300</v>
      </c>
      <c r="J5" s="15"/>
      <c r="K5" s="53">
        <f t="shared" ref="K5:K27" si="2">I5-J5</f>
        <v>9926300</v>
      </c>
      <c r="L5" s="54">
        <f t="shared" si="1"/>
        <v>0</v>
      </c>
      <c r="N5" s="5"/>
      <c r="O5" s="5"/>
      <c r="P5" s="5"/>
      <c r="Q5" s="5"/>
      <c r="R5" s="5"/>
      <c r="S5" s="5"/>
      <c r="T5" s="5"/>
    </row>
    <row r="6" spans="1:20" ht="42.75" customHeight="1" x14ac:dyDescent="0.25">
      <c r="A6" s="23" t="s">
        <v>97</v>
      </c>
      <c r="B6" s="55" t="s">
        <v>8</v>
      </c>
      <c r="C6" s="55" t="s">
        <v>9</v>
      </c>
      <c r="D6" s="55" t="s">
        <v>10</v>
      </c>
      <c r="E6" s="55" t="s">
        <v>89</v>
      </c>
      <c r="F6" s="55" t="s">
        <v>12</v>
      </c>
      <c r="G6" s="36" t="s">
        <v>124</v>
      </c>
      <c r="H6" s="51" t="s">
        <v>18</v>
      </c>
      <c r="I6" s="56">
        <v>3409500</v>
      </c>
      <c r="J6" s="56"/>
      <c r="K6" s="53">
        <f t="shared" si="2"/>
        <v>3409500</v>
      </c>
      <c r="L6" s="54">
        <f t="shared" si="1"/>
        <v>0</v>
      </c>
      <c r="N6" s="5"/>
      <c r="O6" s="57">
        <f>SUM(J6:J20)</f>
        <v>0</v>
      </c>
      <c r="P6" s="5" t="s">
        <v>85</v>
      </c>
      <c r="Q6" s="5"/>
      <c r="R6" s="5"/>
      <c r="S6" s="5"/>
      <c r="T6" s="57">
        <f>SUM(I6:I20)</f>
        <v>576496800</v>
      </c>
    </row>
    <row r="7" spans="1:20" ht="105.75" customHeight="1" outlineLevel="6" x14ac:dyDescent="0.25">
      <c r="A7" s="39" t="s">
        <v>98</v>
      </c>
      <c r="B7" s="58" t="s">
        <v>8</v>
      </c>
      <c r="C7" s="59" t="s">
        <v>9</v>
      </c>
      <c r="D7" s="59" t="s">
        <v>10</v>
      </c>
      <c r="E7" s="59" t="s">
        <v>63</v>
      </c>
      <c r="F7" s="59">
        <v>813</v>
      </c>
      <c r="G7" s="60" t="s">
        <v>125</v>
      </c>
      <c r="H7" s="59" t="s">
        <v>18</v>
      </c>
      <c r="I7" s="61">
        <v>115920800</v>
      </c>
      <c r="J7" s="61"/>
      <c r="K7" s="53">
        <f t="shared" si="2"/>
        <v>115920800</v>
      </c>
      <c r="L7" s="62">
        <f t="shared" si="1"/>
        <v>0</v>
      </c>
      <c r="N7" s="5"/>
      <c r="O7" s="63">
        <f>SUM(J24:J28)</f>
        <v>0</v>
      </c>
      <c r="P7" s="5" t="s">
        <v>86</v>
      </c>
      <c r="Q7" s="5"/>
      <c r="R7" s="5"/>
      <c r="S7" s="5"/>
      <c r="T7" s="57">
        <f>SUM(I24:I28)</f>
        <v>221786000</v>
      </c>
    </row>
    <row r="8" spans="1:20" ht="81.75" customHeight="1" outlineLevel="6" x14ac:dyDescent="0.25">
      <c r="A8" s="23" t="s">
        <v>39</v>
      </c>
      <c r="B8" s="59" t="s">
        <v>8</v>
      </c>
      <c r="C8" s="41" t="s">
        <v>9</v>
      </c>
      <c r="D8" s="41" t="s">
        <v>10</v>
      </c>
      <c r="E8" s="41" t="s">
        <v>20</v>
      </c>
      <c r="F8" s="59" t="s">
        <v>12</v>
      </c>
      <c r="G8" s="60" t="s">
        <v>126</v>
      </c>
      <c r="H8" s="59" t="s">
        <v>18</v>
      </c>
      <c r="I8" s="64">
        <v>12629022</v>
      </c>
      <c r="J8" s="64"/>
      <c r="K8" s="42">
        <f t="shared" si="2"/>
        <v>12629022</v>
      </c>
      <c r="L8" s="43">
        <f t="shared" si="1"/>
        <v>0</v>
      </c>
      <c r="N8" s="5"/>
      <c r="O8" s="57">
        <f>O6+O7</f>
        <v>0</v>
      </c>
      <c r="P8" s="5"/>
      <c r="Q8" s="5"/>
      <c r="R8" s="5"/>
      <c r="S8" s="5"/>
      <c r="T8" s="57">
        <f>T6+T7</f>
        <v>798282800</v>
      </c>
    </row>
    <row r="9" spans="1:20" ht="108.75" customHeight="1" outlineLevel="6" x14ac:dyDescent="0.25">
      <c r="A9" s="65" t="s">
        <v>40</v>
      </c>
      <c r="B9" s="59" t="s">
        <v>8</v>
      </c>
      <c r="C9" s="59" t="s">
        <v>9</v>
      </c>
      <c r="D9" s="59" t="s">
        <v>10</v>
      </c>
      <c r="E9" s="59" t="s">
        <v>21</v>
      </c>
      <c r="F9" s="59">
        <v>813</v>
      </c>
      <c r="G9" s="60" t="s">
        <v>126</v>
      </c>
      <c r="H9" s="59" t="s">
        <v>18</v>
      </c>
      <c r="I9" s="17">
        <v>45561495.850000001</v>
      </c>
      <c r="J9" s="17"/>
      <c r="K9" s="42">
        <f t="shared" si="2"/>
        <v>45561495.850000001</v>
      </c>
      <c r="L9" s="43">
        <f t="shared" si="1"/>
        <v>0</v>
      </c>
      <c r="N9" s="5"/>
      <c r="O9" s="5"/>
      <c r="P9" s="5"/>
      <c r="Q9" s="5"/>
      <c r="R9" s="5"/>
      <c r="S9" s="5"/>
      <c r="T9" s="5"/>
    </row>
    <row r="10" spans="1:20" ht="54.75" customHeight="1" outlineLevel="6" x14ac:dyDescent="0.25">
      <c r="A10" s="65" t="s">
        <v>41</v>
      </c>
      <c r="B10" s="59" t="s">
        <v>8</v>
      </c>
      <c r="C10" s="59" t="s">
        <v>9</v>
      </c>
      <c r="D10" s="59" t="s">
        <v>10</v>
      </c>
      <c r="E10" s="59" t="s">
        <v>22</v>
      </c>
      <c r="F10" s="59">
        <v>813</v>
      </c>
      <c r="G10" s="60" t="s">
        <v>126</v>
      </c>
      <c r="H10" s="59" t="s">
        <v>18</v>
      </c>
      <c r="I10" s="17">
        <v>43170451.810000002</v>
      </c>
      <c r="J10" s="17"/>
      <c r="K10" s="42">
        <f t="shared" si="2"/>
        <v>43170451.810000002</v>
      </c>
      <c r="L10" s="43">
        <f t="shared" si="1"/>
        <v>0</v>
      </c>
    </row>
    <row r="11" spans="1:20" ht="70.5" customHeight="1" outlineLevel="6" x14ac:dyDescent="0.25">
      <c r="A11" s="65" t="s">
        <v>42</v>
      </c>
      <c r="B11" s="59" t="s">
        <v>8</v>
      </c>
      <c r="C11" s="41" t="s">
        <v>9</v>
      </c>
      <c r="D11" s="41" t="s">
        <v>10</v>
      </c>
      <c r="E11" s="41" t="s">
        <v>23</v>
      </c>
      <c r="F11" s="59">
        <v>813</v>
      </c>
      <c r="G11" s="60" t="s">
        <v>126</v>
      </c>
      <c r="H11" s="59" t="s">
        <v>18</v>
      </c>
      <c r="I11" s="17">
        <v>6112630.3399999999</v>
      </c>
      <c r="J11" s="17"/>
      <c r="K11" s="42">
        <f t="shared" si="2"/>
        <v>6112630.3399999999</v>
      </c>
      <c r="L11" s="43">
        <f t="shared" si="1"/>
        <v>0</v>
      </c>
    </row>
    <row r="12" spans="1:20" ht="66.75" customHeight="1" outlineLevel="6" x14ac:dyDescent="0.25">
      <c r="A12" s="65" t="s">
        <v>73</v>
      </c>
      <c r="B12" s="59" t="s">
        <v>8</v>
      </c>
      <c r="C12" s="59" t="s">
        <v>9</v>
      </c>
      <c r="D12" s="59" t="s">
        <v>10</v>
      </c>
      <c r="E12" s="59" t="s">
        <v>62</v>
      </c>
      <c r="F12" s="59">
        <v>813</v>
      </c>
      <c r="G12" s="60" t="s">
        <v>126</v>
      </c>
      <c r="H12" s="59" t="s">
        <v>18</v>
      </c>
      <c r="I12" s="17">
        <v>20000000</v>
      </c>
      <c r="J12" s="17"/>
      <c r="K12" s="42">
        <f t="shared" si="2"/>
        <v>20000000</v>
      </c>
      <c r="L12" s="43">
        <f t="shared" si="1"/>
        <v>0</v>
      </c>
    </row>
    <row r="13" spans="1:20" ht="72.75" customHeight="1" outlineLevel="6" x14ac:dyDescent="0.25">
      <c r="A13" s="65" t="s">
        <v>43</v>
      </c>
      <c r="B13" s="59" t="s">
        <v>8</v>
      </c>
      <c r="C13" s="59" t="s">
        <v>9</v>
      </c>
      <c r="D13" s="59" t="s">
        <v>10</v>
      </c>
      <c r="E13" s="59" t="s">
        <v>24</v>
      </c>
      <c r="F13" s="59">
        <v>813</v>
      </c>
      <c r="G13" s="60" t="s">
        <v>126</v>
      </c>
      <c r="H13" s="59" t="s">
        <v>18</v>
      </c>
      <c r="I13" s="17">
        <v>40000000</v>
      </c>
      <c r="J13" s="17"/>
      <c r="K13" s="42">
        <f t="shared" si="2"/>
        <v>40000000</v>
      </c>
      <c r="L13" s="43">
        <f t="shared" si="1"/>
        <v>0</v>
      </c>
    </row>
    <row r="14" spans="1:20" ht="72.75" customHeight="1" outlineLevel="6" x14ac:dyDescent="0.25">
      <c r="A14" s="24" t="s">
        <v>60</v>
      </c>
      <c r="B14" s="41" t="s">
        <v>8</v>
      </c>
      <c r="C14" s="41" t="s">
        <v>9</v>
      </c>
      <c r="D14" s="41" t="s">
        <v>10</v>
      </c>
      <c r="E14" s="41" t="s">
        <v>61</v>
      </c>
      <c r="F14" s="41">
        <v>813</v>
      </c>
      <c r="G14" s="40" t="s">
        <v>126</v>
      </c>
      <c r="H14" s="41" t="s">
        <v>18</v>
      </c>
      <c r="I14" s="17">
        <v>2000000</v>
      </c>
      <c r="J14" s="17"/>
      <c r="K14" s="42">
        <f t="shared" si="2"/>
        <v>2000000</v>
      </c>
      <c r="L14" s="43">
        <f t="shared" si="1"/>
        <v>0</v>
      </c>
    </row>
    <row r="15" spans="1:20" ht="33" customHeight="1" outlineLevel="6" x14ac:dyDescent="0.25">
      <c r="A15" s="65" t="s">
        <v>90</v>
      </c>
      <c r="B15" s="59" t="s">
        <v>8</v>
      </c>
      <c r="C15" s="59" t="s">
        <v>9</v>
      </c>
      <c r="D15" s="59" t="s">
        <v>10</v>
      </c>
      <c r="E15" s="59" t="s">
        <v>91</v>
      </c>
      <c r="F15" s="59">
        <v>813</v>
      </c>
      <c r="G15" s="60" t="s">
        <v>127</v>
      </c>
      <c r="H15" s="59" t="s">
        <v>18</v>
      </c>
      <c r="I15" s="43">
        <v>22791200</v>
      </c>
      <c r="J15" s="17"/>
      <c r="K15" s="42">
        <f t="shared" si="2"/>
        <v>22791200</v>
      </c>
      <c r="L15" s="43">
        <f t="shared" si="1"/>
        <v>0</v>
      </c>
    </row>
    <row r="16" spans="1:20" ht="33" customHeight="1" outlineLevel="6" x14ac:dyDescent="0.25">
      <c r="A16" s="65" t="s">
        <v>99</v>
      </c>
      <c r="B16" s="59" t="s">
        <v>8</v>
      </c>
      <c r="C16" s="59" t="s">
        <v>9</v>
      </c>
      <c r="D16" s="59" t="s">
        <v>10</v>
      </c>
      <c r="E16" s="59" t="s">
        <v>100</v>
      </c>
      <c r="F16" s="59">
        <v>812</v>
      </c>
      <c r="G16" s="60" t="s">
        <v>128</v>
      </c>
      <c r="H16" s="59" t="s">
        <v>18</v>
      </c>
      <c r="I16" s="43">
        <v>9050000</v>
      </c>
      <c r="J16" s="17"/>
      <c r="K16" s="42">
        <f t="shared" si="2"/>
        <v>9050000</v>
      </c>
      <c r="L16" s="43">
        <f t="shared" si="1"/>
        <v>0</v>
      </c>
    </row>
    <row r="17" spans="1:12" ht="95.25" customHeight="1" outlineLevel="6" x14ac:dyDescent="0.25">
      <c r="A17" s="66" t="s">
        <v>56</v>
      </c>
      <c r="B17" s="59" t="s">
        <v>8</v>
      </c>
      <c r="C17" s="59" t="s">
        <v>9</v>
      </c>
      <c r="D17" s="59" t="s">
        <v>10</v>
      </c>
      <c r="E17" s="59" t="s">
        <v>26</v>
      </c>
      <c r="F17" s="59" t="s">
        <v>27</v>
      </c>
      <c r="G17" s="60" t="s">
        <v>125</v>
      </c>
      <c r="H17" s="59" t="s">
        <v>18</v>
      </c>
      <c r="I17" s="17">
        <v>45000000</v>
      </c>
      <c r="J17" s="17"/>
      <c r="K17" s="42">
        <f t="shared" si="2"/>
        <v>45000000</v>
      </c>
      <c r="L17" s="43">
        <f t="shared" si="1"/>
        <v>0</v>
      </c>
    </row>
    <row r="18" spans="1:12" ht="77.25" customHeight="1" outlineLevel="6" x14ac:dyDescent="0.25">
      <c r="A18" s="66" t="s">
        <v>57</v>
      </c>
      <c r="B18" s="67" t="s">
        <v>8</v>
      </c>
      <c r="C18" s="67" t="s">
        <v>9</v>
      </c>
      <c r="D18" s="67" t="s">
        <v>10</v>
      </c>
      <c r="E18" s="67" t="s">
        <v>58</v>
      </c>
      <c r="F18" s="67" t="s">
        <v>19</v>
      </c>
      <c r="G18" s="60" t="s">
        <v>125</v>
      </c>
      <c r="H18" s="59" t="s">
        <v>18</v>
      </c>
      <c r="I18" s="17">
        <v>85560700</v>
      </c>
      <c r="J18" s="17"/>
      <c r="K18" s="42">
        <f t="shared" si="2"/>
        <v>85560700</v>
      </c>
      <c r="L18" s="43">
        <f t="shared" si="1"/>
        <v>0</v>
      </c>
    </row>
    <row r="19" spans="1:12" ht="29.25" customHeight="1" outlineLevel="6" x14ac:dyDescent="0.25">
      <c r="A19" s="65" t="s">
        <v>46</v>
      </c>
      <c r="B19" s="59" t="s">
        <v>8</v>
      </c>
      <c r="C19" s="59" t="s">
        <v>9</v>
      </c>
      <c r="D19" s="59" t="s">
        <v>10</v>
      </c>
      <c r="E19" s="59" t="s">
        <v>59</v>
      </c>
      <c r="F19" s="59" t="s">
        <v>28</v>
      </c>
      <c r="G19" s="45" t="s">
        <v>129</v>
      </c>
      <c r="H19" s="59" t="s">
        <v>18</v>
      </c>
      <c r="I19" s="43">
        <v>74505000</v>
      </c>
      <c r="J19" s="17"/>
      <c r="K19" s="42">
        <f t="shared" si="2"/>
        <v>74505000</v>
      </c>
      <c r="L19" s="43">
        <f t="shared" si="1"/>
        <v>0</v>
      </c>
    </row>
    <row r="20" spans="1:12" ht="33" customHeight="1" outlineLevel="6" x14ac:dyDescent="0.25">
      <c r="A20" s="65" t="s">
        <v>46</v>
      </c>
      <c r="B20" s="59" t="s">
        <v>8</v>
      </c>
      <c r="C20" s="59" t="s">
        <v>9</v>
      </c>
      <c r="D20" s="59" t="s">
        <v>10</v>
      </c>
      <c r="E20" s="59" t="s">
        <v>59</v>
      </c>
      <c r="F20" s="68" t="s">
        <v>19</v>
      </c>
      <c r="G20" s="45" t="s">
        <v>129</v>
      </c>
      <c r="H20" s="58" t="s">
        <v>18</v>
      </c>
      <c r="I20" s="43">
        <v>50786000</v>
      </c>
      <c r="J20" s="17"/>
      <c r="K20" s="42">
        <f t="shared" si="2"/>
        <v>50786000</v>
      </c>
      <c r="L20" s="43">
        <f t="shared" si="1"/>
        <v>0</v>
      </c>
    </row>
    <row r="21" spans="1:12" ht="68.25" customHeight="1" outlineLevel="6" x14ac:dyDescent="0.25">
      <c r="A21" s="65" t="s">
        <v>74</v>
      </c>
      <c r="B21" s="59" t="s">
        <v>8</v>
      </c>
      <c r="C21" s="59" t="s">
        <v>9</v>
      </c>
      <c r="D21" s="59" t="s">
        <v>10</v>
      </c>
      <c r="E21" s="59" t="s">
        <v>103</v>
      </c>
      <c r="F21" s="59" t="s">
        <v>12</v>
      </c>
      <c r="G21" s="60" t="s">
        <v>130</v>
      </c>
      <c r="H21" s="59" t="s">
        <v>18</v>
      </c>
      <c r="I21" s="43">
        <v>327339500</v>
      </c>
      <c r="J21" s="17"/>
      <c r="K21" s="42">
        <f>I21-J21</f>
        <v>327339500</v>
      </c>
      <c r="L21" s="43">
        <f>J21/I21*100</f>
        <v>0</v>
      </c>
    </row>
    <row r="22" spans="1:12" ht="34.5" customHeight="1" outlineLevel="6" x14ac:dyDescent="0.25">
      <c r="A22" s="65" t="s">
        <v>75</v>
      </c>
      <c r="B22" s="59" t="s">
        <v>8</v>
      </c>
      <c r="C22" s="59" t="s">
        <v>9</v>
      </c>
      <c r="D22" s="59" t="s">
        <v>10</v>
      </c>
      <c r="E22" s="59" t="s">
        <v>104</v>
      </c>
      <c r="F22" s="59">
        <v>521</v>
      </c>
      <c r="G22" s="60" t="s">
        <v>131</v>
      </c>
      <c r="H22" s="59" t="s">
        <v>18</v>
      </c>
      <c r="I22" s="43">
        <v>13328600</v>
      </c>
      <c r="J22" s="17"/>
      <c r="K22" s="42">
        <f>I22-J22</f>
        <v>13328600</v>
      </c>
      <c r="L22" s="43">
        <f>J22/I22*100</f>
        <v>0</v>
      </c>
    </row>
    <row r="23" spans="1:12" ht="25.5" outlineLevel="6" x14ac:dyDescent="0.25">
      <c r="A23" s="65" t="s">
        <v>44</v>
      </c>
      <c r="B23" s="59" t="s">
        <v>8</v>
      </c>
      <c r="C23" s="59" t="s">
        <v>9</v>
      </c>
      <c r="D23" s="59" t="s">
        <v>10</v>
      </c>
      <c r="E23" s="59" t="s">
        <v>105</v>
      </c>
      <c r="F23" s="59">
        <v>811</v>
      </c>
      <c r="G23" s="60" t="s">
        <v>132</v>
      </c>
      <c r="H23" s="59" t="s">
        <v>18</v>
      </c>
      <c r="I23" s="43">
        <v>30507100</v>
      </c>
      <c r="J23" s="17"/>
      <c r="K23" s="42">
        <f>I23-J23</f>
        <v>30507100</v>
      </c>
      <c r="L23" s="43">
        <f>J23/I23*100</f>
        <v>0</v>
      </c>
    </row>
    <row r="24" spans="1:12" ht="72" customHeight="1" outlineLevel="6" x14ac:dyDescent="0.25">
      <c r="A24" s="65" t="s">
        <v>106</v>
      </c>
      <c r="B24" s="41" t="s">
        <v>8</v>
      </c>
      <c r="C24" s="41" t="s">
        <v>9</v>
      </c>
      <c r="D24" s="41" t="s">
        <v>10</v>
      </c>
      <c r="E24" s="41" t="s">
        <v>80</v>
      </c>
      <c r="F24" s="68">
        <v>811</v>
      </c>
      <c r="G24" s="50"/>
      <c r="H24" s="58" t="s">
        <v>18</v>
      </c>
      <c r="I24" s="43">
        <v>633300</v>
      </c>
      <c r="J24" s="17"/>
      <c r="K24" s="42">
        <f t="shared" si="2"/>
        <v>633300</v>
      </c>
      <c r="L24" s="43">
        <f t="shared" si="1"/>
        <v>0</v>
      </c>
    </row>
    <row r="25" spans="1:12" ht="47.25" customHeight="1" outlineLevel="6" x14ac:dyDescent="0.25">
      <c r="A25" s="18" t="s">
        <v>108</v>
      </c>
      <c r="B25" s="58" t="s">
        <v>8</v>
      </c>
      <c r="C25" s="40" t="s">
        <v>10</v>
      </c>
      <c r="D25" s="40" t="s">
        <v>32</v>
      </c>
      <c r="E25" s="41" t="s">
        <v>81</v>
      </c>
      <c r="F25" s="68" t="s">
        <v>30</v>
      </c>
      <c r="G25" s="47"/>
      <c r="H25" s="58" t="s">
        <v>18</v>
      </c>
      <c r="I25" s="43">
        <v>28948000</v>
      </c>
      <c r="J25" s="43"/>
      <c r="K25" s="42">
        <f t="shared" si="2"/>
        <v>28948000</v>
      </c>
      <c r="L25" s="43">
        <f t="shared" si="1"/>
        <v>0</v>
      </c>
    </row>
    <row r="26" spans="1:12" ht="71.25" customHeight="1" outlineLevel="6" x14ac:dyDescent="0.25">
      <c r="A26" s="18" t="s">
        <v>109</v>
      </c>
      <c r="B26" s="58" t="s">
        <v>8</v>
      </c>
      <c r="C26" s="60" t="s">
        <v>50</v>
      </c>
      <c r="D26" s="60" t="s">
        <v>51</v>
      </c>
      <c r="E26" s="59" t="s">
        <v>82</v>
      </c>
      <c r="F26" s="68">
        <v>811</v>
      </c>
      <c r="G26" s="47"/>
      <c r="H26" s="58" t="s">
        <v>18</v>
      </c>
      <c r="I26" s="43">
        <v>472100</v>
      </c>
      <c r="J26" s="17"/>
      <c r="K26" s="42">
        <f t="shared" si="2"/>
        <v>472100</v>
      </c>
      <c r="L26" s="43">
        <f t="shared" si="1"/>
        <v>0</v>
      </c>
    </row>
    <row r="27" spans="1:12" ht="47.25" customHeight="1" outlineLevel="6" x14ac:dyDescent="0.25">
      <c r="A27" s="29" t="s">
        <v>110</v>
      </c>
      <c r="B27" s="48" t="s">
        <v>8</v>
      </c>
      <c r="C27" s="48" t="s">
        <v>33</v>
      </c>
      <c r="D27" s="48" t="s">
        <v>32</v>
      </c>
      <c r="E27" s="48" t="s">
        <v>83</v>
      </c>
      <c r="F27" s="49" t="s">
        <v>30</v>
      </c>
      <c r="G27" s="69"/>
      <c r="H27" s="70" t="s">
        <v>18</v>
      </c>
      <c r="I27" s="25">
        <v>8291400</v>
      </c>
      <c r="J27" s="33"/>
      <c r="K27" s="46">
        <f t="shared" si="2"/>
        <v>8291400</v>
      </c>
      <c r="L27" s="25">
        <f t="shared" si="1"/>
        <v>0</v>
      </c>
    </row>
    <row r="28" spans="1:12" ht="31.5" customHeight="1" x14ac:dyDescent="0.25">
      <c r="A28" s="29" t="s">
        <v>111</v>
      </c>
      <c r="B28" s="48" t="s">
        <v>8</v>
      </c>
      <c r="C28" s="48">
        <v>14</v>
      </c>
      <c r="D28" s="48" t="s">
        <v>32</v>
      </c>
      <c r="E28" s="48" t="s">
        <v>31</v>
      </c>
      <c r="F28" s="49" t="s">
        <v>30</v>
      </c>
      <c r="G28" s="69"/>
      <c r="H28" s="70" t="s">
        <v>18</v>
      </c>
      <c r="I28" s="25">
        <v>183441200</v>
      </c>
      <c r="J28" s="33"/>
      <c r="K28" s="46">
        <f t="shared" ref="K28" si="3">I28-J28</f>
        <v>183441200</v>
      </c>
      <c r="L28" s="25">
        <f t="shared" ref="L28" si="4">J28/I28*100</f>
        <v>0</v>
      </c>
    </row>
    <row r="30" spans="1:12" x14ac:dyDescent="0.25">
      <c r="G30" s="2" t="s">
        <v>112</v>
      </c>
      <c r="I30" s="10">
        <f>I7+I17+I18</f>
        <v>246481500</v>
      </c>
      <c r="J30" s="10">
        <f>I30+краевые!I51</f>
        <v>270858791.20999998</v>
      </c>
    </row>
    <row r="31" spans="1:12" x14ac:dyDescent="0.25">
      <c r="G31" s="2" t="s">
        <v>113</v>
      </c>
      <c r="I31" s="10">
        <f>I8+I9+I10+I11+I12+I13+I14</f>
        <v>169473600</v>
      </c>
      <c r="J31" s="10">
        <f>I31+краевые!I52</f>
        <v>186234725.28999999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А</cp:lastModifiedBy>
  <cp:lastPrinted>2023-02-09T02:50:28Z</cp:lastPrinted>
  <dcterms:created xsi:type="dcterms:W3CDTF">2020-01-10T07:57:36Z</dcterms:created>
  <dcterms:modified xsi:type="dcterms:W3CDTF">2023-02-09T03:06:04Z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