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150" yWindow="1035" windowWidth="19320" windowHeight="12810"/>
  </bookViews>
  <sheets>
    <sheet name="краевые" sheetId="3" r:id="rId1"/>
    <sheet name="федеральные" sheetId="4" r:id="rId2"/>
  </sheets>
  <definedNames>
    <definedName name="_xlnm.Print_Area" localSheetId="0">краевые!$A$1:$L$79</definedName>
    <definedName name="_xlnm.Print_Area" localSheetId="1">федеральные!$A$1:$L$58</definedName>
  </definedNames>
  <calcPr calcId="145621"/>
</workbook>
</file>

<file path=xl/calcChain.xml><?xml version="1.0" encoding="utf-8"?>
<calcChain xmlns="http://schemas.openxmlformats.org/spreadsheetml/2006/main">
  <c r="L67" i="3" l="1"/>
  <c r="K67" i="3"/>
  <c r="K56" i="3"/>
  <c r="J61" i="4" l="1"/>
  <c r="J62" i="4"/>
  <c r="J60" i="4"/>
  <c r="J4" i="4" l="1"/>
  <c r="I4" i="4"/>
  <c r="L44" i="3"/>
  <c r="K44" i="3"/>
  <c r="L79" i="3"/>
  <c r="K79" i="3"/>
  <c r="L78" i="3"/>
  <c r="K78" i="3"/>
  <c r="L77" i="3"/>
  <c r="K77" i="3"/>
  <c r="L76" i="3"/>
  <c r="K76" i="3"/>
  <c r="L75" i="3"/>
  <c r="K75" i="3"/>
  <c r="L74" i="3"/>
  <c r="K74" i="3"/>
  <c r="L73" i="3"/>
  <c r="K73" i="3"/>
  <c r="L72" i="3"/>
  <c r="K72" i="3"/>
  <c r="L71" i="3"/>
  <c r="K71" i="3"/>
  <c r="L70" i="3"/>
  <c r="K70" i="3"/>
  <c r="L69" i="3"/>
  <c r="K69" i="3"/>
  <c r="L68" i="3"/>
  <c r="K68" i="3"/>
  <c r="L66" i="3"/>
  <c r="K66" i="3"/>
  <c r="L65" i="3"/>
  <c r="K65" i="3"/>
  <c r="L64" i="3"/>
  <c r="K64" i="3"/>
  <c r="L63" i="3"/>
  <c r="K63" i="3"/>
  <c r="L62" i="3"/>
  <c r="K62" i="3"/>
  <c r="L61" i="3"/>
  <c r="K61" i="3"/>
  <c r="L60" i="3"/>
  <c r="K60" i="3"/>
  <c r="L59" i="3"/>
  <c r="K59" i="3"/>
  <c r="L58" i="3"/>
  <c r="K58" i="3"/>
  <c r="L57" i="3"/>
  <c r="K57" i="3"/>
  <c r="L56" i="3"/>
  <c r="L55" i="3"/>
  <c r="K55" i="3"/>
  <c r="L54" i="3"/>
  <c r="K54" i="3"/>
  <c r="L53" i="3"/>
  <c r="K53" i="3"/>
  <c r="L52" i="3"/>
  <c r="K52" i="3"/>
  <c r="L51" i="3"/>
  <c r="K51" i="3"/>
  <c r="L50" i="3"/>
  <c r="K50" i="3"/>
  <c r="L49" i="3"/>
  <c r="K49" i="3"/>
  <c r="L48" i="3"/>
  <c r="K48" i="3"/>
  <c r="L47" i="3"/>
  <c r="K47" i="3"/>
  <c r="L46" i="3"/>
  <c r="K46" i="3"/>
  <c r="L45" i="3"/>
  <c r="K45" i="3"/>
  <c r="L43" i="3"/>
  <c r="K43" i="3"/>
  <c r="L58" i="4"/>
  <c r="K58" i="4"/>
  <c r="L57" i="4"/>
  <c r="K57" i="4"/>
  <c r="L56" i="4"/>
  <c r="K56" i="4"/>
  <c r="L55" i="4"/>
  <c r="K55" i="4"/>
  <c r="L54" i="4"/>
  <c r="K54" i="4"/>
  <c r="L53" i="4"/>
  <c r="K53" i="4"/>
  <c r="L52" i="4"/>
  <c r="K52" i="4"/>
  <c r="L51" i="4"/>
  <c r="K51" i="4"/>
  <c r="L50" i="4"/>
  <c r="K50" i="4"/>
  <c r="L49" i="4"/>
  <c r="K49" i="4"/>
  <c r="L45" i="4"/>
  <c r="K45" i="4"/>
  <c r="L44" i="4"/>
  <c r="K44" i="4"/>
  <c r="L43" i="4"/>
  <c r="K43" i="4"/>
  <c r="L42" i="4"/>
  <c r="K42" i="4"/>
  <c r="L41" i="4"/>
  <c r="K41" i="4"/>
  <c r="L40" i="4"/>
  <c r="K40" i="4"/>
  <c r="L39" i="4"/>
  <c r="K39" i="4"/>
  <c r="L38" i="4"/>
  <c r="K38" i="4"/>
  <c r="L37" i="4"/>
  <c r="K37" i="4"/>
  <c r="L36" i="4"/>
  <c r="K36" i="4"/>
  <c r="L35" i="4"/>
  <c r="K35" i="4"/>
  <c r="L34" i="4"/>
  <c r="K34" i="4"/>
  <c r="L33" i="4"/>
  <c r="K33" i="4"/>
  <c r="L32" i="4"/>
  <c r="K32" i="4"/>
  <c r="L31" i="4"/>
  <c r="K31" i="4"/>
  <c r="L30" i="4"/>
  <c r="K30" i="4"/>
  <c r="L29" i="4"/>
  <c r="K29" i="4"/>
  <c r="L28" i="4"/>
  <c r="K28" i="4"/>
  <c r="L27" i="4"/>
  <c r="K27" i="4"/>
  <c r="L26" i="4"/>
  <c r="K26" i="4"/>
  <c r="I83" i="3" l="1"/>
  <c r="I82" i="3"/>
  <c r="I61" i="4"/>
  <c r="I60" i="4"/>
  <c r="K39" i="3" l="1"/>
  <c r="L16" i="4"/>
  <c r="K16" i="4"/>
  <c r="L5" i="4"/>
  <c r="K5" i="4"/>
  <c r="L18" i="3"/>
  <c r="K18" i="3"/>
  <c r="L10" i="3"/>
  <c r="K10" i="3"/>
  <c r="K15" i="4" l="1"/>
  <c r="L15" i="4"/>
  <c r="K21" i="3"/>
  <c r="K11" i="3"/>
  <c r="L11" i="3"/>
  <c r="L28" i="3" l="1"/>
  <c r="K28" i="3"/>
  <c r="T7" i="4" l="1"/>
  <c r="T6" i="4"/>
  <c r="O7" i="4"/>
  <c r="O6" i="4"/>
  <c r="T8" i="4" l="1"/>
  <c r="O8" i="4"/>
  <c r="L6" i="4"/>
  <c r="K6" i="4"/>
  <c r="L4" i="4" l="1"/>
  <c r="L36" i="3"/>
  <c r="L38" i="3"/>
  <c r="L30" i="3" l="1"/>
  <c r="K30" i="3" l="1"/>
  <c r="K31" i="3"/>
  <c r="K32" i="3"/>
  <c r="K33" i="3"/>
  <c r="K34" i="3"/>
  <c r="K35" i="3"/>
  <c r="K36" i="3"/>
  <c r="K37" i="3"/>
  <c r="K38" i="3"/>
  <c r="J5" i="3"/>
  <c r="J80" i="3" s="1"/>
  <c r="I5" i="3" l="1"/>
  <c r="L48" i="4"/>
  <c r="K48" i="4"/>
  <c r="I80" i="3" l="1"/>
  <c r="L29" i="3" l="1"/>
  <c r="K29" i="3"/>
  <c r="L41" i="3"/>
  <c r="K41" i="3"/>
  <c r="L22" i="4"/>
  <c r="K22" i="4"/>
  <c r="L12" i="3"/>
  <c r="K12" i="3"/>
  <c r="L19" i="3" l="1"/>
  <c r="K19" i="3"/>
  <c r="L13" i="3" l="1"/>
  <c r="L14" i="3"/>
  <c r="L15" i="3"/>
  <c r="L16" i="3"/>
  <c r="L17" i="3"/>
  <c r="L20" i="3"/>
  <c r="L21" i="3"/>
  <c r="L22" i="3"/>
  <c r="L23" i="3"/>
  <c r="L24" i="3"/>
  <c r="L25" i="3"/>
  <c r="L26" i="3"/>
  <c r="L27" i="3"/>
  <c r="L40" i="3"/>
  <c r="L42" i="3"/>
  <c r="L31" i="3"/>
  <c r="L32" i="3"/>
  <c r="L33" i="3"/>
  <c r="L34" i="3"/>
  <c r="L35" i="3"/>
  <c r="L9" i="3"/>
  <c r="K14" i="3" l="1"/>
  <c r="K7" i="3" l="1"/>
  <c r="K8" i="3"/>
  <c r="K9" i="3"/>
  <c r="K13" i="3"/>
  <c r="K15" i="3"/>
  <c r="K16" i="3"/>
  <c r="K17" i="3"/>
  <c r="K20" i="3"/>
  <c r="K22" i="3"/>
  <c r="K23" i="3"/>
  <c r="K24" i="3"/>
  <c r="K25" i="3"/>
  <c r="K26" i="3"/>
  <c r="K27" i="3"/>
  <c r="K40" i="3"/>
  <c r="K42" i="3"/>
  <c r="L14" i="4" l="1"/>
  <c r="K14" i="4"/>
  <c r="L23" i="4" l="1"/>
  <c r="K23" i="4"/>
  <c r="K6" i="3" l="1"/>
  <c r="L6" i="3"/>
  <c r="L7" i="3"/>
  <c r="L8" i="3"/>
  <c r="K5" i="3" l="1"/>
  <c r="L5" i="3"/>
  <c r="L25" i="4" l="1"/>
  <c r="L46" i="4"/>
  <c r="K25" i="4"/>
  <c r="K46" i="4"/>
  <c r="L10" i="4" l="1"/>
  <c r="K10" i="4"/>
  <c r="L7" i="4" l="1"/>
  <c r="L8" i="4"/>
  <c r="L9" i="4"/>
  <c r="L11" i="4"/>
  <c r="L12" i="4"/>
  <c r="L13" i="4"/>
  <c r="L21" i="4"/>
  <c r="L18" i="4"/>
  <c r="L17" i="4"/>
  <c r="L19" i="4"/>
  <c r="L20" i="4"/>
  <c r="L24" i="4"/>
  <c r="L47" i="4"/>
  <c r="K7" i="4" l="1"/>
  <c r="K8" i="4"/>
  <c r="K9" i="4"/>
  <c r="K11" i="4"/>
  <c r="K12" i="4"/>
  <c r="K13" i="4"/>
  <c r="K21" i="4"/>
  <c r="K18" i="4"/>
  <c r="K17" i="4"/>
  <c r="K19" i="4"/>
  <c r="K20" i="4"/>
  <c r="K24" i="4"/>
  <c r="K47" i="4"/>
  <c r="K4" i="4" l="1"/>
  <c r="K80" i="3" s="1"/>
</calcChain>
</file>

<file path=xl/sharedStrings.xml><?xml version="1.0" encoding="utf-8"?>
<sst xmlns="http://schemas.openxmlformats.org/spreadsheetml/2006/main" count="974" uniqueCount="166">
  <si>
    <t>Документ, учреждение</t>
  </si>
  <si>
    <t>Вед.</t>
  </si>
  <si>
    <t>Разд.</t>
  </si>
  <si>
    <t>Подр.</t>
  </si>
  <si>
    <t>Ц.ст.</t>
  </si>
  <si>
    <t>Расх.</t>
  </si>
  <si>
    <t>ДопКласс</t>
  </si>
  <si>
    <t>РегКласс</t>
  </si>
  <si>
    <t>066</t>
  </si>
  <si>
    <t>04</t>
  </si>
  <si>
    <t>05</t>
  </si>
  <si>
    <t>05В0107022</t>
  </si>
  <si>
    <t>811</t>
  </si>
  <si>
    <t>02</t>
  </si>
  <si>
    <t>05В0107082</t>
  </si>
  <si>
    <t>05В0107084</t>
  </si>
  <si>
    <t>05В0107402</t>
  </si>
  <si>
    <t>05В0107407</t>
  </si>
  <si>
    <t>01</t>
  </si>
  <si>
    <t>812</t>
  </si>
  <si>
    <t>05В01R5081</t>
  </si>
  <si>
    <t>05В01R5082</t>
  </si>
  <si>
    <t>05В01R5083</t>
  </si>
  <si>
    <t>05В01R5084</t>
  </si>
  <si>
    <t>05В01R5088</t>
  </si>
  <si>
    <t>05Г0107417</t>
  </si>
  <si>
    <t>05Г01R5023</t>
  </si>
  <si>
    <t>632</t>
  </si>
  <si>
    <t>631</t>
  </si>
  <si>
    <t>05Д0107262</t>
  </si>
  <si>
    <t>521</t>
  </si>
  <si>
    <t>32303R5760</t>
  </si>
  <si>
    <t>03</t>
  </si>
  <si>
    <t>10</t>
  </si>
  <si>
    <t>Строительство и (или) модернизация объектов АПК, приобретение техники и оборудования</t>
  </si>
  <si>
    <t>Поддержка элитного семеноводства</t>
  </si>
  <si>
    <t>Искусственное осеменение сельскохозяйственных животных</t>
  </si>
  <si>
    <t>Министерство сельского хозяйства Забайкальского края</t>
  </si>
  <si>
    <t>Субсидии на произведенное и реализованное яйцо и мясо птицы</t>
  </si>
  <si>
    <t>Поддержка сельскохозяйственного производства по отдельным подотраслям растениеводства и животноводства (возмещение части затрат на уплату страховых премий, начисленных по договорам сельскохозяйственного страхования в области растениеводства и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</si>
  <si>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</si>
  <si>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мясного животноводства)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</si>
  <si>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развитие северного оленеводства, мараловодства и мясного табунного коневодства)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</si>
  <si>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племенное маточное поголовье сельскохозяйственных животных)</t>
  </si>
  <si>
    <t>Реализация мероприятий в области мелиорации земель сельскохозяйственного назначения</t>
  </si>
  <si>
    <t>Субсидии на реализованное и (или) отгруженное на собственную переработку молоко, заготовленное у владельцев личных подсобных хозяйств</t>
  </si>
  <si>
    <t>Создание системы поддержки фермеров и развитие сельской кооперации</t>
  </si>
  <si>
    <t>Государственная поддержка сельского хозяйства</t>
  </si>
  <si>
    <t>РК</t>
  </si>
  <si>
    <t xml:space="preserve">% </t>
  </si>
  <si>
    <t>07</t>
  </si>
  <si>
    <t>09</t>
  </si>
  <si>
    <t>05В0107424</t>
  </si>
  <si>
    <t>05В0107086</t>
  </si>
  <si>
    <t>05В0107089</t>
  </si>
  <si>
    <t>Возмещение  части затрат на приобретение сельскохозяйственных животных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</si>
  <si>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материально-технической базы сельскохозяйственных потребительских кооперативов)</t>
  </si>
  <si>
    <t>Стимулирование развития приоритетных подотраслей агропромышленного комплекса и развитие малых форм хозяйствования (гранты в форме субсидий на развитие семейных ферм и "Агропрогресс")</t>
  </si>
  <si>
    <t>05Г01R5025</t>
  </si>
  <si>
    <t>05ГI554800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</si>
  <si>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племенных быков-производителей, оцененных по качеству потомства)</t>
  </si>
  <si>
    <t>05В01R5089</t>
  </si>
  <si>
    <t>05В01R5085</t>
  </si>
  <si>
    <t>05В01R5026</t>
  </si>
  <si>
    <t>Возмещение части затрат на поддержку производства и реализации молока</t>
  </si>
  <si>
    <t>05В0107091</t>
  </si>
  <si>
    <t>Участие в презентации продукции предприятий пищевой и перерабатывающей промышленности и прочие мероприятия</t>
  </si>
  <si>
    <t>Возмещение части затрат на производство продукции растениеводства</t>
  </si>
  <si>
    <t>Реализация мероприятий Комплексной программы развития овцеводства в Забайкальском крае до 2030 года</t>
  </si>
  <si>
    <t>Финансирование научно-исследовательских, опытно-конструкторских, технологических работ</t>
  </si>
  <si>
    <t>05В0107090</t>
  </si>
  <si>
    <t>Поддержка научных и образовательных организаций в целях стимулирования развития подотраслей АПК</t>
  </si>
  <si>
    <t>05В0107092</t>
  </si>
  <si>
    <t>Поддержка сельскохозяйственного производства по отдельным подотраслям растениеводства и животноводства (финансовое обеспечение части затрат на поддержку производства тонкорунной и полутонкорунной шерсти)</t>
  </si>
  <si>
    <t>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</si>
  <si>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>Подготовка проектов межевания земельных участков и на проведение кадастровых работ</t>
  </si>
  <si>
    <t>Проведение выставки сельскохозяйственных животных</t>
  </si>
  <si>
    <t>05Г0107023</t>
  </si>
  <si>
    <t>Подведение итогов трудового соперничества</t>
  </si>
  <si>
    <t>05Д0107260</t>
  </si>
  <si>
    <t>32201R5761</t>
  </si>
  <si>
    <t>32302R5763</t>
  </si>
  <si>
    <t>32201R5762</t>
  </si>
  <si>
    <t>32101R5764</t>
  </si>
  <si>
    <t>Финансовое обеспечение части затрат на проведение комплекса агротехнологических работ, повышение уровня экологической безопасности сельскохозяйственного производства, а также на повышение плодородия почв и качества почв в целях выполнения показателей результативности</t>
  </si>
  <si>
    <t>сельское хозяйство</t>
  </si>
  <si>
    <t>село</t>
  </si>
  <si>
    <t>финансирование</t>
  </si>
  <si>
    <t>лимит</t>
  </si>
  <si>
    <t>05В01R3680</t>
  </si>
  <si>
    <t>Государственная поддержка стимулирования увеличения производства масличных культур</t>
  </si>
  <si>
    <t>05ВT252590</t>
  </si>
  <si>
    <t>Сумма на 2023 год</t>
  </si>
  <si>
    <t>05В0107088</t>
  </si>
  <si>
    <t>Возмещение части затрат на государственную регистрацию прав на объекты животноводческих стоянок</t>
  </si>
  <si>
    <t>05В01R0140</t>
  </si>
  <si>
    <t>Стимулирование увеличения производства картофеля и овощей</t>
  </si>
  <si>
    <t>Возмещение производителям зерновых культур части затрат по производству и реализации зерновых культур</t>
  </si>
  <si>
    <t>Стимулирование развития приоритетных подотраслей агропромышленного комплекса и развитие малых форм хозяйствования (обеспечение прироста сельскохозяйственной продукции собственного производства в рамках приоритетных подотраслей агропромышленного комплекса)</t>
  </si>
  <si>
    <t>Развитие сельского туризма</t>
  </si>
  <si>
    <t>05Г01R3410</t>
  </si>
  <si>
    <t>Поддержка приобретения минеральных удобрений</t>
  </si>
  <si>
    <t>05Е0107085</t>
  </si>
  <si>
    <t>05Е01R5980</t>
  </si>
  <si>
    <t>05Е02R5990</t>
  </si>
  <si>
    <t>05ЕТ255680</t>
  </si>
  <si>
    <t>Обеспечение комплексного развитию сельских территорий (возмещение затрат по заключенным ученическим договорам с работниками и по заключенным договорам о целевом обучении с гражданами)</t>
  </si>
  <si>
    <t>Реализация мероприятий по благоустройству сельских территорий</t>
  </si>
  <si>
    <t>Обеспечение комплексного развития сельских территорий (реализация мероприятий по благоустройству сельских территорий)</t>
  </si>
  <si>
    <t>Обеспечение комплексного развития сельских территорий (возмещение затрат, связанных с оплатой труда и проживанием студентов, привлеченных для прохождения производственной практики)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</si>
  <si>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</si>
  <si>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Обеспечение комплексного развития сельских территорий</t>
  </si>
  <si>
    <t>стим</t>
  </si>
  <si>
    <t>комп</t>
  </si>
  <si>
    <t>23-50140-00000-00000</t>
  </si>
  <si>
    <t>23-53680-00000-00000</t>
  </si>
  <si>
    <t>23-55020-00000-00000</t>
  </si>
  <si>
    <t>23-55080-00000-00000</t>
  </si>
  <si>
    <t>23-52590-00000-00000</t>
  </si>
  <si>
    <t>2354800X110700000000</t>
  </si>
  <si>
    <t>23-55980-00000-00000</t>
  </si>
  <si>
    <t>23-55990-00000-00000</t>
  </si>
  <si>
    <t>23556800137440000000</t>
  </si>
  <si>
    <t>23-55760-00000-02000</t>
  </si>
  <si>
    <t>23-55760-00000-00000</t>
  </si>
  <si>
    <t>23-55760-00000-00001</t>
  </si>
  <si>
    <t>23-55760-00000-00002</t>
  </si>
  <si>
    <t>23-55760-00000-00003</t>
  </si>
  <si>
    <t>23-55760-00000-00004</t>
  </si>
  <si>
    <t>23-55760-00000-00005</t>
  </si>
  <si>
    <t>23-55760-00000-00006</t>
  </si>
  <si>
    <t>23-55760-00000-00007</t>
  </si>
  <si>
    <t>23-55760-00000-00008</t>
  </si>
  <si>
    <t>23-55760-00000-00009</t>
  </si>
  <si>
    <t>23-55760-00000-00010</t>
  </si>
  <si>
    <t>23-55760-00000-00011</t>
  </si>
  <si>
    <t>23-55760-00000-00012</t>
  </si>
  <si>
    <t>23-55760-00000-00013</t>
  </si>
  <si>
    <t>23-55760-00000-00014</t>
  </si>
  <si>
    <t>23-55760-00000-00015</t>
  </si>
  <si>
    <t>23-55760-00000-00016</t>
  </si>
  <si>
    <t>23-55760-00000-00017</t>
  </si>
  <si>
    <t>23-55760-00000-00018</t>
  </si>
  <si>
    <t>23-55760-00000-00019</t>
  </si>
  <si>
    <t>23-55760-00000-00020</t>
  </si>
  <si>
    <t>23-55760-00000-01000</t>
  </si>
  <si>
    <t>23-55760-00000-03000</t>
  </si>
  <si>
    <t>23-55760-00000-03001</t>
  </si>
  <si>
    <t>23-55760-00000-03002</t>
  </si>
  <si>
    <t>23-55760-00000-03003</t>
  </si>
  <si>
    <t>23-55760-00000-03004</t>
  </si>
  <si>
    <t>23-55760-00000-03005</t>
  </si>
  <si>
    <t>23-55760-00000-03006</t>
  </si>
  <si>
    <t>23-55760-00000-03007</t>
  </si>
  <si>
    <t>23-55760-00000-03008</t>
  </si>
  <si>
    <t>23-55760-00000-03009</t>
  </si>
  <si>
    <t>23-55760-00000-03010</t>
  </si>
  <si>
    <t>2353410X215550000000</t>
  </si>
  <si>
    <t>23-066-001</t>
  </si>
  <si>
    <t>Финансовое обеспечение мероприятий по улучшению наркологической ситуации в Забайкальском крае</t>
  </si>
  <si>
    <t>Справка по финансированию мероприятий из краевого бюджета на 01 мая 2023 года</t>
  </si>
  <si>
    <t>Факт на 01.05.2023</t>
  </si>
  <si>
    <t>Остаток ЛБА на 01.05.2023 г</t>
  </si>
  <si>
    <t xml:space="preserve">                                                 Справка по финансированию мероприятий из федерального бюджета на 01 мая 2023 года</t>
  </si>
  <si>
    <t>Факт на 01.05.2023 г</t>
  </si>
  <si>
    <t>Остаток ЛБА на 01.05.2023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</si>
</sst>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_р_._-;\-* #,##0.0_р_._-;_-* &quot;-&quot;??_р_._-;_-@_-"/>
  </numFmts>
  <fonts count="16" x14ac:knownFonts="1">
    <font>
      <sz val="11"/>
      <name val="Calibri"/>
      <family val="2"/>
      <scheme val="minor"/>
    </font>
    <font>
      <b/>
      <sz val="12"/>
      <color rgb="FF000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9">
    <xf numFmtId="0" fontId="0" fillId="0" borderId="0"/>
    <xf numFmtId="0" fontId="1" fillId="0" borderId="1">
      <alignment horizontal="center"/>
    </xf>
    <xf numFmtId="0" fontId="2" fillId="0" borderId="1"/>
    <xf numFmtId="0" fontId="2" fillId="0" borderId="1">
      <alignment horizontal="right"/>
    </xf>
    <xf numFmtId="0" fontId="2" fillId="0" borderId="2">
      <alignment horizontal="center" vertical="center" wrapText="1"/>
    </xf>
    <xf numFmtId="0" fontId="3" fillId="0" borderId="2">
      <alignment vertical="top" wrapText="1"/>
    </xf>
    <xf numFmtId="1" fontId="2" fillId="0" borderId="2">
      <alignment horizontal="center" vertical="top" shrinkToFit="1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3" fillId="0" borderId="3">
      <alignment horizontal="right"/>
    </xf>
    <xf numFmtId="4" fontId="3" fillId="2" borderId="3">
      <alignment horizontal="right" vertical="top" shrinkToFit="1"/>
    </xf>
    <xf numFmtId="4" fontId="3" fillId="3" borderId="3">
      <alignment horizontal="right" vertical="top" shrinkToFit="1"/>
    </xf>
    <xf numFmtId="0" fontId="2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2" fillId="0" borderId="1"/>
    <xf numFmtId="0" fontId="2" fillId="0" borderId="1"/>
    <xf numFmtId="0" fontId="2" fillId="4" borderId="1"/>
    <xf numFmtId="0" fontId="2" fillId="4" borderId="1">
      <alignment shrinkToFit="1"/>
    </xf>
    <xf numFmtId="1" fontId="2" fillId="0" borderId="2">
      <alignment vertical="top" wrapText="1"/>
    </xf>
    <xf numFmtId="0" fontId="2" fillId="4" borderId="1">
      <alignment horizontal="center"/>
    </xf>
    <xf numFmtId="4" fontId="3" fillId="0" borderId="2">
      <alignment horizontal="right" vertical="top" shrinkToFit="1"/>
    </xf>
    <xf numFmtId="4" fontId="2" fillId="0" borderId="2">
      <alignment horizontal="right" vertical="top" shrinkToFit="1"/>
    </xf>
    <xf numFmtId="0" fontId="2" fillId="0" borderId="1">
      <alignment vertical="top"/>
    </xf>
    <xf numFmtId="43" fontId="4" fillId="0" borderId="0" applyFont="0" applyFill="0" applyBorder="0" applyAlignment="0" applyProtection="0"/>
    <xf numFmtId="49" fontId="13" fillId="0" borderId="9">
      <alignment horizontal="center" vertical="top" shrinkToFit="1"/>
    </xf>
    <xf numFmtId="49" fontId="14" fillId="0" borderId="9">
      <alignment horizontal="center" vertical="top" shrinkToFit="1"/>
    </xf>
    <xf numFmtId="4" fontId="15" fillId="0" borderId="9">
      <alignment horizontal="right" vertical="top" shrinkToFit="1"/>
    </xf>
  </cellStyleXfs>
  <cellXfs count="109">
    <xf numFmtId="0" fontId="0" fillId="0" borderId="0" xfId="0"/>
    <xf numFmtId="0" fontId="12" fillId="5" borderId="1" xfId="1" applyNumberFormat="1" applyFont="1" applyFill="1" applyAlignment="1" applyProtection="1"/>
    <xf numFmtId="0" fontId="9" fillId="5" borderId="0" xfId="0" applyFont="1" applyFill="1" applyProtection="1">
      <protection locked="0"/>
    </xf>
    <xf numFmtId="0" fontId="9" fillId="5" borderId="4" xfId="0" applyFont="1" applyFill="1" applyBorder="1" applyAlignment="1" applyProtection="1">
      <alignment vertical="top" wrapText="1"/>
      <protection locked="0"/>
    </xf>
    <xf numFmtId="0" fontId="9" fillId="5" borderId="0" xfId="0" applyFont="1" applyFill="1" applyAlignment="1" applyProtection="1">
      <alignment vertical="top"/>
      <protection locked="0"/>
    </xf>
    <xf numFmtId="0" fontId="9" fillId="5" borderId="4" xfId="0" applyFont="1" applyFill="1" applyBorder="1" applyAlignment="1" applyProtection="1">
      <alignment vertical="top"/>
      <protection locked="0"/>
    </xf>
    <xf numFmtId="0" fontId="9" fillId="5" borderId="4" xfId="0" applyFont="1" applyFill="1" applyBorder="1" applyProtection="1">
      <protection locked="0"/>
    </xf>
    <xf numFmtId="1" fontId="5" fillId="5" borderId="2" xfId="6" applyNumberFormat="1" applyFont="1" applyFill="1" applyProtection="1">
      <alignment horizontal="center" vertical="top" shrinkToFit="1"/>
    </xf>
    <xf numFmtId="1" fontId="10" fillId="5" borderId="4" xfId="6" applyNumberFormat="1" applyFont="1" applyFill="1" applyBorder="1" applyProtection="1">
      <alignment horizontal="center" vertical="top" shrinkToFit="1"/>
    </xf>
    <xf numFmtId="0" fontId="5" fillId="5" borderId="2" xfId="4" applyNumberFormat="1" applyFont="1" applyFill="1" applyAlignment="1" applyProtection="1">
      <alignment horizontal="center" vertical="top" wrapText="1"/>
    </xf>
    <xf numFmtId="43" fontId="6" fillId="5" borderId="5" xfId="25" applyFont="1" applyFill="1" applyBorder="1" applyAlignment="1" applyProtection="1">
      <alignment horizontal="right" vertical="top" shrinkToFit="1"/>
    </xf>
    <xf numFmtId="164" fontId="9" fillId="5" borderId="4" xfId="0" applyNumberFormat="1" applyFont="1" applyFill="1" applyBorder="1" applyProtection="1">
      <protection locked="0"/>
    </xf>
    <xf numFmtId="0" fontId="7" fillId="5" borderId="4" xfId="25" applyNumberFormat="1" applyFont="1" applyFill="1" applyBorder="1" applyAlignment="1">
      <alignment horizontal="left" vertical="top" wrapText="1"/>
    </xf>
    <xf numFmtId="43" fontId="9" fillId="5" borderId="0" xfId="0" applyNumberFormat="1" applyFont="1" applyFill="1" applyProtection="1">
      <protection locked="0"/>
    </xf>
    <xf numFmtId="0" fontId="10" fillId="5" borderId="6" xfId="4" applyNumberFormat="1" applyFont="1" applyFill="1" applyBorder="1" applyAlignment="1" applyProtection="1">
      <alignment horizontal="center" vertical="top" wrapText="1"/>
    </xf>
    <xf numFmtId="0" fontId="10" fillId="5" borderId="7" xfId="4" applyNumberFormat="1" applyFont="1" applyFill="1" applyBorder="1" applyAlignment="1" applyProtection="1">
      <alignment horizontal="center" vertical="top" wrapText="1"/>
    </xf>
    <xf numFmtId="0" fontId="9" fillId="5" borderId="8" xfId="0" applyFont="1" applyFill="1" applyBorder="1" applyAlignment="1" applyProtection="1">
      <alignment vertical="top" wrapText="1"/>
      <protection locked="0"/>
    </xf>
    <xf numFmtId="0" fontId="10" fillId="5" borderId="4" xfId="5" applyNumberFormat="1" applyFont="1" applyFill="1" applyBorder="1" applyAlignment="1" applyProtection="1">
      <alignment horizontal="left" vertical="top" wrapText="1"/>
    </xf>
    <xf numFmtId="4" fontId="11" fillId="5" borderId="4" xfId="7" applyNumberFormat="1" applyFont="1" applyFill="1" applyBorder="1" applyProtection="1">
      <alignment horizontal="right" vertical="top" shrinkToFit="1"/>
    </xf>
    <xf numFmtId="0" fontId="5" fillId="5" borderId="2" xfId="5" applyNumberFormat="1" applyFont="1" applyFill="1" applyAlignment="1" applyProtection="1">
      <alignment horizontal="left" vertical="top" wrapText="1"/>
    </xf>
    <xf numFmtId="43" fontId="9" fillId="5" borderId="4" xfId="25" applyFont="1" applyFill="1" applyBorder="1" applyAlignment="1" applyProtection="1">
      <alignment vertical="top"/>
      <protection locked="0"/>
    </xf>
    <xf numFmtId="0" fontId="5" fillId="5" borderId="4" xfId="0" applyFont="1" applyFill="1" applyBorder="1" applyAlignment="1">
      <alignment vertical="top" wrapText="1"/>
    </xf>
    <xf numFmtId="0" fontId="5" fillId="5" borderId="8" xfId="0" applyFont="1" applyFill="1" applyBorder="1" applyAlignment="1">
      <alignment vertical="top" wrapText="1"/>
    </xf>
    <xf numFmtId="0" fontId="5" fillId="5" borderId="8" xfId="0" quotePrefix="1" applyFont="1" applyFill="1" applyBorder="1" applyAlignment="1">
      <alignment vertical="top" wrapText="1"/>
    </xf>
    <xf numFmtId="0" fontId="5" fillId="5" borderId="4" xfId="0" quotePrefix="1" applyFont="1" applyFill="1" applyBorder="1" applyAlignment="1">
      <alignment vertical="top" wrapText="1"/>
    </xf>
    <xf numFmtId="0" fontId="5" fillId="5" borderId="13" xfId="5" applyNumberFormat="1" applyFont="1" applyFill="1" applyBorder="1" applyAlignment="1" applyProtection="1">
      <alignment horizontal="left" vertical="top" wrapText="1"/>
    </xf>
    <xf numFmtId="0" fontId="10" fillId="5" borderId="13" xfId="5" applyNumberFormat="1" applyFont="1" applyFill="1" applyBorder="1" applyAlignment="1" applyProtection="1">
      <alignment horizontal="left" vertical="top" wrapText="1"/>
    </xf>
    <xf numFmtId="0" fontId="10" fillId="5" borderId="2" xfId="5" applyNumberFormat="1" applyFont="1" applyFill="1" applyAlignment="1" applyProtection="1">
      <alignment horizontal="left" vertical="top" wrapText="1"/>
    </xf>
    <xf numFmtId="4" fontId="10" fillId="5" borderId="7" xfId="7" applyNumberFormat="1" applyFont="1" applyFill="1" applyBorder="1" applyAlignment="1" applyProtection="1">
      <alignment horizontal="right" vertical="top" shrinkToFit="1"/>
    </xf>
    <xf numFmtId="0" fontId="5" fillId="5" borderId="8" xfId="5" applyNumberFormat="1" applyFont="1" applyFill="1" applyBorder="1" applyAlignment="1" applyProtection="1">
      <alignment horizontal="left" vertical="top" wrapText="1"/>
    </xf>
    <xf numFmtId="0" fontId="5" fillId="5" borderId="4" xfId="5" applyNumberFormat="1" applyFont="1" applyFill="1" applyBorder="1" applyAlignment="1" applyProtection="1">
      <alignment horizontal="left" vertical="top" wrapText="1"/>
    </xf>
    <xf numFmtId="0" fontId="5" fillId="5" borderId="1" xfId="0" applyFont="1" applyFill="1" applyBorder="1" applyAlignment="1">
      <alignment vertical="top" wrapText="1"/>
    </xf>
    <xf numFmtId="0" fontId="10" fillId="5" borderId="6" xfId="5" applyNumberFormat="1" applyFont="1" applyFill="1" applyBorder="1" applyAlignment="1" applyProtection="1">
      <alignment horizontal="left" vertical="top" wrapText="1"/>
    </xf>
    <xf numFmtId="164" fontId="9" fillId="5" borderId="4" xfId="0" applyNumberFormat="1" applyFont="1" applyFill="1" applyBorder="1" applyAlignment="1" applyProtection="1">
      <alignment vertical="top"/>
      <protection locked="0"/>
    </xf>
    <xf numFmtId="1" fontId="5" fillId="5" borderId="12" xfId="6" applyNumberFormat="1" applyFont="1" applyFill="1" applyBorder="1" applyProtection="1">
      <alignment horizontal="center" vertical="top" shrinkToFit="1"/>
    </xf>
    <xf numFmtId="1" fontId="5" fillId="5" borderId="14" xfId="6" applyNumberFormat="1" applyFont="1" applyFill="1" applyBorder="1" applyProtection="1">
      <alignment horizontal="center" vertical="top" shrinkToFit="1"/>
    </xf>
    <xf numFmtId="1" fontId="5" fillId="5" borderId="6" xfId="6" applyNumberFormat="1" applyFont="1" applyFill="1" applyBorder="1" applyProtection="1">
      <alignment horizontal="center" vertical="top" shrinkToFit="1"/>
    </xf>
    <xf numFmtId="43" fontId="9" fillId="5" borderId="8" xfId="25" applyFont="1" applyFill="1" applyBorder="1" applyAlignment="1" applyProtection="1">
      <alignment vertical="top"/>
      <protection locked="0"/>
    </xf>
    <xf numFmtId="1" fontId="5" fillId="5" borderId="8" xfId="6" applyNumberFormat="1" applyFont="1" applyFill="1" applyBorder="1" applyProtection="1">
      <alignment horizontal="center" vertical="top" shrinkToFit="1"/>
    </xf>
    <xf numFmtId="1" fontId="5" fillId="5" borderId="4" xfId="6" applyNumberFormat="1" applyFont="1" applyFill="1" applyBorder="1" applyProtection="1">
      <alignment horizontal="center" vertical="top" shrinkToFit="1"/>
    </xf>
    <xf numFmtId="1" fontId="5" fillId="5" borderId="13" xfId="6" applyNumberFormat="1" applyFont="1" applyFill="1" applyBorder="1" applyProtection="1">
      <alignment horizontal="center" vertical="top" shrinkToFit="1"/>
    </xf>
    <xf numFmtId="1" fontId="5" fillId="5" borderId="10" xfId="6" applyNumberFormat="1" applyFont="1" applyFill="1" applyBorder="1" applyProtection="1">
      <alignment horizontal="center" vertical="top" shrinkToFit="1"/>
    </xf>
    <xf numFmtId="1" fontId="5" fillId="5" borderId="11" xfId="6" applyNumberFormat="1" applyFont="1" applyFill="1" applyBorder="1" applyProtection="1">
      <alignment horizontal="center" vertical="top" shrinkToFit="1"/>
    </xf>
    <xf numFmtId="0" fontId="5" fillId="5" borderId="4" xfId="0" applyFont="1" applyFill="1" applyBorder="1" applyAlignment="1">
      <alignment horizontal="justify" vertical="center" wrapText="1"/>
    </xf>
    <xf numFmtId="49" fontId="10" fillId="5" borderId="2" xfId="6" applyNumberFormat="1" applyFont="1" applyFill="1" applyProtection="1">
      <alignment horizontal="center" vertical="top" shrinkToFit="1"/>
    </xf>
    <xf numFmtId="1" fontId="10" fillId="5" borderId="2" xfId="6" applyNumberFormat="1" applyFont="1" applyFill="1" applyProtection="1">
      <alignment horizontal="center" vertical="top" shrinkToFit="1"/>
    </xf>
    <xf numFmtId="4" fontId="9" fillId="5" borderId="4" xfId="0" applyNumberFormat="1" applyFont="1" applyFill="1" applyBorder="1" applyAlignment="1" applyProtection="1">
      <alignment vertical="top"/>
      <protection locked="0"/>
    </xf>
    <xf numFmtId="4" fontId="10" fillId="5" borderId="5" xfId="7" applyNumberFormat="1" applyFont="1" applyFill="1" applyBorder="1" applyAlignment="1" applyProtection="1">
      <alignment horizontal="right" vertical="top" shrinkToFit="1"/>
    </xf>
    <xf numFmtId="164" fontId="9" fillId="5" borderId="8" xfId="0" applyNumberFormat="1" applyFont="1" applyFill="1" applyBorder="1" applyAlignment="1" applyProtection="1">
      <alignment vertical="top"/>
      <protection locked="0"/>
    </xf>
    <xf numFmtId="49" fontId="5" fillId="5" borderId="4" xfId="6" applyNumberFormat="1" applyFont="1" applyFill="1" applyBorder="1" applyProtection="1">
      <alignment horizontal="center" vertical="top" shrinkToFit="1"/>
    </xf>
    <xf numFmtId="49" fontId="10" fillId="5" borderId="6" xfId="6" applyNumberFormat="1" applyFont="1" applyFill="1" applyBorder="1" applyProtection="1">
      <alignment horizontal="center" vertical="top" shrinkToFit="1"/>
    </xf>
    <xf numFmtId="4" fontId="9" fillId="5" borderId="8" xfId="0" applyNumberFormat="1" applyFont="1" applyFill="1" applyBorder="1" applyAlignment="1" applyProtection="1">
      <alignment vertical="top"/>
      <protection locked="0"/>
    </xf>
    <xf numFmtId="49" fontId="13" fillId="5" borderId="4" xfId="26" applyNumberFormat="1" applyFill="1" applyBorder="1" applyProtection="1">
      <alignment horizontal="center" vertical="top" shrinkToFit="1"/>
    </xf>
    <xf numFmtId="1" fontId="10" fillId="5" borderId="6" xfId="6" applyNumberFormat="1" applyFont="1" applyFill="1" applyBorder="1" applyProtection="1">
      <alignment horizontal="center" vertical="top" shrinkToFit="1"/>
    </xf>
    <xf numFmtId="1" fontId="10" fillId="5" borderId="7" xfId="6" applyNumberFormat="1" applyFont="1" applyFill="1" applyBorder="1" applyProtection="1">
      <alignment horizontal="center" vertical="top" shrinkToFit="1"/>
    </xf>
    <xf numFmtId="49" fontId="10" fillId="5" borderId="4" xfId="6" applyNumberFormat="1" applyFont="1" applyFill="1" applyBorder="1" applyProtection="1">
      <alignment horizontal="center" vertical="top" shrinkToFit="1"/>
    </xf>
    <xf numFmtId="1" fontId="10" fillId="5" borderId="11" xfId="6" applyNumberFormat="1" applyFont="1" applyFill="1" applyBorder="1" applyProtection="1">
      <alignment horizontal="center" vertical="top" shrinkToFit="1"/>
    </xf>
    <xf numFmtId="4" fontId="10" fillId="5" borderId="4" xfId="7" applyNumberFormat="1" applyFont="1" applyFill="1" applyBorder="1" applyProtection="1">
      <alignment horizontal="right" vertical="top" shrinkToFit="1"/>
    </xf>
    <xf numFmtId="4" fontId="9" fillId="5" borderId="11" xfId="0" applyNumberFormat="1" applyFont="1" applyFill="1" applyBorder="1" applyAlignment="1" applyProtection="1">
      <alignment vertical="top"/>
      <protection locked="0"/>
    </xf>
    <xf numFmtId="4" fontId="10" fillId="5" borderId="16" xfId="7" applyNumberFormat="1" applyFont="1" applyFill="1" applyBorder="1" applyAlignment="1" applyProtection="1">
      <alignment horizontal="right" vertical="top" shrinkToFit="1"/>
    </xf>
    <xf numFmtId="1" fontId="10" fillId="5" borderId="13" xfId="6" applyNumberFormat="1" applyFont="1" applyFill="1" applyBorder="1" applyProtection="1">
      <alignment horizontal="center" vertical="top" shrinkToFit="1"/>
    </xf>
    <xf numFmtId="4" fontId="10" fillId="5" borderId="11" xfId="7" applyNumberFormat="1" applyFont="1" applyFill="1" applyBorder="1" applyProtection="1">
      <alignment horizontal="right" vertical="top" shrinkToFit="1"/>
    </xf>
    <xf numFmtId="4" fontId="9" fillId="5" borderId="4" xfId="0" applyNumberFormat="1" applyFont="1" applyFill="1" applyBorder="1" applyProtection="1">
      <protection locked="0"/>
    </xf>
    <xf numFmtId="1" fontId="10" fillId="5" borderId="12" xfId="6" applyNumberFormat="1" applyFont="1" applyFill="1" applyBorder="1" applyProtection="1">
      <alignment horizontal="center" vertical="top" shrinkToFit="1"/>
    </xf>
    <xf numFmtId="1" fontId="10" fillId="5" borderId="2" xfId="6" applyNumberFormat="1" applyFont="1" applyFill="1" applyBorder="1" applyProtection="1">
      <alignment horizontal="center" vertical="top" shrinkToFit="1"/>
    </xf>
    <xf numFmtId="49" fontId="10" fillId="5" borderId="2" xfId="6" applyNumberFormat="1" applyFont="1" applyFill="1" applyBorder="1" applyProtection="1">
      <alignment horizontal="center" vertical="top" shrinkToFit="1"/>
    </xf>
    <xf numFmtId="43" fontId="8" fillId="5" borderId="11" xfId="25" applyFont="1" applyFill="1" applyBorder="1" applyAlignment="1">
      <alignment vertical="top" wrapText="1"/>
    </xf>
    <xf numFmtId="4" fontId="10" fillId="5" borderId="10" xfId="7" applyNumberFormat="1" applyFont="1" applyFill="1" applyBorder="1" applyAlignment="1" applyProtection="1">
      <alignment horizontal="right" vertical="top" shrinkToFit="1"/>
    </xf>
    <xf numFmtId="43" fontId="9" fillId="5" borderId="4" xfId="0" applyNumberFormat="1" applyFont="1" applyFill="1" applyBorder="1" applyProtection="1">
      <protection locked="0"/>
    </xf>
    <xf numFmtId="43" fontId="8" fillId="5" borderId="4" xfId="25" applyFont="1" applyFill="1" applyBorder="1" applyAlignment="1">
      <alignment vertical="top" wrapText="1"/>
    </xf>
    <xf numFmtId="0" fontId="10" fillId="5" borderId="2" xfId="5" applyNumberFormat="1" applyFont="1" applyFill="1" applyBorder="1" applyAlignment="1" applyProtection="1">
      <alignment horizontal="left" vertical="top" wrapText="1"/>
    </xf>
    <xf numFmtId="0" fontId="5" fillId="5" borderId="2" xfId="5" applyNumberFormat="1" applyFont="1" applyFill="1" applyBorder="1" applyAlignment="1" applyProtection="1">
      <alignment horizontal="left" vertical="top" wrapText="1"/>
    </xf>
    <xf numFmtId="1" fontId="5" fillId="5" borderId="2" xfId="6" applyNumberFormat="1" applyFont="1" applyFill="1" applyBorder="1" applyProtection="1">
      <alignment horizontal="center" vertical="top" shrinkToFit="1"/>
    </xf>
    <xf numFmtId="1" fontId="10" fillId="5" borderId="5" xfId="6" applyNumberFormat="1" applyFont="1" applyFill="1" applyBorder="1" applyProtection="1">
      <alignment horizontal="center" vertical="top" shrinkToFit="1"/>
    </xf>
    <xf numFmtId="49" fontId="10" fillId="5" borderId="8" xfId="6" applyNumberFormat="1" applyFont="1" applyFill="1" applyBorder="1" applyProtection="1">
      <alignment horizontal="center" vertical="top" shrinkToFit="1"/>
    </xf>
    <xf numFmtId="1" fontId="10" fillId="5" borderId="14" xfId="6" applyNumberFormat="1" applyFont="1" applyFill="1" applyBorder="1" applyProtection="1">
      <alignment horizontal="center" vertical="top" shrinkToFit="1"/>
    </xf>
    <xf numFmtId="0" fontId="5" fillId="5" borderId="6" xfId="5" applyNumberFormat="1" applyFont="1" applyFill="1" applyBorder="1" applyAlignment="1" applyProtection="1">
      <alignment horizontal="left" vertical="top" wrapText="1"/>
    </xf>
    <xf numFmtId="4" fontId="5" fillId="5" borderId="5" xfId="7" applyNumberFormat="1" applyFont="1" applyFill="1" applyBorder="1" applyAlignment="1" applyProtection="1">
      <alignment horizontal="right" vertical="top" shrinkToFit="1"/>
    </xf>
    <xf numFmtId="43" fontId="5" fillId="5" borderId="5" xfId="25" applyFont="1" applyFill="1" applyBorder="1" applyAlignment="1" applyProtection="1">
      <alignment horizontal="right" vertical="top" shrinkToFit="1"/>
    </xf>
    <xf numFmtId="43" fontId="5" fillId="5" borderId="7" xfId="25" applyFont="1" applyFill="1" applyBorder="1" applyAlignment="1" applyProtection="1">
      <alignment horizontal="right" vertical="top" shrinkToFit="1"/>
    </xf>
    <xf numFmtId="43" fontId="5" fillId="5" borderId="8" xfId="25" applyFont="1" applyFill="1" applyBorder="1" applyAlignment="1" applyProtection="1">
      <alignment horizontal="right" vertical="top" shrinkToFit="1"/>
    </xf>
    <xf numFmtId="43" fontId="5" fillId="5" borderId="4" xfId="25" applyFont="1" applyFill="1" applyBorder="1" applyAlignment="1" applyProtection="1">
      <alignment horizontal="right" vertical="top" shrinkToFit="1"/>
    </xf>
    <xf numFmtId="43" fontId="5" fillId="5" borderId="11" xfId="25" applyFont="1" applyFill="1" applyBorder="1" applyAlignment="1" applyProtection="1">
      <alignment horizontal="right" vertical="top" shrinkToFit="1"/>
    </xf>
    <xf numFmtId="43" fontId="9" fillId="5" borderId="11" xfId="25" applyFont="1" applyFill="1" applyBorder="1" applyAlignment="1" applyProtection="1">
      <alignment vertical="top"/>
      <protection locked="0"/>
    </xf>
    <xf numFmtId="43" fontId="5" fillId="5" borderId="15" xfId="25" applyFont="1" applyFill="1" applyBorder="1" applyAlignment="1" applyProtection="1">
      <alignment horizontal="right" vertical="top" shrinkToFit="1"/>
    </xf>
    <xf numFmtId="43" fontId="5" fillId="5" borderId="10" xfId="25" applyFont="1" applyFill="1" applyBorder="1" applyAlignment="1" applyProtection="1">
      <alignment horizontal="right" vertical="top" shrinkToFit="1"/>
    </xf>
    <xf numFmtId="49" fontId="5" fillId="5" borderId="6" xfId="6" applyNumberFormat="1" applyFont="1" applyFill="1" applyBorder="1" applyProtection="1">
      <alignment horizontal="center" vertical="top" shrinkToFit="1"/>
    </xf>
    <xf numFmtId="4" fontId="5" fillId="5" borderId="7" xfId="7" applyNumberFormat="1" applyFont="1" applyFill="1" applyBorder="1" applyAlignment="1" applyProtection="1">
      <alignment horizontal="right" vertical="top" shrinkToFit="1"/>
    </xf>
    <xf numFmtId="4" fontId="5" fillId="5" borderId="4" xfId="7" applyNumberFormat="1" applyFont="1" applyFill="1" applyBorder="1" applyAlignment="1" applyProtection="1">
      <alignment horizontal="right" vertical="top" shrinkToFit="1"/>
    </xf>
    <xf numFmtId="4" fontId="10" fillId="5" borderId="4" xfId="7" applyNumberFormat="1" applyFont="1" applyFill="1" applyBorder="1" applyAlignment="1" applyProtection="1">
      <alignment horizontal="right" vertical="top" shrinkToFit="1"/>
    </xf>
    <xf numFmtId="49" fontId="5" fillId="5" borderId="2" xfId="6" applyNumberFormat="1" applyFont="1" applyFill="1" applyBorder="1" applyProtection="1">
      <alignment horizontal="center" vertical="top" shrinkToFit="1"/>
    </xf>
    <xf numFmtId="49" fontId="5" fillId="5" borderId="2" xfId="6" applyNumberFormat="1" applyFont="1" applyFill="1" applyProtection="1">
      <alignment horizontal="center" vertical="top" shrinkToFit="1"/>
    </xf>
    <xf numFmtId="49" fontId="14" fillId="5" borderId="4" xfId="27" applyNumberFormat="1" applyFill="1" applyBorder="1" applyProtection="1">
      <alignment horizontal="center" vertical="top" shrinkToFit="1"/>
    </xf>
    <xf numFmtId="49" fontId="13" fillId="5" borderId="4" xfId="27" applyNumberFormat="1" applyFont="1" applyFill="1" applyBorder="1" applyProtection="1">
      <alignment horizontal="center" vertical="top" shrinkToFit="1"/>
    </xf>
    <xf numFmtId="4" fontId="10" fillId="5" borderId="17" xfId="7" applyNumberFormat="1" applyFont="1" applyFill="1" applyBorder="1" applyAlignment="1" applyProtection="1">
      <alignment horizontal="right" vertical="top" shrinkToFit="1"/>
    </xf>
    <xf numFmtId="0" fontId="10" fillId="5" borderId="18" xfId="5" applyNumberFormat="1" applyFont="1" applyFill="1" applyBorder="1" applyAlignment="1" applyProtection="1">
      <alignment horizontal="left" vertical="top" wrapText="1"/>
    </xf>
    <xf numFmtId="1" fontId="10" fillId="5" borderId="18" xfId="6" applyNumberFormat="1" applyFont="1" applyFill="1" applyBorder="1" applyProtection="1">
      <alignment horizontal="center" vertical="top" shrinkToFit="1"/>
    </xf>
    <xf numFmtId="1" fontId="10" fillId="5" borderId="19" xfId="6" applyNumberFormat="1" applyFont="1" applyFill="1" applyBorder="1" applyProtection="1">
      <alignment horizontal="center" vertical="top" shrinkToFit="1"/>
    </xf>
    <xf numFmtId="49" fontId="10" fillId="5" borderId="20" xfId="6" applyNumberFormat="1" applyFont="1" applyFill="1" applyBorder="1" applyProtection="1">
      <alignment horizontal="center" vertical="top" shrinkToFit="1"/>
    </xf>
    <xf numFmtId="4" fontId="10" fillId="5" borderId="19" xfId="7" applyNumberFormat="1" applyFont="1" applyFill="1" applyBorder="1" applyAlignment="1" applyProtection="1">
      <alignment horizontal="right" vertical="top" shrinkToFit="1"/>
    </xf>
    <xf numFmtId="43" fontId="9" fillId="5" borderId="20" xfId="25" applyFont="1" applyFill="1" applyBorder="1" applyAlignment="1" applyProtection="1">
      <alignment vertical="top"/>
      <protection locked="0"/>
    </xf>
    <xf numFmtId="4" fontId="9" fillId="5" borderId="20" xfId="0" applyNumberFormat="1" applyFont="1" applyFill="1" applyBorder="1" applyAlignment="1" applyProtection="1">
      <alignment vertical="top"/>
      <protection locked="0"/>
    </xf>
    <xf numFmtId="49" fontId="13" fillId="5" borderId="8" xfId="26" applyNumberFormat="1" applyFill="1" applyBorder="1" applyProtection="1">
      <alignment horizontal="center" vertical="top" shrinkToFit="1"/>
    </xf>
    <xf numFmtId="0" fontId="6" fillId="5" borderId="1" xfId="1" applyNumberFormat="1" applyFont="1" applyFill="1" applyProtection="1">
      <alignment horizontal="center"/>
    </xf>
    <xf numFmtId="0" fontId="6" fillId="5" borderId="1" xfId="1" applyFont="1" applyFill="1">
      <alignment horizontal="center"/>
    </xf>
    <xf numFmtId="0" fontId="5" fillId="5" borderId="1" xfId="3" applyNumberFormat="1" applyFont="1" applyFill="1" applyProtection="1">
      <alignment horizontal="right"/>
    </xf>
    <xf numFmtId="0" fontId="5" fillId="5" borderId="1" xfId="3" applyFont="1" applyFill="1">
      <alignment horizontal="right"/>
    </xf>
    <xf numFmtId="0" fontId="10" fillId="5" borderId="1" xfId="3" applyNumberFormat="1" applyFont="1" applyFill="1" applyProtection="1">
      <alignment horizontal="right"/>
    </xf>
    <xf numFmtId="0" fontId="10" fillId="5" borderId="1" xfId="3" applyFont="1" applyFill="1">
      <alignment horizontal="right"/>
    </xf>
  </cellXfs>
  <cellStyles count="29">
    <cellStyle name="br" xfId="15"/>
    <cellStyle name="col" xfId="14"/>
    <cellStyle name="ex66" xfId="27"/>
    <cellStyle name="ex67" xfId="26"/>
    <cellStyle name="ex68" xfId="28"/>
    <cellStyle name="style0" xfId="16"/>
    <cellStyle name="td" xfId="17"/>
    <cellStyle name="tr" xfId="13"/>
    <cellStyle name="xl21" xfId="18"/>
    <cellStyle name="xl22" xfId="4"/>
    <cellStyle name="xl23" xfId="2"/>
    <cellStyle name="xl24" xfId="19"/>
    <cellStyle name="xl25" xfId="9"/>
    <cellStyle name="xl26" xfId="10"/>
    <cellStyle name="xl27" xfId="11"/>
    <cellStyle name="xl28" xfId="1"/>
    <cellStyle name="xl29" xfId="3"/>
    <cellStyle name="xl30" xfId="12"/>
    <cellStyle name="xl31" xfId="5"/>
    <cellStyle name="xl32" xfId="20"/>
    <cellStyle name="xl33" xfId="6"/>
    <cellStyle name="xl34" xfId="21"/>
    <cellStyle name="xl35" xfId="7"/>
    <cellStyle name="xl36" xfId="22"/>
    <cellStyle name="xl37" xfId="23"/>
    <cellStyle name="xl38" xfId="8"/>
    <cellStyle name="xl39" xfId="24"/>
    <cellStyle name="Обычный" xfId="0" builtinId="0"/>
    <cellStyle name="Финансовый" xfId="2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view="pageBreakPreview" zoomScaleSheetLayoutView="100" workbookViewId="0">
      <selection activeCell="E8" sqref="E8"/>
    </sheetView>
  </sheetViews>
  <sheetFormatPr defaultRowHeight="15" outlineLevelRow="6" x14ac:dyDescent="0.25"/>
  <cols>
    <col min="1" max="1" width="52" style="2" customWidth="1"/>
    <col min="2" max="2" width="6" style="2" customWidth="1"/>
    <col min="3" max="3" width="6.28515625" style="2" customWidth="1"/>
    <col min="4" max="4" width="6.42578125" style="2" customWidth="1"/>
    <col min="5" max="5" width="12.42578125" style="2" customWidth="1"/>
    <col min="6" max="6" width="6" style="2" customWidth="1"/>
    <col min="7" max="7" width="20.7109375" style="2" customWidth="1"/>
    <col min="8" max="8" width="4.7109375" style="2" customWidth="1"/>
    <col min="9" max="9" width="20.140625" style="2" customWidth="1"/>
    <col min="10" max="10" width="19" style="2" customWidth="1"/>
    <col min="11" max="11" width="18.5703125" style="2" customWidth="1"/>
    <col min="12" max="13" width="9.140625" style="2"/>
    <col min="14" max="14" width="16.85546875" style="2" bestFit="1" customWidth="1"/>
    <col min="15" max="16384" width="9.140625" style="2"/>
  </cols>
  <sheetData>
    <row r="1" spans="1:14" ht="15.75" customHeight="1" x14ac:dyDescent="0.25">
      <c r="A1" s="103"/>
      <c r="B1" s="104"/>
      <c r="C1" s="104"/>
      <c r="D1" s="104"/>
      <c r="E1" s="104"/>
      <c r="F1" s="104"/>
      <c r="G1" s="104"/>
      <c r="H1" s="104"/>
      <c r="I1" s="104"/>
    </row>
    <row r="2" spans="1:14" ht="15.75" customHeight="1" x14ac:dyDescent="0.25">
      <c r="A2" s="103" t="s">
        <v>160</v>
      </c>
      <c r="B2" s="104"/>
      <c r="C2" s="104"/>
      <c r="D2" s="104"/>
      <c r="E2" s="104"/>
      <c r="F2" s="104"/>
      <c r="G2" s="104"/>
      <c r="H2" s="104"/>
      <c r="I2" s="104"/>
    </row>
    <row r="3" spans="1:14" ht="12" customHeight="1" x14ac:dyDescent="0.25">
      <c r="A3" s="105"/>
      <c r="B3" s="106"/>
      <c r="C3" s="106"/>
      <c r="D3" s="106"/>
      <c r="E3" s="106"/>
      <c r="F3" s="106"/>
      <c r="G3" s="106"/>
      <c r="H3" s="106"/>
      <c r="I3" s="106"/>
    </row>
    <row r="4" spans="1:14" s="4" customFormat="1" ht="45" customHeight="1" x14ac:dyDescent="0.2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92</v>
      </c>
      <c r="J4" s="3" t="s">
        <v>161</v>
      </c>
      <c r="K4" s="3" t="s">
        <v>162</v>
      </c>
      <c r="L4" s="3" t="s">
        <v>49</v>
      </c>
    </row>
    <row r="5" spans="1:14" x14ac:dyDescent="0.25">
      <c r="A5" s="12" t="s">
        <v>47</v>
      </c>
      <c r="B5" s="7"/>
      <c r="C5" s="7"/>
      <c r="D5" s="7"/>
      <c r="E5" s="7"/>
      <c r="F5" s="7"/>
      <c r="G5" s="7"/>
      <c r="H5" s="7"/>
      <c r="I5" s="10">
        <f>SUM(I6:I79)</f>
        <v>507687599.99999988</v>
      </c>
      <c r="J5" s="10">
        <f>SUM(J6:J79)</f>
        <v>243777510.77000001</v>
      </c>
      <c r="K5" s="10">
        <f>SUM(K6:K79)</f>
        <v>263910089.23000008</v>
      </c>
      <c r="L5" s="11">
        <f t="shared" ref="L5:L38" si="0">J5/I5*100</f>
        <v>48.017227675050577</v>
      </c>
      <c r="N5" s="13"/>
    </row>
    <row r="6" spans="1:14" ht="30" outlineLevel="6" x14ac:dyDescent="0.25">
      <c r="A6" s="19" t="s">
        <v>36</v>
      </c>
      <c r="B6" s="7" t="s">
        <v>8</v>
      </c>
      <c r="C6" s="7" t="s">
        <v>9</v>
      </c>
      <c r="D6" s="7" t="s">
        <v>10</v>
      </c>
      <c r="E6" s="7" t="s">
        <v>11</v>
      </c>
      <c r="F6" s="7">
        <v>813</v>
      </c>
      <c r="G6" s="7"/>
      <c r="H6" s="7" t="s">
        <v>13</v>
      </c>
      <c r="I6" s="78">
        <v>20000000</v>
      </c>
      <c r="J6" s="20">
        <v>20000000</v>
      </c>
      <c r="K6" s="78">
        <f t="shared" ref="K6:K28" si="1">I6-J6</f>
        <v>0</v>
      </c>
      <c r="L6" s="33">
        <f t="shared" si="0"/>
        <v>100</v>
      </c>
      <c r="N6" s="13"/>
    </row>
    <row r="7" spans="1:14" outlineLevel="6" x14ac:dyDescent="0.25">
      <c r="A7" s="19" t="s">
        <v>35</v>
      </c>
      <c r="B7" s="7" t="s">
        <v>8</v>
      </c>
      <c r="C7" s="7" t="s">
        <v>9</v>
      </c>
      <c r="D7" s="7" t="s">
        <v>10</v>
      </c>
      <c r="E7" s="7" t="s">
        <v>14</v>
      </c>
      <c r="F7" s="7" t="s">
        <v>12</v>
      </c>
      <c r="G7" s="7"/>
      <c r="H7" s="7" t="s">
        <v>13</v>
      </c>
      <c r="I7" s="78">
        <v>12000000</v>
      </c>
      <c r="J7" s="20"/>
      <c r="K7" s="78">
        <f t="shared" si="1"/>
        <v>12000000</v>
      </c>
      <c r="L7" s="33">
        <f t="shared" si="0"/>
        <v>0</v>
      </c>
      <c r="N7" s="13"/>
    </row>
    <row r="8" spans="1:14" ht="93" customHeight="1" outlineLevel="6" x14ac:dyDescent="0.25">
      <c r="A8" s="19" t="s">
        <v>84</v>
      </c>
      <c r="B8" s="7" t="s">
        <v>8</v>
      </c>
      <c r="C8" s="7" t="s">
        <v>9</v>
      </c>
      <c r="D8" s="7" t="s">
        <v>10</v>
      </c>
      <c r="E8" s="7" t="s">
        <v>15</v>
      </c>
      <c r="F8" s="7">
        <v>813</v>
      </c>
      <c r="G8" s="7"/>
      <c r="H8" s="7" t="s">
        <v>13</v>
      </c>
      <c r="I8" s="78">
        <v>27500000</v>
      </c>
      <c r="J8" s="20">
        <v>14873545.789999999</v>
      </c>
      <c r="K8" s="78">
        <f t="shared" si="1"/>
        <v>12626454.210000001</v>
      </c>
      <c r="L8" s="33">
        <f t="shared" si="0"/>
        <v>54.085621054545449</v>
      </c>
      <c r="N8" s="13"/>
    </row>
    <row r="9" spans="1:14" ht="31.5" customHeight="1" outlineLevel="6" x14ac:dyDescent="0.25">
      <c r="A9" s="21" t="s">
        <v>67</v>
      </c>
      <c r="B9" s="34" t="s">
        <v>8</v>
      </c>
      <c r="C9" s="7" t="s">
        <v>9</v>
      </c>
      <c r="D9" s="7" t="s">
        <v>10</v>
      </c>
      <c r="E9" s="7" t="s">
        <v>53</v>
      </c>
      <c r="F9" s="7">
        <v>811</v>
      </c>
      <c r="G9" s="7"/>
      <c r="H9" s="7" t="s">
        <v>13</v>
      </c>
      <c r="I9" s="78">
        <v>100000000</v>
      </c>
      <c r="J9" s="20"/>
      <c r="K9" s="78">
        <f t="shared" si="1"/>
        <v>100000000</v>
      </c>
      <c r="L9" s="33">
        <f t="shared" si="0"/>
        <v>0</v>
      </c>
      <c r="N9" s="13"/>
    </row>
    <row r="10" spans="1:14" ht="42.75" customHeight="1" outlineLevel="6" x14ac:dyDescent="0.25">
      <c r="A10" s="22" t="s">
        <v>94</v>
      </c>
      <c r="B10" s="34" t="s">
        <v>8</v>
      </c>
      <c r="C10" s="7" t="s">
        <v>9</v>
      </c>
      <c r="D10" s="7" t="s">
        <v>10</v>
      </c>
      <c r="E10" s="7" t="s">
        <v>93</v>
      </c>
      <c r="F10" s="7">
        <v>811</v>
      </c>
      <c r="G10" s="7"/>
      <c r="H10" s="7" t="s">
        <v>13</v>
      </c>
      <c r="I10" s="78">
        <v>50000</v>
      </c>
      <c r="J10" s="20"/>
      <c r="K10" s="78">
        <f t="shared" ref="K10" si="2">I10-J10</f>
        <v>50000</v>
      </c>
      <c r="L10" s="33">
        <f t="shared" ref="L10" si="3">J10/I10*100</f>
        <v>0</v>
      </c>
      <c r="N10" s="13"/>
    </row>
    <row r="11" spans="1:14" ht="45.75" customHeight="1" outlineLevel="6" x14ac:dyDescent="0.25">
      <c r="A11" s="22" t="s">
        <v>68</v>
      </c>
      <c r="B11" s="35" t="s">
        <v>8</v>
      </c>
      <c r="C11" s="36" t="s">
        <v>9</v>
      </c>
      <c r="D11" s="36" t="s">
        <v>10</v>
      </c>
      <c r="E11" s="36" t="s">
        <v>54</v>
      </c>
      <c r="F11" s="36">
        <v>811</v>
      </c>
      <c r="G11" s="36"/>
      <c r="H11" s="36" t="s">
        <v>13</v>
      </c>
      <c r="I11" s="79">
        <v>30000000</v>
      </c>
      <c r="J11" s="37"/>
      <c r="K11" s="78">
        <f t="shared" ref="K11" si="4">I11-J11</f>
        <v>30000000</v>
      </c>
      <c r="L11" s="33">
        <f t="shared" ref="L11" si="5">J11/I11*100</f>
        <v>0</v>
      </c>
    </row>
    <row r="12" spans="1:14" ht="36" customHeight="1" outlineLevel="6" x14ac:dyDescent="0.25">
      <c r="A12" s="21" t="s">
        <v>69</v>
      </c>
      <c r="B12" s="34" t="s">
        <v>8</v>
      </c>
      <c r="C12" s="7" t="s">
        <v>9</v>
      </c>
      <c r="D12" s="7" t="s">
        <v>10</v>
      </c>
      <c r="E12" s="7" t="s">
        <v>70</v>
      </c>
      <c r="F12" s="7">
        <v>244</v>
      </c>
      <c r="G12" s="7"/>
      <c r="H12" s="7" t="s">
        <v>13</v>
      </c>
      <c r="I12" s="78">
        <v>1000000</v>
      </c>
      <c r="J12" s="20"/>
      <c r="K12" s="78">
        <f t="shared" ref="K12" si="6">I12-J12</f>
        <v>1000000</v>
      </c>
      <c r="L12" s="33">
        <f t="shared" ref="L12" si="7">J12/I12*100</f>
        <v>0</v>
      </c>
    </row>
    <row r="13" spans="1:14" ht="37.5" customHeight="1" outlineLevel="6" x14ac:dyDescent="0.25">
      <c r="A13" s="23" t="s">
        <v>64</v>
      </c>
      <c r="B13" s="38" t="s">
        <v>8</v>
      </c>
      <c r="C13" s="38" t="s">
        <v>9</v>
      </c>
      <c r="D13" s="38" t="s">
        <v>10</v>
      </c>
      <c r="E13" s="38" t="s">
        <v>65</v>
      </c>
      <c r="F13" s="38">
        <v>811</v>
      </c>
      <c r="G13" s="38"/>
      <c r="H13" s="36" t="s">
        <v>13</v>
      </c>
      <c r="I13" s="80">
        <v>4000000</v>
      </c>
      <c r="J13" s="37"/>
      <c r="K13" s="79">
        <f t="shared" si="1"/>
        <v>4000000</v>
      </c>
      <c r="L13" s="33">
        <f t="shared" si="0"/>
        <v>0</v>
      </c>
    </row>
    <row r="14" spans="1:14" ht="36.75" customHeight="1" outlineLevel="6" x14ac:dyDescent="0.25">
      <c r="A14" s="24" t="s">
        <v>71</v>
      </c>
      <c r="B14" s="39" t="s">
        <v>8</v>
      </c>
      <c r="C14" s="39" t="s">
        <v>9</v>
      </c>
      <c r="D14" s="39" t="s">
        <v>10</v>
      </c>
      <c r="E14" s="39" t="s">
        <v>72</v>
      </c>
      <c r="F14" s="39">
        <v>613</v>
      </c>
      <c r="G14" s="39"/>
      <c r="H14" s="39" t="s">
        <v>13</v>
      </c>
      <c r="I14" s="81">
        <v>3500000</v>
      </c>
      <c r="J14" s="20"/>
      <c r="K14" s="81">
        <f t="shared" ref="K14" si="8">I14-J14</f>
        <v>3500000</v>
      </c>
      <c r="L14" s="33">
        <f>J14/I14*100</f>
        <v>0</v>
      </c>
    </row>
    <row r="15" spans="1:14" ht="35.25" customHeight="1" outlineLevel="6" x14ac:dyDescent="0.25">
      <c r="A15" s="25" t="s">
        <v>34</v>
      </c>
      <c r="B15" s="40" t="s">
        <v>8</v>
      </c>
      <c r="C15" s="40" t="s">
        <v>9</v>
      </c>
      <c r="D15" s="40" t="s">
        <v>10</v>
      </c>
      <c r="E15" s="40" t="s">
        <v>16</v>
      </c>
      <c r="F15" s="41" t="s">
        <v>12</v>
      </c>
      <c r="G15" s="42"/>
      <c r="H15" s="42" t="s">
        <v>13</v>
      </c>
      <c r="I15" s="82">
        <v>192815048.22</v>
      </c>
      <c r="J15" s="83">
        <v>183545351.58000001</v>
      </c>
      <c r="K15" s="84">
        <f t="shared" si="1"/>
        <v>9269696.6399999857</v>
      </c>
      <c r="L15" s="33">
        <f t="shared" si="0"/>
        <v>95.192441292536799</v>
      </c>
    </row>
    <row r="16" spans="1:14" ht="30" outlineLevel="6" x14ac:dyDescent="0.25">
      <c r="A16" s="19" t="s">
        <v>38</v>
      </c>
      <c r="B16" s="7" t="s">
        <v>8</v>
      </c>
      <c r="C16" s="7" t="s">
        <v>9</v>
      </c>
      <c r="D16" s="7" t="s">
        <v>10</v>
      </c>
      <c r="E16" s="7" t="s">
        <v>17</v>
      </c>
      <c r="F16" s="7" t="s">
        <v>12</v>
      </c>
      <c r="G16" s="40"/>
      <c r="H16" s="40" t="s">
        <v>13</v>
      </c>
      <c r="I16" s="85">
        <v>2700000</v>
      </c>
      <c r="J16" s="83"/>
      <c r="K16" s="78">
        <f t="shared" si="1"/>
        <v>2700000</v>
      </c>
      <c r="L16" s="33">
        <f t="shared" si="0"/>
        <v>0</v>
      </c>
    </row>
    <row r="17" spans="1:12" ht="35.25" customHeight="1" outlineLevel="6" x14ac:dyDescent="0.25">
      <c r="A17" s="19" t="s">
        <v>55</v>
      </c>
      <c r="B17" s="7" t="s">
        <v>8</v>
      </c>
      <c r="C17" s="7" t="s">
        <v>9</v>
      </c>
      <c r="D17" s="7" t="s">
        <v>10</v>
      </c>
      <c r="E17" s="7" t="s">
        <v>52</v>
      </c>
      <c r="F17" s="7" t="s">
        <v>12</v>
      </c>
      <c r="G17" s="7"/>
      <c r="H17" s="7" t="s">
        <v>13</v>
      </c>
      <c r="I17" s="78">
        <v>2000000</v>
      </c>
      <c r="J17" s="20"/>
      <c r="K17" s="78">
        <f t="shared" si="1"/>
        <v>2000000</v>
      </c>
      <c r="L17" s="33">
        <f t="shared" si="0"/>
        <v>0</v>
      </c>
    </row>
    <row r="18" spans="1:12" ht="35.25" customHeight="1" outlineLevel="6" x14ac:dyDescent="0.25">
      <c r="A18" s="19" t="s">
        <v>96</v>
      </c>
      <c r="B18" s="7" t="s">
        <v>8</v>
      </c>
      <c r="C18" s="7" t="s">
        <v>9</v>
      </c>
      <c r="D18" s="7" t="s">
        <v>10</v>
      </c>
      <c r="E18" s="7" t="s">
        <v>95</v>
      </c>
      <c r="F18" s="7">
        <v>813</v>
      </c>
      <c r="G18" s="7" t="s">
        <v>114</v>
      </c>
      <c r="H18" s="7" t="s">
        <v>13</v>
      </c>
      <c r="I18" s="78">
        <v>981721.98</v>
      </c>
      <c r="J18" s="20">
        <v>981721.98</v>
      </c>
      <c r="K18" s="78">
        <f t="shared" ref="K18" si="9">I18-J18</f>
        <v>0</v>
      </c>
      <c r="L18" s="33">
        <f t="shared" ref="L18" si="10">J18/I18*100</f>
        <v>100</v>
      </c>
    </row>
    <row r="19" spans="1:12" ht="33" customHeight="1" outlineLevel="6" x14ac:dyDescent="0.25">
      <c r="A19" s="26" t="s">
        <v>97</v>
      </c>
      <c r="B19" s="7" t="s">
        <v>8</v>
      </c>
      <c r="C19" s="7" t="s">
        <v>9</v>
      </c>
      <c r="D19" s="7" t="s">
        <v>10</v>
      </c>
      <c r="E19" s="7" t="s">
        <v>89</v>
      </c>
      <c r="F19" s="7" t="s">
        <v>12</v>
      </c>
      <c r="G19" s="7" t="s">
        <v>115</v>
      </c>
      <c r="H19" s="7" t="s">
        <v>13</v>
      </c>
      <c r="I19" s="78">
        <v>337203.3</v>
      </c>
      <c r="J19" s="78">
        <v>337203.3</v>
      </c>
      <c r="K19" s="78">
        <f t="shared" ref="K19" si="11">I19-J19</f>
        <v>0</v>
      </c>
      <c r="L19" s="33">
        <f t="shared" ref="L19" si="12">J19/I19*100</f>
        <v>100</v>
      </c>
    </row>
    <row r="20" spans="1:12" ht="93.75" customHeight="1" outlineLevel="6" x14ac:dyDescent="0.25">
      <c r="A20" s="43" t="s">
        <v>98</v>
      </c>
      <c r="B20" s="34" t="s">
        <v>8</v>
      </c>
      <c r="C20" s="7" t="s">
        <v>9</v>
      </c>
      <c r="D20" s="7" t="s">
        <v>10</v>
      </c>
      <c r="E20" s="7" t="s">
        <v>63</v>
      </c>
      <c r="F20" s="7">
        <v>813</v>
      </c>
      <c r="G20" s="91" t="s">
        <v>116</v>
      </c>
      <c r="H20" s="7" t="s">
        <v>13</v>
      </c>
      <c r="I20" s="20">
        <v>11464694.51</v>
      </c>
      <c r="J20" s="20">
        <v>4887198.2</v>
      </c>
      <c r="K20" s="78">
        <f t="shared" si="1"/>
        <v>6577496.3099999996</v>
      </c>
      <c r="L20" s="33">
        <f t="shared" si="0"/>
        <v>42.628246184293666</v>
      </c>
    </row>
    <row r="21" spans="1:12" ht="93.75" customHeight="1" outlineLevel="6" x14ac:dyDescent="0.25">
      <c r="A21" s="25" t="s">
        <v>39</v>
      </c>
      <c r="B21" s="7" t="s">
        <v>8</v>
      </c>
      <c r="C21" s="7" t="s">
        <v>9</v>
      </c>
      <c r="D21" s="7" t="s">
        <v>10</v>
      </c>
      <c r="E21" s="7" t="s">
        <v>20</v>
      </c>
      <c r="F21" s="7" t="s">
        <v>12</v>
      </c>
      <c r="G21" s="90" t="s">
        <v>117</v>
      </c>
      <c r="H21" s="7" t="s">
        <v>13</v>
      </c>
      <c r="I21" s="78">
        <v>1249024.1599999999</v>
      </c>
      <c r="J21" s="20"/>
      <c r="K21" s="78">
        <f>I21-J21</f>
        <v>1249024.1599999999</v>
      </c>
      <c r="L21" s="33">
        <f t="shared" si="0"/>
        <v>0</v>
      </c>
    </row>
    <row r="22" spans="1:12" ht="109.5" customHeight="1" outlineLevel="6" x14ac:dyDescent="0.25">
      <c r="A22" s="19" t="s">
        <v>40</v>
      </c>
      <c r="B22" s="7" t="s">
        <v>8</v>
      </c>
      <c r="C22" s="7" t="s">
        <v>9</v>
      </c>
      <c r="D22" s="7" t="s">
        <v>10</v>
      </c>
      <c r="E22" s="7" t="s">
        <v>21</v>
      </c>
      <c r="F22" s="7">
        <v>813</v>
      </c>
      <c r="G22" s="90" t="s">
        <v>117</v>
      </c>
      <c r="H22" s="7" t="s">
        <v>13</v>
      </c>
      <c r="I22" s="78">
        <v>4506082.01</v>
      </c>
      <c r="J22" s="20">
        <v>4506082.01</v>
      </c>
      <c r="K22" s="78">
        <f t="shared" si="1"/>
        <v>0</v>
      </c>
      <c r="L22" s="33">
        <f t="shared" si="0"/>
        <v>100</v>
      </c>
    </row>
    <row r="23" spans="1:12" ht="60" outlineLevel="6" x14ac:dyDescent="0.25">
      <c r="A23" s="19" t="s">
        <v>41</v>
      </c>
      <c r="B23" s="7" t="s">
        <v>8</v>
      </c>
      <c r="C23" s="7" t="s">
        <v>9</v>
      </c>
      <c r="D23" s="7" t="s">
        <v>10</v>
      </c>
      <c r="E23" s="7" t="s">
        <v>22</v>
      </c>
      <c r="F23" s="7">
        <v>813</v>
      </c>
      <c r="G23" s="90" t="s">
        <v>117</v>
      </c>
      <c r="H23" s="7" t="s">
        <v>13</v>
      </c>
      <c r="I23" s="78">
        <v>4269605.12</v>
      </c>
      <c r="J23" s="20">
        <v>4134089.43</v>
      </c>
      <c r="K23" s="78">
        <f t="shared" si="1"/>
        <v>135515.68999999994</v>
      </c>
      <c r="L23" s="33">
        <f t="shared" si="0"/>
        <v>96.826036923995446</v>
      </c>
    </row>
    <row r="24" spans="1:12" ht="80.25" customHeight="1" outlineLevel="6" x14ac:dyDescent="0.25">
      <c r="A24" s="19" t="s">
        <v>42</v>
      </c>
      <c r="B24" s="7" t="s">
        <v>8</v>
      </c>
      <c r="C24" s="7" t="s">
        <v>9</v>
      </c>
      <c r="D24" s="7" t="s">
        <v>10</v>
      </c>
      <c r="E24" s="7" t="s">
        <v>23</v>
      </c>
      <c r="F24" s="7">
        <v>813</v>
      </c>
      <c r="G24" s="90" t="s">
        <v>117</v>
      </c>
      <c r="H24" s="7" t="s">
        <v>13</v>
      </c>
      <c r="I24" s="78">
        <v>604545.86</v>
      </c>
      <c r="J24" s="20">
        <v>604545.86</v>
      </c>
      <c r="K24" s="78">
        <f t="shared" si="1"/>
        <v>0</v>
      </c>
      <c r="L24" s="33">
        <f t="shared" si="0"/>
        <v>100</v>
      </c>
    </row>
    <row r="25" spans="1:12" ht="81.75" customHeight="1" outlineLevel="6" x14ac:dyDescent="0.25">
      <c r="A25" s="19" t="s">
        <v>73</v>
      </c>
      <c r="B25" s="7" t="s">
        <v>8</v>
      </c>
      <c r="C25" s="7" t="s">
        <v>9</v>
      </c>
      <c r="D25" s="7" t="s">
        <v>10</v>
      </c>
      <c r="E25" s="7" t="s">
        <v>62</v>
      </c>
      <c r="F25" s="7">
        <v>813</v>
      </c>
      <c r="G25" s="90" t="s">
        <v>117</v>
      </c>
      <c r="H25" s="7" t="s">
        <v>13</v>
      </c>
      <c r="I25" s="78">
        <v>1978021.98</v>
      </c>
      <c r="J25" s="20">
        <v>1474922.65</v>
      </c>
      <c r="K25" s="78">
        <f t="shared" si="1"/>
        <v>503099.33000000007</v>
      </c>
      <c r="L25" s="33">
        <f t="shared" si="0"/>
        <v>74.565533897656692</v>
      </c>
    </row>
    <row r="26" spans="1:12" ht="77.25" customHeight="1" outlineLevel="6" x14ac:dyDescent="0.25">
      <c r="A26" s="19" t="s">
        <v>43</v>
      </c>
      <c r="B26" s="7" t="s">
        <v>8</v>
      </c>
      <c r="C26" s="7" t="s">
        <v>9</v>
      </c>
      <c r="D26" s="7" t="s">
        <v>10</v>
      </c>
      <c r="E26" s="7" t="s">
        <v>24</v>
      </c>
      <c r="F26" s="7">
        <v>813</v>
      </c>
      <c r="G26" s="90" t="s">
        <v>117</v>
      </c>
      <c r="H26" s="7" t="s">
        <v>13</v>
      </c>
      <c r="I26" s="78">
        <v>3956043.96</v>
      </c>
      <c r="J26" s="20">
        <v>2619525.91</v>
      </c>
      <c r="K26" s="78">
        <f t="shared" si="1"/>
        <v>1336518.0499999998</v>
      </c>
      <c r="L26" s="33">
        <f t="shared" si="0"/>
        <v>66.215793769895328</v>
      </c>
    </row>
    <row r="27" spans="1:12" ht="77.25" customHeight="1" outlineLevel="6" x14ac:dyDescent="0.25">
      <c r="A27" s="19" t="s">
        <v>60</v>
      </c>
      <c r="B27" s="7" t="s">
        <v>8</v>
      </c>
      <c r="C27" s="7" t="s">
        <v>9</v>
      </c>
      <c r="D27" s="7" t="s">
        <v>10</v>
      </c>
      <c r="E27" s="7" t="s">
        <v>61</v>
      </c>
      <c r="F27" s="7">
        <v>813</v>
      </c>
      <c r="G27" s="91" t="s">
        <v>117</v>
      </c>
      <c r="H27" s="7" t="s">
        <v>13</v>
      </c>
      <c r="I27" s="78">
        <v>197802.2</v>
      </c>
      <c r="J27" s="20">
        <v>197802.2</v>
      </c>
      <c r="K27" s="78">
        <f t="shared" si="1"/>
        <v>0</v>
      </c>
      <c r="L27" s="33">
        <f t="shared" si="0"/>
        <v>100</v>
      </c>
    </row>
    <row r="28" spans="1:12" ht="38.25" customHeight="1" outlineLevel="6" x14ac:dyDescent="0.25">
      <c r="A28" s="27" t="s">
        <v>90</v>
      </c>
      <c r="B28" s="45" t="s">
        <v>8</v>
      </c>
      <c r="C28" s="45" t="s">
        <v>9</v>
      </c>
      <c r="D28" s="45" t="s">
        <v>10</v>
      </c>
      <c r="E28" s="45" t="s">
        <v>91</v>
      </c>
      <c r="F28" s="45">
        <v>813</v>
      </c>
      <c r="G28" s="91" t="s">
        <v>118</v>
      </c>
      <c r="H28" s="7" t="s">
        <v>13</v>
      </c>
      <c r="I28" s="28">
        <v>465126.53</v>
      </c>
      <c r="J28" s="37">
        <v>465126.53</v>
      </c>
      <c r="K28" s="46">
        <f t="shared" si="1"/>
        <v>0</v>
      </c>
      <c r="L28" s="47">
        <f t="shared" si="0"/>
        <v>100</v>
      </c>
    </row>
    <row r="29" spans="1:12" ht="30" outlineLevel="6" x14ac:dyDescent="0.25">
      <c r="A29" s="29" t="s">
        <v>76</v>
      </c>
      <c r="B29" s="35" t="s">
        <v>8</v>
      </c>
      <c r="C29" s="36" t="s">
        <v>9</v>
      </c>
      <c r="D29" s="36" t="s">
        <v>10</v>
      </c>
      <c r="E29" s="36" t="s">
        <v>77</v>
      </c>
      <c r="F29" s="36">
        <v>244</v>
      </c>
      <c r="G29" s="86"/>
      <c r="H29" s="36" t="s">
        <v>13</v>
      </c>
      <c r="I29" s="87">
        <v>2830000</v>
      </c>
      <c r="J29" s="37">
        <v>1124145.56</v>
      </c>
      <c r="K29" s="79">
        <f t="shared" ref="K29:K39" si="13">I29-J29</f>
        <v>1705854.44</v>
      </c>
      <c r="L29" s="48">
        <f t="shared" ref="L29:L30" si="14">J29/I29*100</f>
        <v>39.722457950530035</v>
      </c>
    </row>
    <row r="30" spans="1:12" ht="30" outlineLevel="6" x14ac:dyDescent="0.25">
      <c r="A30" s="30" t="s">
        <v>76</v>
      </c>
      <c r="B30" s="39" t="s">
        <v>8</v>
      </c>
      <c r="C30" s="39" t="s">
        <v>9</v>
      </c>
      <c r="D30" s="39" t="s">
        <v>10</v>
      </c>
      <c r="E30" s="39" t="s">
        <v>77</v>
      </c>
      <c r="F30" s="39">
        <v>813</v>
      </c>
      <c r="G30" s="49"/>
      <c r="H30" s="39" t="s">
        <v>13</v>
      </c>
      <c r="I30" s="88">
        <v>7170000</v>
      </c>
      <c r="J30" s="20"/>
      <c r="K30" s="79">
        <f t="shared" si="13"/>
        <v>7170000</v>
      </c>
      <c r="L30" s="48">
        <f t="shared" si="14"/>
        <v>0</v>
      </c>
    </row>
    <row r="31" spans="1:12" ht="47.25" customHeight="1" outlineLevel="6" x14ac:dyDescent="0.25">
      <c r="A31" s="30" t="s">
        <v>45</v>
      </c>
      <c r="B31" s="39" t="s">
        <v>8</v>
      </c>
      <c r="C31" s="39" t="s">
        <v>9</v>
      </c>
      <c r="D31" s="39" t="s">
        <v>10</v>
      </c>
      <c r="E31" s="39" t="s">
        <v>25</v>
      </c>
      <c r="F31" s="39" t="s">
        <v>12</v>
      </c>
      <c r="G31" s="39"/>
      <c r="H31" s="39" t="s">
        <v>13</v>
      </c>
      <c r="I31" s="81">
        <v>6636700</v>
      </c>
      <c r="J31" s="20"/>
      <c r="K31" s="79">
        <f t="shared" si="13"/>
        <v>6636700</v>
      </c>
      <c r="L31" s="33">
        <f t="shared" si="0"/>
        <v>0</v>
      </c>
    </row>
    <row r="32" spans="1:12" ht="32.25" customHeight="1" outlineLevel="6" x14ac:dyDescent="0.25">
      <c r="A32" s="25" t="s">
        <v>99</v>
      </c>
      <c r="B32" s="40" t="s">
        <v>8</v>
      </c>
      <c r="C32" s="40" t="s">
        <v>9</v>
      </c>
      <c r="D32" s="40" t="s">
        <v>10</v>
      </c>
      <c r="E32" s="40" t="s">
        <v>100</v>
      </c>
      <c r="F32" s="40">
        <v>812</v>
      </c>
      <c r="G32" s="40" t="s">
        <v>157</v>
      </c>
      <c r="H32" s="40" t="s">
        <v>13</v>
      </c>
      <c r="I32" s="85">
        <v>900000</v>
      </c>
      <c r="J32" s="83">
        <v>900000</v>
      </c>
      <c r="K32" s="79">
        <f t="shared" si="13"/>
        <v>0</v>
      </c>
      <c r="L32" s="33">
        <f t="shared" si="0"/>
        <v>100</v>
      </c>
    </row>
    <row r="33" spans="1:12" ht="78" customHeight="1" outlineLevel="6" x14ac:dyDescent="0.25">
      <c r="A33" s="19" t="s">
        <v>56</v>
      </c>
      <c r="B33" s="7" t="s">
        <v>8</v>
      </c>
      <c r="C33" s="7" t="s">
        <v>9</v>
      </c>
      <c r="D33" s="7" t="s">
        <v>10</v>
      </c>
      <c r="E33" s="7" t="s">
        <v>26</v>
      </c>
      <c r="F33" s="7" t="s">
        <v>27</v>
      </c>
      <c r="G33" s="91" t="s">
        <v>116</v>
      </c>
      <c r="H33" s="7" t="s">
        <v>13</v>
      </c>
      <c r="I33" s="78">
        <v>4450549.45</v>
      </c>
      <c r="J33" s="20"/>
      <c r="K33" s="79">
        <f t="shared" si="13"/>
        <v>4450549.45</v>
      </c>
      <c r="L33" s="33">
        <f t="shared" si="0"/>
        <v>0</v>
      </c>
    </row>
    <row r="34" spans="1:12" ht="63" customHeight="1" outlineLevel="6" x14ac:dyDescent="0.25">
      <c r="A34" s="19" t="s">
        <v>57</v>
      </c>
      <c r="B34" s="7" t="s">
        <v>8</v>
      </c>
      <c r="C34" s="7" t="s">
        <v>9</v>
      </c>
      <c r="D34" s="7" t="s">
        <v>10</v>
      </c>
      <c r="E34" s="7" t="s">
        <v>58</v>
      </c>
      <c r="F34" s="7" t="s">
        <v>19</v>
      </c>
      <c r="G34" s="91" t="s">
        <v>116</v>
      </c>
      <c r="H34" s="7" t="s">
        <v>13</v>
      </c>
      <c r="I34" s="78">
        <v>8462047.25</v>
      </c>
      <c r="J34" s="20"/>
      <c r="K34" s="79">
        <f t="shared" si="13"/>
        <v>8462047.25</v>
      </c>
      <c r="L34" s="33">
        <f t="shared" si="0"/>
        <v>0</v>
      </c>
    </row>
    <row r="35" spans="1:12" ht="30" outlineLevel="6" x14ac:dyDescent="0.25">
      <c r="A35" s="19" t="s">
        <v>46</v>
      </c>
      <c r="B35" s="7" t="s">
        <v>8</v>
      </c>
      <c r="C35" s="7" t="s">
        <v>9</v>
      </c>
      <c r="D35" s="7" t="s">
        <v>10</v>
      </c>
      <c r="E35" s="7" t="s">
        <v>59</v>
      </c>
      <c r="F35" s="7" t="s">
        <v>28</v>
      </c>
      <c r="G35" s="86" t="s">
        <v>119</v>
      </c>
      <c r="H35" s="7" t="s">
        <v>13</v>
      </c>
      <c r="I35" s="78">
        <v>1134775.52</v>
      </c>
      <c r="J35" s="20">
        <v>301174.23</v>
      </c>
      <c r="K35" s="79">
        <f t="shared" si="13"/>
        <v>833601.29</v>
      </c>
      <c r="L35" s="33">
        <f t="shared" si="0"/>
        <v>26.540423607305168</v>
      </c>
    </row>
    <row r="36" spans="1:12" ht="39.75" customHeight="1" outlineLevel="6" x14ac:dyDescent="0.25">
      <c r="A36" s="19" t="s">
        <v>46</v>
      </c>
      <c r="B36" s="7" t="s">
        <v>8</v>
      </c>
      <c r="C36" s="7" t="s">
        <v>9</v>
      </c>
      <c r="D36" s="7" t="s">
        <v>10</v>
      </c>
      <c r="E36" s="7" t="s">
        <v>59</v>
      </c>
      <c r="F36" s="7" t="s">
        <v>19</v>
      </c>
      <c r="G36" s="86" t="s">
        <v>119</v>
      </c>
      <c r="H36" s="7" t="s">
        <v>13</v>
      </c>
      <c r="I36" s="78">
        <v>1422183.67</v>
      </c>
      <c r="J36" s="20">
        <v>1124744.3</v>
      </c>
      <c r="K36" s="79">
        <f t="shared" si="13"/>
        <v>297439.36999999988</v>
      </c>
      <c r="L36" s="33">
        <f t="shared" si="0"/>
        <v>79.085727373033336</v>
      </c>
    </row>
    <row r="37" spans="1:12" ht="24" customHeight="1" outlineLevel="6" x14ac:dyDescent="0.25">
      <c r="A37" s="19" t="s">
        <v>78</v>
      </c>
      <c r="B37" s="7" t="s">
        <v>8</v>
      </c>
      <c r="C37" s="7" t="s">
        <v>9</v>
      </c>
      <c r="D37" s="7" t="s">
        <v>10</v>
      </c>
      <c r="E37" s="7" t="s">
        <v>79</v>
      </c>
      <c r="F37" s="7">
        <v>631</v>
      </c>
      <c r="G37" s="7"/>
      <c r="H37" s="7" t="s">
        <v>13</v>
      </c>
      <c r="I37" s="78">
        <v>500000</v>
      </c>
      <c r="J37" s="20"/>
      <c r="K37" s="79">
        <f t="shared" si="13"/>
        <v>500000</v>
      </c>
      <c r="L37" s="33">
        <v>0</v>
      </c>
    </row>
    <row r="38" spans="1:12" ht="49.5" customHeight="1" outlineLevel="6" x14ac:dyDescent="0.25">
      <c r="A38" s="31" t="s">
        <v>66</v>
      </c>
      <c r="B38" s="36" t="s">
        <v>8</v>
      </c>
      <c r="C38" s="36" t="s">
        <v>9</v>
      </c>
      <c r="D38" s="36" t="s">
        <v>10</v>
      </c>
      <c r="E38" s="36" t="s">
        <v>29</v>
      </c>
      <c r="F38" s="36">
        <v>813</v>
      </c>
      <c r="G38" s="36"/>
      <c r="H38" s="7" t="s">
        <v>13</v>
      </c>
      <c r="I38" s="78">
        <v>6300000</v>
      </c>
      <c r="J38" s="20"/>
      <c r="K38" s="79">
        <f t="shared" si="13"/>
        <v>6300000</v>
      </c>
      <c r="L38" s="33">
        <f t="shared" si="0"/>
        <v>0</v>
      </c>
    </row>
    <row r="39" spans="1:12" ht="30" customHeight="1" outlineLevel="6" x14ac:dyDescent="0.25">
      <c r="A39" s="21" t="s">
        <v>101</v>
      </c>
      <c r="B39" s="39" t="s">
        <v>8</v>
      </c>
      <c r="C39" s="39" t="s">
        <v>9</v>
      </c>
      <c r="D39" s="39" t="s">
        <v>10</v>
      </c>
      <c r="E39" s="39" t="s">
        <v>102</v>
      </c>
      <c r="F39" s="39">
        <v>811</v>
      </c>
      <c r="G39" s="39"/>
      <c r="H39" s="34" t="s">
        <v>13</v>
      </c>
      <c r="I39" s="78">
        <v>500000</v>
      </c>
      <c r="J39" s="20"/>
      <c r="K39" s="79">
        <f t="shared" si="13"/>
        <v>500000</v>
      </c>
      <c r="L39" s="33">
        <v>0</v>
      </c>
    </row>
    <row r="40" spans="1:12" ht="64.5" customHeight="1" outlineLevel="6" x14ac:dyDescent="0.25">
      <c r="A40" s="19" t="s">
        <v>74</v>
      </c>
      <c r="B40" s="7" t="s">
        <v>8</v>
      </c>
      <c r="C40" s="7" t="s">
        <v>9</v>
      </c>
      <c r="D40" s="7" t="s">
        <v>10</v>
      </c>
      <c r="E40" s="7" t="s">
        <v>103</v>
      </c>
      <c r="F40" s="7" t="s">
        <v>12</v>
      </c>
      <c r="G40" s="90" t="s">
        <v>120</v>
      </c>
      <c r="H40" s="7" t="s">
        <v>13</v>
      </c>
      <c r="I40" s="78">
        <v>32374236.260000002</v>
      </c>
      <c r="J40" s="20"/>
      <c r="K40" s="78">
        <f>I40-J40</f>
        <v>32374236.260000002</v>
      </c>
      <c r="L40" s="33">
        <f>J40/I40*100</f>
        <v>0</v>
      </c>
    </row>
    <row r="41" spans="1:12" ht="38.25" customHeight="1" outlineLevel="6" x14ac:dyDescent="0.25">
      <c r="A41" s="76" t="s">
        <v>75</v>
      </c>
      <c r="B41" s="36" t="s">
        <v>8</v>
      </c>
      <c r="C41" s="36" t="s">
        <v>9</v>
      </c>
      <c r="D41" s="36" t="s">
        <v>10</v>
      </c>
      <c r="E41" s="36" t="s">
        <v>104</v>
      </c>
      <c r="F41" s="36">
        <v>521</v>
      </c>
      <c r="G41" s="90" t="s">
        <v>121</v>
      </c>
      <c r="H41" s="36" t="s">
        <v>13</v>
      </c>
      <c r="I41" s="87">
        <v>1318213.19</v>
      </c>
      <c r="J41" s="37"/>
      <c r="K41" s="51">
        <f>I41-J41</f>
        <v>1318213.19</v>
      </c>
      <c r="L41" s="77">
        <f>J41/I41*100</f>
        <v>0</v>
      </c>
    </row>
    <row r="42" spans="1:12" ht="30" outlineLevel="6" x14ac:dyDescent="0.25">
      <c r="A42" s="30" t="s">
        <v>44</v>
      </c>
      <c r="B42" s="39" t="s">
        <v>8</v>
      </c>
      <c r="C42" s="39" t="s">
        <v>9</v>
      </c>
      <c r="D42" s="39" t="s">
        <v>10</v>
      </c>
      <c r="E42" s="39" t="s">
        <v>105</v>
      </c>
      <c r="F42" s="39">
        <v>811</v>
      </c>
      <c r="G42" s="90" t="s">
        <v>122</v>
      </c>
      <c r="H42" s="39" t="s">
        <v>13</v>
      </c>
      <c r="I42" s="88">
        <v>622593.88</v>
      </c>
      <c r="J42" s="20"/>
      <c r="K42" s="81">
        <f>I42-J42</f>
        <v>622593.88</v>
      </c>
      <c r="L42" s="33">
        <f>J42/I42*100</f>
        <v>0</v>
      </c>
    </row>
    <row r="43" spans="1:12" ht="51" outlineLevel="6" x14ac:dyDescent="0.25">
      <c r="A43" s="70" t="s">
        <v>106</v>
      </c>
      <c r="B43" s="45" t="s">
        <v>8</v>
      </c>
      <c r="C43" s="45" t="s">
        <v>9</v>
      </c>
      <c r="D43" s="45" t="s">
        <v>10</v>
      </c>
      <c r="E43" s="45" t="s">
        <v>80</v>
      </c>
      <c r="F43" s="73">
        <v>811</v>
      </c>
      <c r="G43" s="55" t="s">
        <v>123</v>
      </c>
      <c r="H43" s="7" t="s">
        <v>13</v>
      </c>
      <c r="I43" s="47">
        <v>12924.49</v>
      </c>
      <c r="J43" s="20"/>
      <c r="K43" s="46">
        <f t="shared" ref="K43:K79" si="15">I43-J43</f>
        <v>12924.49</v>
      </c>
      <c r="L43" s="47">
        <f t="shared" ref="L43:L79" si="16">J43/I43*100</f>
        <v>0</v>
      </c>
    </row>
    <row r="44" spans="1:12" ht="30" outlineLevel="6" x14ac:dyDescent="0.25">
      <c r="A44" s="21" t="s">
        <v>107</v>
      </c>
      <c r="B44" s="63" t="s">
        <v>8</v>
      </c>
      <c r="C44" s="44" t="s">
        <v>10</v>
      </c>
      <c r="D44" s="44" t="s">
        <v>32</v>
      </c>
      <c r="E44" s="45">
        <v>3230275760</v>
      </c>
      <c r="F44" s="73" t="s">
        <v>30</v>
      </c>
      <c r="G44" s="93" t="s">
        <v>158</v>
      </c>
      <c r="H44" s="7" t="s">
        <v>13</v>
      </c>
      <c r="I44" s="47">
        <v>109259.03</v>
      </c>
      <c r="J44" s="47"/>
      <c r="K44" s="46">
        <f t="shared" ref="K44" si="17">I44-J44</f>
        <v>109259.03</v>
      </c>
      <c r="L44" s="47">
        <f t="shared" ref="L44" si="18">J44/I44*100</f>
        <v>0</v>
      </c>
    </row>
    <row r="45" spans="1:12" ht="45" outlineLevel="6" x14ac:dyDescent="0.25">
      <c r="A45" s="21" t="s">
        <v>108</v>
      </c>
      <c r="B45" s="63" t="s">
        <v>8</v>
      </c>
      <c r="C45" s="44" t="s">
        <v>10</v>
      </c>
      <c r="D45" s="44" t="s">
        <v>32</v>
      </c>
      <c r="E45" s="45" t="s">
        <v>81</v>
      </c>
      <c r="F45" s="73" t="s">
        <v>30</v>
      </c>
      <c r="G45" s="92" t="s">
        <v>124</v>
      </c>
      <c r="H45" s="7" t="s">
        <v>13</v>
      </c>
      <c r="I45" s="47">
        <v>32688.46</v>
      </c>
      <c r="J45" s="47"/>
      <c r="K45" s="46">
        <f t="shared" si="15"/>
        <v>32688.46</v>
      </c>
      <c r="L45" s="47">
        <f t="shared" si="16"/>
        <v>0</v>
      </c>
    </row>
    <row r="46" spans="1:12" ht="45" outlineLevel="6" x14ac:dyDescent="0.25">
      <c r="A46" s="21" t="s">
        <v>108</v>
      </c>
      <c r="B46" s="63" t="s">
        <v>8</v>
      </c>
      <c r="C46" s="44" t="s">
        <v>10</v>
      </c>
      <c r="D46" s="44" t="s">
        <v>32</v>
      </c>
      <c r="E46" s="45" t="s">
        <v>81</v>
      </c>
      <c r="F46" s="73" t="s">
        <v>30</v>
      </c>
      <c r="G46" s="93" t="s">
        <v>125</v>
      </c>
      <c r="H46" s="7" t="s">
        <v>13</v>
      </c>
      <c r="I46" s="47">
        <v>34000</v>
      </c>
      <c r="J46" s="47"/>
      <c r="K46" s="46">
        <f t="shared" si="15"/>
        <v>34000</v>
      </c>
      <c r="L46" s="47">
        <f t="shared" si="16"/>
        <v>0</v>
      </c>
    </row>
    <row r="47" spans="1:12" ht="45" outlineLevel="6" x14ac:dyDescent="0.25">
      <c r="A47" s="21" t="s">
        <v>108</v>
      </c>
      <c r="B47" s="63" t="s">
        <v>8</v>
      </c>
      <c r="C47" s="44" t="s">
        <v>10</v>
      </c>
      <c r="D47" s="44" t="s">
        <v>32</v>
      </c>
      <c r="E47" s="45" t="s">
        <v>81</v>
      </c>
      <c r="F47" s="73" t="s">
        <v>30</v>
      </c>
      <c r="G47" s="93" t="s">
        <v>126</v>
      </c>
      <c r="H47" s="7" t="s">
        <v>13</v>
      </c>
      <c r="I47" s="47">
        <v>40000</v>
      </c>
      <c r="J47" s="47">
        <v>40000</v>
      </c>
      <c r="K47" s="46">
        <f t="shared" si="15"/>
        <v>0</v>
      </c>
      <c r="L47" s="47">
        <f t="shared" si="16"/>
        <v>100</v>
      </c>
    </row>
    <row r="48" spans="1:12" ht="45" outlineLevel="6" x14ac:dyDescent="0.25">
      <c r="A48" s="21" t="s">
        <v>108</v>
      </c>
      <c r="B48" s="63" t="s">
        <v>8</v>
      </c>
      <c r="C48" s="44" t="s">
        <v>10</v>
      </c>
      <c r="D48" s="44" t="s">
        <v>32</v>
      </c>
      <c r="E48" s="45" t="s">
        <v>81</v>
      </c>
      <c r="F48" s="73" t="s">
        <v>30</v>
      </c>
      <c r="G48" s="93" t="s">
        <v>127</v>
      </c>
      <c r="H48" s="34" t="s">
        <v>13</v>
      </c>
      <c r="I48" s="47">
        <v>12609.09</v>
      </c>
      <c r="J48" s="47"/>
      <c r="K48" s="46">
        <f t="shared" si="15"/>
        <v>12609.09</v>
      </c>
      <c r="L48" s="47">
        <f t="shared" si="16"/>
        <v>0</v>
      </c>
    </row>
    <row r="49" spans="1:12" ht="45" outlineLevel="6" x14ac:dyDescent="0.25">
      <c r="A49" s="21" t="s">
        <v>108</v>
      </c>
      <c r="B49" s="63" t="s">
        <v>8</v>
      </c>
      <c r="C49" s="44" t="s">
        <v>10</v>
      </c>
      <c r="D49" s="44" t="s">
        <v>32</v>
      </c>
      <c r="E49" s="45" t="s">
        <v>81</v>
      </c>
      <c r="F49" s="73" t="s">
        <v>30</v>
      </c>
      <c r="G49" s="93" t="s">
        <v>128</v>
      </c>
      <c r="H49" s="7" t="s">
        <v>13</v>
      </c>
      <c r="I49" s="47">
        <v>16988.45</v>
      </c>
      <c r="J49" s="47">
        <v>5096.53</v>
      </c>
      <c r="K49" s="46">
        <f t="shared" si="15"/>
        <v>11891.920000000002</v>
      </c>
      <c r="L49" s="47">
        <f t="shared" si="16"/>
        <v>29.999970568239011</v>
      </c>
    </row>
    <row r="50" spans="1:12" ht="45" outlineLevel="6" x14ac:dyDescent="0.25">
      <c r="A50" s="21" t="s">
        <v>108</v>
      </c>
      <c r="B50" s="63" t="s">
        <v>8</v>
      </c>
      <c r="C50" s="44" t="s">
        <v>10</v>
      </c>
      <c r="D50" s="44" t="s">
        <v>32</v>
      </c>
      <c r="E50" s="45" t="s">
        <v>81</v>
      </c>
      <c r="F50" s="73" t="s">
        <v>30</v>
      </c>
      <c r="G50" s="93" t="s">
        <v>129</v>
      </c>
      <c r="H50" s="36" t="s">
        <v>13</v>
      </c>
      <c r="I50" s="47">
        <v>19953.96</v>
      </c>
      <c r="J50" s="47"/>
      <c r="K50" s="46">
        <f t="shared" si="15"/>
        <v>19953.96</v>
      </c>
      <c r="L50" s="47">
        <f t="shared" si="16"/>
        <v>0</v>
      </c>
    </row>
    <row r="51" spans="1:12" ht="45" outlineLevel="6" x14ac:dyDescent="0.25">
      <c r="A51" s="21" t="s">
        <v>108</v>
      </c>
      <c r="B51" s="63" t="s">
        <v>8</v>
      </c>
      <c r="C51" s="44" t="s">
        <v>10</v>
      </c>
      <c r="D51" s="44" t="s">
        <v>32</v>
      </c>
      <c r="E51" s="45" t="s">
        <v>81</v>
      </c>
      <c r="F51" s="73" t="s">
        <v>30</v>
      </c>
      <c r="G51" s="93" t="s">
        <v>130</v>
      </c>
      <c r="H51" s="39" t="s">
        <v>13</v>
      </c>
      <c r="I51" s="47">
        <v>19482.52</v>
      </c>
      <c r="J51" s="47"/>
      <c r="K51" s="46">
        <f t="shared" si="15"/>
        <v>19482.52</v>
      </c>
      <c r="L51" s="47">
        <f t="shared" si="16"/>
        <v>0</v>
      </c>
    </row>
    <row r="52" spans="1:12" ht="45" outlineLevel="6" x14ac:dyDescent="0.25">
      <c r="A52" s="21" t="s">
        <v>108</v>
      </c>
      <c r="B52" s="63" t="s">
        <v>8</v>
      </c>
      <c r="C52" s="44" t="s">
        <v>10</v>
      </c>
      <c r="D52" s="44" t="s">
        <v>32</v>
      </c>
      <c r="E52" s="45" t="s">
        <v>81</v>
      </c>
      <c r="F52" s="73" t="s">
        <v>30</v>
      </c>
      <c r="G52" s="93" t="s">
        <v>131</v>
      </c>
      <c r="H52" s="7" t="s">
        <v>13</v>
      </c>
      <c r="I52" s="47">
        <v>40000</v>
      </c>
      <c r="J52" s="47"/>
      <c r="K52" s="46">
        <f t="shared" si="15"/>
        <v>40000</v>
      </c>
      <c r="L52" s="47">
        <f t="shared" si="16"/>
        <v>0</v>
      </c>
    </row>
    <row r="53" spans="1:12" ht="45" outlineLevel="6" x14ac:dyDescent="0.25">
      <c r="A53" s="21" t="s">
        <v>108</v>
      </c>
      <c r="B53" s="63" t="s">
        <v>8</v>
      </c>
      <c r="C53" s="44" t="s">
        <v>10</v>
      </c>
      <c r="D53" s="44" t="s">
        <v>32</v>
      </c>
      <c r="E53" s="45" t="s">
        <v>81</v>
      </c>
      <c r="F53" s="73" t="s">
        <v>30</v>
      </c>
      <c r="G53" s="93" t="s">
        <v>132</v>
      </c>
      <c r="H53" s="7" t="s">
        <v>13</v>
      </c>
      <c r="I53" s="47">
        <v>16252.34</v>
      </c>
      <c r="J53" s="47"/>
      <c r="K53" s="46">
        <f t="shared" si="15"/>
        <v>16252.34</v>
      </c>
      <c r="L53" s="47">
        <f t="shared" si="16"/>
        <v>0</v>
      </c>
    </row>
    <row r="54" spans="1:12" ht="45" outlineLevel="6" x14ac:dyDescent="0.25">
      <c r="A54" s="21" t="s">
        <v>108</v>
      </c>
      <c r="B54" s="63" t="s">
        <v>8</v>
      </c>
      <c r="C54" s="44" t="s">
        <v>10</v>
      </c>
      <c r="D54" s="44" t="s">
        <v>32</v>
      </c>
      <c r="E54" s="45" t="s">
        <v>81</v>
      </c>
      <c r="F54" s="73" t="s">
        <v>30</v>
      </c>
      <c r="G54" s="93" t="s">
        <v>133</v>
      </c>
      <c r="H54" s="7" t="s">
        <v>13</v>
      </c>
      <c r="I54" s="47">
        <v>25545.61</v>
      </c>
      <c r="J54" s="47"/>
      <c r="K54" s="46">
        <f t="shared" si="15"/>
        <v>25545.61</v>
      </c>
      <c r="L54" s="47">
        <f t="shared" si="16"/>
        <v>0</v>
      </c>
    </row>
    <row r="55" spans="1:12" ht="45" outlineLevel="6" x14ac:dyDescent="0.25">
      <c r="A55" s="21" t="s">
        <v>108</v>
      </c>
      <c r="B55" s="63" t="s">
        <v>8</v>
      </c>
      <c r="C55" s="44" t="s">
        <v>10</v>
      </c>
      <c r="D55" s="44" t="s">
        <v>32</v>
      </c>
      <c r="E55" s="45" t="s">
        <v>81</v>
      </c>
      <c r="F55" s="73" t="s">
        <v>30</v>
      </c>
      <c r="G55" s="93" t="s">
        <v>134</v>
      </c>
      <c r="H55" s="7" t="s">
        <v>13</v>
      </c>
      <c r="I55" s="47">
        <v>39000</v>
      </c>
      <c r="J55" s="47"/>
      <c r="K55" s="46">
        <f t="shared" si="15"/>
        <v>39000</v>
      </c>
      <c r="L55" s="47">
        <f t="shared" si="16"/>
        <v>0</v>
      </c>
    </row>
    <row r="56" spans="1:12" ht="45" outlineLevel="6" x14ac:dyDescent="0.25">
      <c r="A56" s="21" t="s">
        <v>108</v>
      </c>
      <c r="B56" s="63" t="s">
        <v>8</v>
      </c>
      <c r="C56" s="44" t="s">
        <v>10</v>
      </c>
      <c r="D56" s="44" t="s">
        <v>32</v>
      </c>
      <c r="E56" s="45" t="s">
        <v>81</v>
      </c>
      <c r="F56" s="73" t="s">
        <v>30</v>
      </c>
      <c r="G56" s="93" t="s">
        <v>135</v>
      </c>
      <c r="H56" s="34" t="s">
        <v>13</v>
      </c>
      <c r="I56" s="47">
        <v>40000</v>
      </c>
      <c r="J56" s="47">
        <v>12000</v>
      </c>
      <c r="K56" s="46">
        <f>I56-J56</f>
        <v>28000</v>
      </c>
      <c r="L56" s="47">
        <f t="shared" si="16"/>
        <v>30</v>
      </c>
    </row>
    <row r="57" spans="1:12" ht="45" outlineLevel="6" x14ac:dyDescent="0.25">
      <c r="A57" s="21" t="s">
        <v>108</v>
      </c>
      <c r="B57" s="63" t="s">
        <v>8</v>
      </c>
      <c r="C57" s="44" t="s">
        <v>10</v>
      </c>
      <c r="D57" s="44" t="s">
        <v>32</v>
      </c>
      <c r="E57" s="45" t="s">
        <v>81</v>
      </c>
      <c r="F57" s="73" t="s">
        <v>30</v>
      </c>
      <c r="G57" s="93" t="s">
        <v>136</v>
      </c>
      <c r="H57" s="7" t="s">
        <v>13</v>
      </c>
      <c r="I57" s="47">
        <v>31821.3</v>
      </c>
      <c r="J57" s="47">
        <v>14621.47</v>
      </c>
      <c r="K57" s="46">
        <f t="shared" si="15"/>
        <v>17199.830000000002</v>
      </c>
      <c r="L57" s="47">
        <f t="shared" si="16"/>
        <v>45.948688457102634</v>
      </c>
    </row>
    <row r="58" spans="1:12" ht="45" outlineLevel="6" x14ac:dyDescent="0.25">
      <c r="A58" s="21" t="s">
        <v>108</v>
      </c>
      <c r="B58" s="63" t="s">
        <v>8</v>
      </c>
      <c r="C58" s="44" t="s">
        <v>10</v>
      </c>
      <c r="D58" s="44" t="s">
        <v>32</v>
      </c>
      <c r="E58" s="45" t="s">
        <v>81</v>
      </c>
      <c r="F58" s="73" t="s">
        <v>30</v>
      </c>
      <c r="G58" s="93" t="s">
        <v>137</v>
      </c>
      <c r="H58" s="36" t="s">
        <v>13</v>
      </c>
      <c r="I58" s="47">
        <v>36827.46</v>
      </c>
      <c r="J58" s="47"/>
      <c r="K58" s="46">
        <f t="shared" si="15"/>
        <v>36827.46</v>
      </c>
      <c r="L58" s="47">
        <f t="shared" si="16"/>
        <v>0</v>
      </c>
    </row>
    <row r="59" spans="1:12" ht="45" outlineLevel="6" x14ac:dyDescent="0.25">
      <c r="A59" s="21" t="s">
        <v>108</v>
      </c>
      <c r="B59" s="63" t="s">
        <v>8</v>
      </c>
      <c r="C59" s="44" t="s">
        <v>10</v>
      </c>
      <c r="D59" s="44" t="s">
        <v>32</v>
      </c>
      <c r="E59" s="45" t="s">
        <v>81</v>
      </c>
      <c r="F59" s="73" t="s">
        <v>30</v>
      </c>
      <c r="G59" s="93" t="s">
        <v>138</v>
      </c>
      <c r="H59" s="39" t="s">
        <v>13</v>
      </c>
      <c r="I59" s="47">
        <v>39328.660000000003</v>
      </c>
      <c r="J59" s="47"/>
      <c r="K59" s="46">
        <f t="shared" si="15"/>
        <v>39328.660000000003</v>
      </c>
      <c r="L59" s="47">
        <f t="shared" si="16"/>
        <v>0</v>
      </c>
    </row>
    <row r="60" spans="1:12" ht="45" outlineLevel="6" x14ac:dyDescent="0.25">
      <c r="A60" s="21" t="s">
        <v>108</v>
      </c>
      <c r="B60" s="63" t="s">
        <v>8</v>
      </c>
      <c r="C60" s="44" t="s">
        <v>10</v>
      </c>
      <c r="D60" s="44" t="s">
        <v>32</v>
      </c>
      <c r="E60" s="45" t="s">
        <v>81</v>
      </c>
      <c r="F60" s="73" t="s">
        <v>30</v>
      </c>
      <c r="G60" s="93" t="s">
        <v>139</v>
      </c>
      <c r="H60" s="7" t="s">
        <v>13</v>
      </c>
      <c r="I60" s="47">
        <v>39722.76</v>
      </c>
      <c r="J60" s="47"/>
      <c r="K60" s="46">
        <f t="shared" si="15"/>
        <v>39722.76</v>
      </c>
      <c r="L60" s="47">
        <f t="shared" si="16"/>
        <v>0</v>
      </c>
    </row>
    <row r="61" spans="1:12" ht="45" outlineLevel="6" x14ac:dyDescent="0.25">
      <c r="A61" s="21" t="s">
        <v>108</v>
      </c>
      <c r="B61" s="63" t="s">
        <v>8</v>
      </c>
      <c r="C61" s="44" t="s">
        <v>10</v>
      </c>
      <c r="D61" s="44" t="s">
        <v>32</v>
      </c>
      <c r="E61" s="45" t="s">
        <v>81</v>
      </c>
      <c r="F61" s="73" t="s">
        <v>30</v>
      </c>
      <c r="G61" s="93" t="s">
        <v>140</v>
      </c>
      <c r="H61" s="7" t="s">
        <v>13</v>
      </c>
      <c r="I61" s="47">
        <v>27891.360000000001</v>
      </c>
      <c r="J61" s="47"/>
      <c r="K61" s="46">
        <f t="shared" si="15"/>
        <v>27891.360000000001</v>
      </c>
      <c r="L61" s="47">
        <f t="shared" si="16"/>
        <v>0</v>
      </c>
    </row>
    <row r="62" spans="1:12" ht="45" outlineLevel="6" x14ac:dyDescent="0.25">
      <c r="A62" s="21" t="s">
        <v>108</v>
      </c>
      <c r="B62" s="63" t="s">
        <v>8</v>
      </c>
      <c r="C62" s="44" t="s">
        <v>10</v>
      </c>
      <c r="D62" s="44" t="s">
        <v>32</v>
      </c>
      <c r="E62" s="45" t="s">
        <v>81</v>
      </c>
      <c r="F62" s="73" t="s">
        <v>30</v>
      </c>
      <c r="G62" s="93" t="s">
        <v>141</v>
      </c>
      <c r="H62" s="7" t="s">
        <v>13</v>
      </c>
      <c r="I62" s="47">
        <v>10851.43</v>
      </c>
      <c r="J62" s="47"/>
      <c r="K62" s="46">
        <f t="shared" si="15"/>
        <v>10851.43</v>
      </c>
      <c r="L62" s="47">
        <f t="shared" si="16"/>
        <v>0</v>
      </c>
    </row>
    <row r="63" spans="1:12" ht="45" outlineLevel="6" x14ac:dyDescent="0.25">
      <c r="A63" s="21" t="s">
        <v>108</v>
      </c>
      <c r="B63" s="63" t="s">
        <v>8</v>
      </c>
      <c r="C63" s="44" t="s">
        <v>10</v>
      </c>
      <c r="D63" s="44" t="s">
        <v>32</v>
      </c>
      <c r="E63" s="45" t="s">
        <v>81</v>
      </c>
      <c r="F63" s="73" t="s">
        <v>30</v>
      </c>
      <c r="G63" s="93" t="s">
        <v>142</v>
      </c>
      <c r="H63" s="7" t="s">
        <v>13</v>
      </c>
      <c r="I63" s="47">
        <v>28399</v>
      </c>
      <c r="J63" s="47"/>
      <c r="K63" s="46">
        <f t="shared" si="15"/>
        <v>28399</v>
      </c>
      <c r="L63" s="47">
        <f t="shared" si="16"/>
        <v>0</v>
      </c>
    </row>
    <row r="64" spans="1:12" ht="45" outlineLevel="6" x14ac:dyDescent="0.25">
      <c r="A64" s="21" t="s">
        <v>108</v>
      </c>
      <c r="B64" s="63" t="s">
        <v>8</v>
      </c>
      <c r="C64" s="44" t="s">
        <v>10</v>
      </c>
      <c r="D64" s="44" t="s">
        <v>32</v>
      </c>
      <c r="E64" s="45" t="s">
        <v>81</v>
      </c>
      <c r="F64" s="73" t="s">
        <v>30</v>
      </c>
      <c r="G64" s="93" t="s">
        <v>143</v>
      </c>
      <c r="H64" s="34" t="s">
        <v>13</v>
      </c>
      <c r="I64" s="47">
        <v>13598.29</v>
      </c>
      <c r="J64" s="47">
        <v>3772.92</v>
      </c>
      <c r="K64" s="46">
        <f t="shared" si="15"/>
        <v>9825.3700000000008</v>
      </c>
      <c r="L64" s="47">
        <f t="shared" si="16"/>
        <v>27.745547418094478</v>
      </c>
    </row>
    <row r="65" spans="1:12" ht="45" outlineLevel="6" x14ac:dyDescent="0.25">
      <c r="A65" s="21" t="s">
        <v>108</v>
      </c>
      <c r="B65" s="63" t="s">
        <v>8</v>
      </c>
      <c r="C65" s="44" t="s">
        <v>10</v>
      </c>
      <c r="D65" s="44" t="s">
        <v>32</v>
      </c>
      <c r="E65" s="45" t="s">
        <v>81</v>
      </c>
      <c r="F65" s="73" t="s">
        <v>30</v>
      </c>
      <c r="G65" s="93" t="s">
        <v>144</v>
      </c>
      <c r="H65" s="7" t="s">
        <v>13</v>
      </c>
      <c r="I65" s="47">
        <v>25814.82</v>
      </c>
      <c r="J65" s="47">
        <v>8316</v>
      </c>
      <c r="K65" s="46">
        <f t="shared" si="15"/>
        <v>17498.82</v>
      </c>
      <c r="L65" s="47">
        <f t="shared" si="16"/>
        <v>32.214053787707989</v>
      </c>
    </row>
    <row r="66" spans="1:12" ht="60" outlineLevel="6" x14ac:dyDescent="0.25">
      <c r="A66" s="22" t="s">
        <v>109</v>
      </c>
      <c r="B66" s="75" t="s">
        <v>8</v>
      </c>
      <c r="C66" s="50" t="s">
        <v>50</v>
      </c>
      <c r="D66" s="50" t="s">
        <v>51</v>
      </c>
      <c r="E66" s="53" t="s">
        <v>82</v>
      </c>
      <c r="F66" s="54">
        <v>811</v>
      </c>
      <c r="G66" s="102" t="s">
        <v>123</v>
      </c>
      <c r="H66" s="36" t="s">
        <v>13</v>
      </c>
      <c r="I66" s="28">
        <v>9634.69</v>
      </c>
      <c r="J66" s="37"/>
      <c r="K66" s="51">
        <f t="shared" si="15"/>
        <v>9634.69</v>
      </c>
      <c r="L66" s="47">
        <f t="shared" si="16"/>
        <v>0</v>
      </c>
    </row>
    <row r="67" spans="1:12" ht="30" outlineLevel="6" x14ac:dyDescent="0.25">
      <c r="A67" s="21" t="s">
        <v>159</v>
      </c>
      <c r="B67" s="8" t="s">
        <v>8</v>
      </c>
      <c r="C67" s="55" t="s">
        <v>51</v>
      </c>
      <c r="D67" s="55" t="s">
        <v>51</v>
      </c>
      <c r="E67" s="8">
        <v>2320103212</v>
      </c>
      <c r="F67" s="8">
        <v>244</v>
      </c>
      <c r="G67" s="52"/>
      <c r="H67" s="39" t="s">
        <v>13</v>
      </c>
      <c r="I67" s="89">
        <v>529500</v>
      </c>
      <c r="J67" s="20"/>
      <c r="K67" s="46">
        <f t="shared" ref="K67" si="19">I67-J67</f>
        <v>529500</v>
      </c>
      <c r="L67" s="94">
        <f t="shared" ref="L67" si="20">J67/I67*100</f>
        <v>0</v>
      </c>
    </row>
    <row r="68" spans="1:12" ht="38.25" outlineLevel="6" x14ac:dyDescent="0.25">
      <c r="A68" s="95" t="s">
        <v>110</v>
      </c>
      <c r="B68" s="96" t="s">
        <v>8</v>
      </c>
      <c r="C68" s="96" t="s">
        <v>33</v>
      </c>
      <c r="D68" s="96" t="s">
        <v>32</v>
      </c>
      <c r="E68" s="96" t="s">
        <v>83</v>
      </c>
      <c r="F68" s="97" t="s">
        <v>30</v>
      </c>
      <c r="G68" s="98" t="s">
        <v>145</v>
      </c>
      <c r="H68" s="42" t="s">
        <v>13</v>
      </c>
      <c r="I68" s="99">
        <v>169212.24</v>
      </c>
      <c r="J68" s="100">
        <v>169212.24</v>
      </c>
      <c r="K68" s="101">
        <f t="shared" si="15"/>
        <v>0</v>
      </c>
      <c r="L68" s="28">
        <f t="shared" si="16"/>
        <v>100</v>
      </c>
    </row>
    <row r="69" spans="1:12" outlineLevel="6" x14ac:dyDescent="0.25">
      <c r="A69" s="17" t="s">
        <v>111</v>
      </c>
      <c r="B69" s="8" t="s">
        <v>8</v>
      </c>
      <c r="C69" s="8">
        <v>14</v>
      </c>
      <c r="D69" s="8" t="s">
        <v>32</v>
      </c>
      <c r="E69" s="8" t="s">
        <v>31</v>
      </c>
      <c r="F69" s="8" t="s">
        <v>30</v>
      </c>
      <c r="G69" s="55" t="s">
        <v>146</v>
      </c>
      <c r="H69" s="7" t="s">
        <v>13</v>
      </c>
      <c r="I69" s="89">
        <v>3933235.24</v>
      </c>
      <c r="J69" s="20">
        <v>1001565.71</v>
      </c>
      <c r="K69" s="46">
        <f t="shared" si="15"/>
        <v>2931669.5300000003</v>
      </c>
      <c r="L69" s="89">
        <f t="shared" si="16"/>
        <v>25.464170050505292</v>
      </c>
    </row>
    <row r="70" spans="1:12" outlineLevel="6" x14ac:dyDescent="0.25">
      <c r="A70" s="17" t="s">
        <v>111</v>
      </c>
      <c r="B70" s="8" t="s">
        <v>8</v>
      </c>
      <c r="C70" s="8">
        <v>14</v>
      </c>
      <c r="D70" s="8" t="s">
        <v>32</v>
      </c>
      <c r="E70" s="8" t="s">
        <v>31</v>
      </c>
      <c r="F70" s="8" t="s">
        <v>30</v>
      </c>
      <c r="G70" s="55" t="s">
        <v>147</v>
      </c>
      <c r="H70" s="7" t="s">
        <v>13</v>
      </c>
      <c r="I70" s="89">
        <v>304252.14</v>
      </c>
      <c r="J70" s="20">
        <v>64530.16</v>
      </c>
      <c r="K70" s="46">
        <f t="shared" si="15"/>
        <v>239721.98</v>
      </c>
      <c r="L70" s="89">
        <f t="shared" si="16"/>
        <v>21.209435042921967</v>
      </c>
    </row>
    <row r="71" spans="1:12" outlineLevel="6" x14ac:dyDescent="0.25">
      <c r="A71" s="17" t="s">
        <v>111</v>
      </c>
      <c r="B71" s="8" t="s">
        <v>8</v>
      </c>
      <c r="C71" s="8">
        <v>14</v>
      </c>
      <c r="D71" s="8" t="s">
        <v>32</v>
      </c>
      <c r="E71" s="8" t="s">
        <v>31</v>
      </c>
      <c r="F71" s="8" t="s">
        <v>30</v>
      </c>
      <c r="G71" s="55" t="s">
        <v>148</v>
      </c>
      <c r="H71" s="7" t="s">
        <v>13</v>
      </c>
      <c r="I71" s="89">
        <v>1085653.19</v>
      </c>
      <c r="J71" s="20">
        <v>312469.68</v>
      </c>
      <c r="K71" s="46">
        <f t="shared" si="15"/>
        <v>773183.51</v>
      </c>
      <c r="L71" s="89">
        <f t="shared" si="16"/>
        <v>28.78172172091163</v>
      </c>
    </row>
    <row r="72" spans="1:12" outlineLevel="6" x14ac:dyDescent="0.25">
      <c r="A72" s="17" t="s">
        <v>111</v>
      </c>
      <c r="B72" s="8" t="s">
        <v>8</v>
      </c>
      <c r="C72" s="8">
        <v>14</v>
      </c>
      <c r="D72" s="8" t="s">
        <v>32</v>
      </c>
      <c r="E72" s="8" t="s">
        <v>31</v>
      </c>
      <c r="F72" s="8" t="s">
        <v>30</v>
      </c>
      <c r="G72" s="55" t="s">
        <v>149</v>
      </c>
      <c r="H72" s="7" t="s">
        <v>13</v>
      </c>
      <c r="I72" s="89">
        <v>92312.65</v>
      </c>
      <c r="J72" s="20"/>
      <c r="K72" s="46">
        <f t="shared" si="15"/>
        <v>92312.65</v>
      </c>
      <c r="L72" s="89">
        <f t="shared" si="16"/>
        <v>0</v>
      </c>
    </row>
    <row r="73" spans="1:12" outlineLevel="6" x14ac:dyDescent="0.25">
      <c r="A73" s="17" t="s">
        <v>111</v>
      </c>
      <c r="B73" s="8" t="s">
        <v>8</v>
      </c>
      <c r="C73" s="8">
        <v>14</v>
      </c>
      <c r="D73" s="8" t="s">
        <v>32</v>
      </c>
      <c r="E73" s="8" t="s">
        <v>31</v>
      </c>
      <c r="F73" s="8" t="s">
        <v>30</v>
      </c>
      <c r="G73" s="55" t="s">
        <v>150</v>
      </c>
      <c r="H73" s="34" t="s">
        <v>13</v>
      </c>
      <c r="I73" s="89">
        <v>65803.03</v>
      </c>
      <c r="J73" s="20"/>
      <c r="K73" s="46">
        <f t="shared" si="15"/>
        <v>65803.03</v>
      </c>
      <c r="L73" s="89">
        <f t="shared" si="16"/>
        <v>0</v>
      </c>
    </row>
    <row r="74" spans="1:12" outlineLevel="6" x14ac:dyDescent="0.25">
      <c r="A74" s="17" t="s">
        <v>111</v>
      </c>
      <c r="B74" s="8" t="s">
        <v>8</v>
      </c>
      <c r="C74" s="8">
        <v>14</v>
      </c>
      <c r="D74" s="8" t="s">
        <v>32</v>
      </c>
      <c r="E74" s="8" t="s">
        <v>31</v>
      </c>
      <c r="F74" s="8" t="s">
        <v>30</v>
      </c>
      <c r="G74" s="55" t="s">
        <v>151</v>
      </c>
      <c r="H74" s="7" t="s">
        <v>13</v>
      </c>
      <c r="I74" s="89">
        <v>167935.47</v>
      </c>
      <c r="J74" s="20">
        <v>2784.41</v>
      </c>
      <c r="K74" s="46">
        <f t="shared" si="15"/>
        <v>165151.06</v>
      </c>
      <c r="L74" s="89">
        <f t="shared" si="16"/>
        <v>1.6580237635325044</v>
      </c>
    </row>
    <row r="75" spans="1:12" outlineLevel="6" x14ac:dyDescent="0.25">
      <c r="A75" s="17" t="s">
        <v>111</v>
      </c>
      <c r="B75" s="8" t="s">
        <v>8</v>
      </c>
      <c r="C75" s="8">
        <v>14</v>
      </c>
      <c r="D75" s="8" t="s">
        <v>32</v>
      </c>
      <c r="E75" s="8" t="s">
        <v>31</v>
      </c>
      <c r="F75" s="8" t="s">
        <v>30</v>
      </c>
      <c r="G75" s="55" t="s">
        <v>152</v>
      </c>
      <c r="H75" s="36" t="s">
        <v>13</v>
      </c>
      <c r="I75" s="89">
        <v>32548.400000000001</v>
      </c>
      <c r="J75" s="20"/>
      <c r="K75" s="46">
        <f t="shared" si="15"/>
        <v>32548.400000000001</v>
      </c>
      <c r="L75" s="89">
        <f t="shared" si="16"/>
        <v>0</v>
      </c>
    </row>
    <row r="76" spans="1:12" outlineLevel="6" x14ac:dyDescent="0.25">
      <c r="A76" s="17" t="s">
        <v>111</v>
      </c>
      <c r="B76" s="8" t="s">
        <v>8</v>
      </c>
      <c r="C76" s="8">
        <v>14</v>
      </c>
      <c r="D76" s="8" t="s">
        <v>32</v>
      </c>
      <c r="E76" s="8" t="s">
        <v>31</v>
      </c>
      <c r="F76" s="8" t="s">
        <v>30</v>
      </c>
      <c r="G76" s="55" t="s">
        <v>153</v>
      </c>
      <c r="H76" s="39" t="s">
        <v>13</v>
      </c>
      <c r="I76" s="89">
        <v>153175.65</v>
      </c>
      <c r="J76" s="20">
        <v>2161.91</v>
      </c>
      <c r="K76" s="46">
        <f t="shared" si="15"/>
        <v>151013.74</v>
      </c>
      <c r="L76" s="89">
        <f t="shared" si="16"/>
        <v>1.4113927376838289</v>
      </c>
    </row>
    <row r="77" spans="1:12" outlineLevel="6" x14ac:dyDescent="0.25">
      <c r="A77" s="17" t="s">
        <v>111</v>
      </c>
      <c r="B77" s="8" t="s">
        <v>8</v>
      </c>
      <c r="C77" s="8">
        <v>14</v>
      </c>
      <c r="D77" s="8" t="s">
        <v>32</v>
      </c>
      <c r="E77" s="8" t="s">
        <v>31</v>
      </c>
      <c r="F77" s="8" t="s">
        <v>30</v>
      </c>
      <c r="G77" s="55" t="s">
        <v>154</v>
      </c>
      <c r="H77" s="7" t="s">
        <v>13</v>
      </c>
      <c r="I77" s="89">
        <v>196723.29</v>
      </c>
      <c r="J77" s="20">
        <v>63800.21</v>
      </c>
      <c r="K77" s="46">
        <f t="shared" si="15"/>
        <v>132923.08000000002</v>
      </c>
      <c r="L77" s="89">
        <f t="shared" si="16"/>
        <v>32.431447237386074</v>
      </c>
    </row>
    <row r="78" spans="1:12" outlineLevel="6" x14ac:dyDescent="0.25">
      <c r="A78" s="17" t="s">
        <v>111</v>
      </c>
      <c r="B78" s="8" t="s">
        <v>8</v>
      </c>
      <c r="C78" s="8">
        <v>14</v>
      </c>
      <c r="D78" s="8" t="s">
        <v>32</v>
      </c>
      <c r="E78" s="8" t="s">
        <v>31</v>
      </c>
      <c r="F78" s="8" t="s">
        <v>30</v>
      </c>
      <c r="G78" s="55" t="s">
        <v>155</v>
      </c>
      <c r="H78" s="7" t="s">
        <v>13</v>
      </c>
      <c r="I78" s="89">
        <v>20394.32</v>
      </c>
      <c r="J78" s="20"/>
      <c r="K78" s="46">
        <f t="shared" si="15"/>
        <v>20394.32</v>
      </c>
      <c r="L78" s="89">
        <f t="shared" si="16"/>
        <v>0</v>
      </c>
    </row>
    <row r="79" spans="1:12" outlineLevel="6" x14ac:dyDescent="0.25">
      <c r="A79" s="17" t="s">
        <v>111</v>
      </c>
      <c r="B79" s="8" t="s">
        <v>8</v>
      </c>
      <c r="C79" s="8">
        <v>14</v>
      </c>
      <c r="D79" s="8" t="s">
        <v>32</v>
      </c>
      <c r="E79" s="8" t="s">
        <v>31</v>
      </c>
      <c r="F79" s="8" t="s">
        <v>30</v>
      </c>
      <c r="G79" s="55" t="s">
        <v>156</v>
      </c>
      <c r="H79" s="7" t="s">
        <v>13</v>
      </c>
      <c r="I79" s="89">
        <v>18041.61</v>
      </c>
      <c r="J79" s="20"/>
      <c r="K79" s="46">
        <f t="shared" si="15"/>
        <v>18041.61</v>
      </c>
      <c r="L79" s="89">
        <f t="shared" si="16"/>
        <v>0</v>
      </c>
    </row>
    <row r="80" spans="1:12" x14ac:dyDescent="0.25">
      <c r="I80" s="13" t="e">
        <f>#REF!+федеральные!I4</f>
        <v>#REF!</v>
      </c>
      <c r="J80" s="13" t="e">
        <f>#REF!+федеральные!J4</f>
        <v>#REF!</v>
      </c>
      <c r="K80" s="13" t="e">
        <f>#REF!+федеральные!K4</f>
        <v>#REF!</v>
      </c>
    </row>
    <row r="82" spans="7:11" x14ac:dyDescent="0.25">
      <c r="G82" s="2" t="s">
        <v>112</v>
      </c>
      <c r="I82" s="13">
        <f>I20+I33+I34</f>
        <v>24377291.210000001</v>
      </c>
      <c r="J82" s="13"/>
    </row>
    <row r="83" spans="7:11" x14ac:dyDescent="0.25">
      <c r="G83" s="2" t="s">
        <v>113</v>
      </c>
      <c r="I83" s="13">
        <f>I21+I22+I23+I24+I25+I26+I27</f>
        <v>16761125.289999999</v>
      </c>
      <c r="J83" s="13"/>
    </row>
    <row r="84" spans="7:11" x14ac:dyDescent="0.25">
      <c r="I84" s="13"/>
      <c r="J84" s="13"/>
    </row>
    <row r="85" spans="7:11" x14ac:dyDescent="0.25">
      <c r="I85" s="13"/>
    </row>
    <row r="86" spans="7:11" x14ac:dyDescent="0.25">
      <c r="I86" s="13"/>
    </row>
    <row r="87" spans="7:11" x14ac:dyDescent="0.25">
      <c r="I87" s="13"/>
      <c r="J87" s="13"/>
      <c r="K87" s="13"/>
    </row>
  </sheetData>
  <mergeCells count="3">
    <mergeCell ref="A1:I1"/>
    <mergeCell ref="A2:I2"/>
    <mergeCell ref="A3:I3"/>
  </mergeCells>
  <pageMargins left="0" right="0" top="0.35433070866141736" bottom="0.35433070866141736" header="0.31496062992125984" footer="0.31496062992125984"/>
  <pageSetup paperSize="9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view="pageBreakPreview" zoomScale="80" zoomScaleSheetLayoutView="80" workbookViewId="0">
      <selection activeCell="J14" sqref="J14"/>
    </sheetView>
  </sheetViews>
  <sheetFormatPr defaultRowHeight="15" outlineLevelRow="6" x14ac:dyDescent="0.25"/>
  <cols>
    <col min="1" max="1" width="47.140625" style="2" customWidth="1"/>
    <col min="2" max="2" width="6.42578125" style="2" customWidth="1"/>
    <col min="3" max="3" width="5.5703125" style="2" customWidth="1"/>
    <col min="4" max="4" width="5.7109375" style="2" customWidth="1"/>
    <col min="5" max="5" width="10.7109375" style="2" customWidth="1"/>
    <col min="6" max="6" width="5.42578125" style="2" customWidth="1"/>
    <col min="7" max="7" width="23" style="2" customWidth="1"/>
    <col min="8" max="8" width="5.85546875" style="2" customWidth="1"/>
    <col min="9" max="9" width="20.5703125" style="2" customWidth="1"/>
    <col min="10" max="10" width="18" style="2" customWidth="1"/>
    <col min="11" max="11" width="14.5703125" style="2" customWidth="1"/>
    <col min="12" max="13" width="9.140625" style="2"/>
    <col min="14" max="14" width="0" style="2" hidden="1" customWidth="1"/>
    <col min="15" max="15" width="18" style="2" hidden="1" customWidth="1"/>
    <col min="16" max="19" width="0" style="2" hidden="1" customWidth="1"/>
    <col min="20" max="20" width="14.85546875" style="2" hidden="1" customWidth="1"/>
    <col min="21" max="16384" width="9.140625" style="2"/>
  </cols>
  <sheetData>
    <row r="1" spans="1:20" ht="15.75" customHeight="1" x14ac:dyDescent="0.25">
      <c r="A1" s="1" t="s">
        <v>163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0" ht="12" customHeight="1" x14ac:dyDescent="0.25">
      <c r="A2" s="107"/>
      <c r="B2" s="108"/>
      <c r="C2" s="108"/>
      <c r="D2" s="108"/>
      <c r="E2" s="108"/>
      <c r="F2" s="108"/>
      <c r="G2" s="108"/>
      <c r="H2" s="108"/>
      <c r="I2" s="108"/>
    </row>
    <row r="3" spans="1:20" s="4" customFormat="1" ht="41.25" customHeight="1" x14ac:dyDescent="0.25">
      <c r="A3" s="14"/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48</v>
      </c>
      <c r="I3" s="15" t="s">
        <v>92</v>
      </c>
      <c r="J3" s="16" t="s">
        <v>164</v>
      </c>
      <c r="K3" s="16" t="s">
        <v>165</v>
      </c>
      <c r="L3" s="16" t="s">
        <v>49</v>
      </c>
      <c r="N3" s="5"/>
      <c r="O3" s="5" t="s">
        <v>87</v>
      </c>
      <c r="P3" s="5"/>
      <c r="Q3" s="5"/>
      <c r="R3" s="5"/>
      <c r="S3" s="5"/>
      <c r="T3" s="5" t="s">
        <v>88</v>
      </c>
    </row>
    <row r="4" spans="1:20" x14ac:dyDescent="0.25">
      <c r="A4" s="17" t="s">
        <v>37</v>
      </c>
      <c r="B4" s="8"/>
      <c r="C4" s="8"/>
      <c r="D4" s="8"/>
      <c r="E4" s="8"/>
      <c r="F4" s="8"/>
      <c r="G4" s="8"/>
      <c r="H4" s="8"/>
      <c r="I4" s="18">
        <f>SUM(I5:I58)</f>
        <v>1179384300</v>
      </c>
      <c r="J4" s="18">
        <f>SUM(J5:J58)</f>
        <v>355627565.53999996</v>
      </c>
      <c r="K4" s="18">
        <f>SUM(K5:K58)</f>
        <v>823756734.45999992</v>
      </c>
      <c r="L4" s="18">
        <f t="shared" ref="L4:L47" si="0">J4/I4*100</f>
        <v>30.153662851031676</v>
      </c>
      <c r="N4" s="6"/>
      <c r="O4" s="6"/>
      <c r="P4" s="6"/>
      <c r="Q4" s="6"/>
      <c r="R4" s="6"/>
      <c r="S4" s="6"/>
      <c r="T4" s="6"/>
    </row>
    <row r="5" spans="1:20" ht="25.5" x14ac:dyDescent="0.25">
      <c r="A5" s="17" t="s">
        <v>96</v>
      </c>
      <c r="B5" s="8" t="s">
        <v>8</v>
      </c>
      <c r="C5" s="8" t="s">
        <v>9</v>
      </c>
      <c r="D5" s="8" t="s">
        <v>10</v>
      </c>
      <c r="E5" s="8" t="s">
        <v>95</v>
      </c>
      <c r="F5" s="8">
        <v>813</v>
      </c>
      <c r="G5" s="8" t="s">
        <v>114</v>
      </c>
      <c r="H5" s="56" t="s">
        <v>18</v>
      </c>
      <c r="I5" s="57">
        <v>9926300</v>
      </c>
      <c r="J5" s="57">
        <v>9926300</v>
      </c>
      <c r="K5" s="58">
        <f t="shared" ref="K5:K47" si="1">I5-J5</f>
        <v>0</v>
      </c>
      <c r="L5" s="59">
        <f t="shared" si="0"/>
        <v>100</v>
      </c>
      <c r="N5" s="6"/>
      <c r="O5" s="6"/>
      <c r="P5" s="6"/>
      <c r="Q5" s="6"/>
      <c r="R5" s="6"/>
      <c r="S5" s="6"/>
      <c r="T5" s="6"/>
    </row>
    <row r="6" spans="1:20" ht="42.75" customHeight="1" x14ac:dyDescent="0.25">
      <c r="A6" s="26" t="s">
        <v>97</v>
      </c>
      <c r="B6" s="60" t="s">
        <v>8</v>
      </c>
      <c r="C6" s="60" t="s">
        <v>9</v>
      </c>
      <c r="D6" s="60" t="s">
        <v>10</v>
      </c>
      <c r="E6" s="60" t="s">
        <v>89</v>
      </c>
      <c r="F6" s="60" t="s">
        <v>12</v>
      </c>
      <c r="G6" s="40" t="s">
        <v>115</v>
      </c>
      <c r="H6" s="56" t="s">
        <v>18</v>
      </c>
      <c r="I6" s="61">
        <v>3409500</v>
      </c>
      <c r="J6" s="61">
        <v>3409500</v>
      </c>
      <c r="K6" s="58">
        <f t="shared" si="1"/>
        <v>0</v>
      </c>
      <c r="L6" s="59">
        <f t="shared" si="0"/>
        <v>100</v>
      </c>
      <c r="N6" s="6"/>
      <c r="O6" s="62">
        <f>SUM(J6:J20)</f>
        <v>291409500.08000004</v>
      </c>
      <c r="P6" s="6" t="s">
        <v>85</v>
      </c>
      <c r="Q6" s="6"/>
      <c r="R6" s="6"/>
      <c r="S6" s="6"/>
      <c r="T6" s="62">
        <f>SUM(I6:I20)</f>
        <v>576496800</v>
      </c>
    </row>
    <row r="7" spans="1:20" ht="105.75" customHeight="1" outlineLevel="6" x14ac:dyDescent="0.25">
      <c r="A7" s="43" t="s">
        <v>98</v>
      </c>
      <c r="B7" s="63" t="s">
        <v>8</v>
      </c>
      <c r="C7" s="64" t="s">
        <v>9</v>
      </c>
      <c r="D7" s="64" t="s">
        <v>10</v>
      </c>
      <c r="E7" s="64" t="s">
        <v>63</v>
      </c>
      <c r="F7" s="64">
        <v>813</v>
      </c>
      <c r="G7" s="65" t="s">
        <v>116</v>
      </c>
      <c r="H7" s="64" t="s">
        <v>18</v>
      </c>
      <c r="I7" s="66">
        <v>115920800</v>
      </c>
      <c r="J7" s="66">
        <v>49415004.079999998</v>
      </c>
      <c r="K7" s="58">
        <f t="shared" si="1"/>
        <v>66505795.920000002</v>
      </c>
      <c r="L7" s="67">
        <f t="shared" si="0"/>
        <v>42.628246250888537</v>
      </c>
      <c r="N7" s="6"/>
      <c r="O7" s="68">
        <f>SUM(J24:J48)</f>
        <v>32452398.77</v>
      </c>
      <c r="P7" s="6" t="s">
        <v>86</v>
      </c>
      <c r="Q7" s="6"/>
      <c r="R7" s="6"/>
      <c r="S7" s="6"/>
      <c r="T7" s="62">
        <f>SUM(I24:I48)</f>
        <v>117100400</v>
      </c>
    </row>
    <row r="8" spans="1:20" ht="81.75" customHeight="1" outlineLevel="6" x14ac:dyDescent="0.25">
      <c r="A8" s="26" t="s">
        <v>39</v>
      </c>
      <c r="B8" s="64" t="s">
        <v>8</v>
      </c>
      <c r="C8" s="45" t="s">
        <v>9</v>
      </c>
      <c r="D8" s="45" t="s">
        <v>10</v>
      </c>
      <c r="E8" s="45" t="s">
        <v>20</v>
      </c>
      <c r="F8" s="64" t="s">
        <v>12</v>
      </c>
      <c r="G8" s="65" t="s">
        <v>117</v>
      </c>
      <c r="H8" s="64" t="s">
        <v>18</v>
      </c>
      <c r="I8" s="69">
        <v>12629022</v>
      </c>
      <c r="J8" s="69"/>
      <c r="K8" s="46">
        <f t="shared" si="1"/>
        <v>12629022</v>
      </c>
      <c r="L8" s="47">
        <f t="shared" si="0"/>
        <v>0</v>
      </c>
      <c r="N8" s="6"/>
      <c r="O8" s="62">
        <f>O6+O7</f>
        <v>323861898.85000002</v>
      </c>
      <c r="P8" s="6"/>
      <c r="Q8" s="6"/>
      <c r="R8" s="6"/>
      <c r="S8" s="6"/>
      <c r="T8" s="62">
        <f>T6+T7</f>
        <v>693597200</v>
      </c>
    </row>
    <row r="9" spans="1:20" ht="108.75" customHeight="1" outlineLevel="6" x14ac:dyDescent="0.25">
      <c r="A9" s="70" t="s">
        <v>40</v>
      </c>
      <c r="B9" s="64" t="s">
        <v>8</v>
      </c>
      <c r="C9" s="64" t="s">
        <v>9</v>
      </c>
      <c r="D9" s="64" t="s">
        <v>10</v>
      </c>
      <c r="E9" s="64" t="s">
        <v>21</v>
      </c>
      <c r="F9" s="64">
        <v>813</v>
      </c>
      <c r="G9" s="65" t="s">
        <v>117</v>
      </c>
      <c r="H9" s="64" t="s">
        <v>18</v>
      </c>
      <c r="I9" s="20">
        <v>45561495.850000001</v>
      </c>
      <c r="J9" s="20">
        <v>45561495.850000001</v>
      </c>
      <c r="K9" s="46">
        <f t="shared" si="1"/>
        <v>0</v>
      </c>
      <c r="L9" s="47">
        <f t="shared" si="0"/>
        <v>100</v>
      </c>
      <c r="N9" s="6"/>
      <c r="O9" s="6"/>
      <c r="P9" s="6"/>
      <c r="Q9" s="6"/>
      <c r="R9" s="6"/>
      <c r="S9" s="6"/>
      <c r="T9" s="6"/>
    </row>
    <row r="10" spans="1:20" ht="54.75" customHeight="1" outlineLevel="6" x14ac:dyDescent="0.25">
      <c r="A10" s="70" t="s">
        <v>41</v>
      </c>
      <c r="B10" s="64" t="s">
        <v>8</v>
      </c>
      <c r="C10" s="64" t="s">
        <v>9</v>
      </c>
      <c r="D10" s="64" t="s">
        <v>10</v>
      </c>
      <c r="E10" s="64" t="s">
        <v>22</v>
      </c>
      <c r="F10" s="64">
        <v>813</v>
      </c>
      <c r="G10" s="65" t="s">
        <v>117</v>
      </c>
      <c r="H10" s="64" t="s">
        <v>18</v>
      </c>
      <c r="I10" s="20">
        <v>43170451.810000002</v>
      </c>
      <c r="J10" s="20">
        <v>41800237.549999997</v>
      </c>
      <c r="K10" s="46">
        <f t="shared" si="1"/>
        <v>1370214.2600000054</v>
      </c>
      <c r="L10" s="47">
        <f t="shared" si="0"/>
        <v>96.826036785460261</v>
      </c>
    </row>
    <row r="11" spans="1:20" ht="70.5" customHeight="1" outlineLevel="6" x14ac:dyDescent="0.25">
      <c r="A11" s="70" t="s">
        <v>42</v>
      </c>
      <c r="B11" s="64" t="s">
        <v>8</v>
      </c>
      <c r="C11" s="45" t="s">
        <v>9</v>
      </c>
      <c r="D11" s="45" t="s">
        <v>10</v>
      </c>
      <c r="E11" s="45" t="s">
        <v>23</v>
      </c>
      <c r="F11" s="64">
        <v>813</v>
      </c>
      <c r="G11" s="65" t="s">
        <v>117</v>
      </c>
      <c r="H11" s="64" t="s">
        <v>18</v>
      </c>
      <c r="I11" s="20">
        <v>6112630.3399999999</v>
      </c>
      <c r="J11" s="20">
        <v>6112630.3399999999</v>
      </c>
      <c r="K11" s="46">
        <f t="shared" si="1"/>
        <v>0</v>
      </c>
      <c r="L11" s="47">
        <f t="shared" si="0"/>
        <v>100</v>
      </c>
    </row>
    <row r="12" spans="1:20" ht="66.75" customHeight="1" outlineLevel="6" x14ac:dyDescent="0.25">
      <c r="A12" s="70" t="s">
        <v>73</v>
      </c>
      <c r="B12" s="64" t="s">
        <v>8</v>
      </c>
      <c r="C12" s="64" t="s">
        <v>9</v>
      </c>
      <c r="D12" s="64" t="s">
        <v>10</v>
      </c>
      <c r="E12" s="64" t="s">
        <v>62</v>
      </c>
      <c r="F12" s="64">
        <v>813</v>
      </c>
      <c r="G12" s="65" t="s">
        <v>117</v>
      </c>
      <c r="H12" s="64" t="s">
        <v>18</v>
      </c>
      <c r="I12" s="20">
        <v>20000000</v>
      </c>
      <c r="J12" s="20">
        <v>14913106.800000001</v>
      </c>
      <c r="K12" s="46">
        <f t="shared" si="1"/>
        <v>5086893.1999999993</v>
      </c>
      <c r="L12" s="47">
        <f t="shared" si="0"/>
        <v>74.565534</v>
      </c>
    </row>
    <row r="13" spans="1:20" ht="72.75" customHeight="1" outlineLevel="6" x14ac:dyDescent="0.25">
      <c r="A13" s="70" t="s">
        <v>43</v>
      </c>
      <c r="B13" s="64" t="s">
        <v>8</v>
      </c>
      <c r="C13" s="64" t="s">
        <v>9</v>
      </c>
      <c r="D13" s="64" t="s">
        <v>10</v>
      </c>
      <c r="E13" s="64" t="s">
        <v>24</v>
      </c>
      <c r="F13" s="64">
        <v>813</v>
      </c>
      <c r="G13" s="65" t="s">
        <v>117</v>
      </c>
      <c r="H13" s="64" t="s">
        <v>18</v>
      </c>
      <c r="I13" s="20">
        <v>40000000</v>
      </c>
      <c r="J13" s="20">
        <v>26486317.489999998</v>
      </c>
      <c r="K13" s="46">
        <f t="shared" si="1"/>
        <v>13513682.510000002</v>
      </c>
      <c r="L13" s="47">
        <f t="shared" si="0"/>
        <v>66.215793724999997</v>
      </c>
    </row>
    <row r="14" spans="1:20" ht="72.75" customHeight="1" outlineLevel="6" x14ac:dyDescent="0.25">
      <c r="A14" s="27" t="s">
        <v>60</v>
      </c>
      <c r="B14" s="45" t="s">
        <v>8</v>
      </c>
      <c r="C14" s="45" t="s">
        <v>9</v>
      </c>
      <c r="D14" s="45" t="s">
        <v>10</v>
      </c>
      <c r="E14" s="45" t="s">
        <v>61</v>
      </c>
      <c r="F14" s="45">
        <v>813</v>
      </c>
      <c r="G14" s="44" t="s">
        <v>117</v>
      </c>
      <c r="H14" s="45" t="s">
        <v>18</v>
      </c>
      <c r="I14" s="20">
        <v>2000000</v>
      </c>
      <c r="J14" s="20">
        <v>2000000</v>
      </c>
      <c r="K14" s="46">
        <f t="shared" si="1"/>
        <v>0</v>
      </c>
      <c r="L14" s="47">
        <f t="shared" si="0"/>
        <v>100</v>
      </c>
    </row>
    <row r="15" spans="1:20" ht="33" customHeight="1" outlineLevel="6" x14ac:dyDescent="0.25">
      <c r="A15" s="70" t="s">
        <v>90</v>
      </c>
      <c r="B15" s="64" t="s">
        <v>8</v>
      </c>
      <c r="C15" s="64" t="s">
        <v>9</v>
      </c>
      <c r="D15" s="64" t="s">
        <v>10</v>
      </c>
      <c r="E15" s="64" t="s">
        <v>91</v>
      </c>
      <c r="F15" s="64">
        <v>813</v>
      </c>
      <c r="G15" s="65" t="s">
        <v>118</v>
      </c>
      <c r="H15" s="64" t="s">
        <v>18</v>
      </c>
      <c r="I15" s="47">
        <v>22791200</v>
      </c>
      <c r="J15" s="20">
        <v>22791200</v>
      </c>
      <c r="K15" s="46">
        <f t="shared" si="1"/>
        <v>0</v>
      </c>
      <c r="L15" s="47">
        <f t="shared" si="0"/>
        <v>100</v>
      </c>
    </row>
    <row r="16" spans="1:20" ht="33" customHeight="1" outlineLevel="6" x14ac:dyDescent="0.25">
      <c r="A16" s="70" t="s">
        <v>99</v>
      </c>
      <c r="B16" s="64" t="s">
        <v>8</v>
      </c>
      <c r="C16" s="64" t="s">
        <v>9</v>
      </c>
      <c r="D16" s="64" t="s">
        <v>10</v>
      </c>
      <c r="E16" s="64" t="s">
        <v>100</v>
      </c>
      <c r="F16" s="64">
        <v>812</v>
      </c>
      <c r="G16" s="65" t="s">
        <v>157</v>
      </c>
      <c r="H16" s="64" t="s">
        <v>18</v>
      </c>
      <c r="I16" s="47">
        <v>9050000</v>
      </c>
      <c r="J16" s="20">
        <v>9050000</v>
      </c>
      <c r="K16" s="46">
        <f t="shared" si="1"/>
        <v>0</v>
      </c>
      <c r="L16" s="47">
        <f t="shared" si="0"/>
        <v>100</v>
      </c>
    </row>
    <row r="17" spans="1:12" ht="95.25" customHeight="1" outlineLevel="6" x14ac:dyDescent="0.25">
      <c r="A17" s="71" t="s">
        <v>56</v>
      </c>
      <c r="B17" s="64" t="s">
        <v>8</v>
      </c>
      <c r="C17" s="64" t="s">
        <v>9</v>
      </c>
      <c r="D17" s="64" t="s">
        <v>10</v>
      </c>
      <c r="E17" s="64" t="s">
        <v>26</v>
      </c>
      <c r="F17" s="64" t="s">
        <v>27</v>
      </c>
      <c r="G17" s="65" t="s">
        <v>116</v>
      </c>
      <c r="H17" s="64" t="s">
        <v>18</v>
      </c>
      <c r="I17" s="20">
        <v>45000000</v>
      </c>
      <c r="J17" s="20"/>
      <c r="K17" s="46">
        <f t="shared" si="1"/>
        <v>45000000</v>
      </c>
      <c r="L17" s="47">
        <f t="shared" si="0"/>
        <v>0</v>
      </c>
    </row>
    <row r="18" spans="1:12" ht="77.25" customHeight="1" outlineLevel="6" x14ac:dyDescent="0.25">
      <c r="A18" s="71" t="s">
        <v>57</v>
      </c>
      <c r="B18" s="72" t="s">
        <v>8</v>
      </c>
      <c r="C18" s="72" t="s">
        <v>9</v>
      </c>
      <c r="D18" s="72" t="s">
        <v>10</v>
      </c>
      <c r="E18" s="72" t="s">
        <v>58</v>
      </c>
      <c r="F18" s="72" t="s">
        <v>19</v>
      </c>
      <c r="G18" s="65" t="s">
        <v>116</v>
      </c>
      <c r="H18" s="64" t="s">
        <v>18</v>
      </c>
      <c r="I18" s="20">
        <v>85560700</v>
      </c>
      <c r="J18" s="20"/>
      <c r="K18" s="46">
        <f t="shared" si="1"/>
        <v>85560700</v>
      </c>
      <c r="L18" s="47">
        <f t="shared" si="0"/>
        <v>0</v>
      </c>
    </row>
    <row r="19" spans="1:12" ht="29.25" customHeight="1" outlineLevel="6" x14ac:dyDescent="0.25">
      <c r="A19" s="70" t="s">
        <v>46</v>
      </c>
      <c r="B19" s="64" t="s">
        <v>8</v>
      </c>
      <c r="C19" s="64" t="s">
        <v>9</v>
      </c>
      <c r="D19" s="64" t="s">
        <v>10</v>
      </c>
      <c r="E19" s="64" t="s">
        <v>59</v>
      </c>
      <c r="F19" s="64" t="s">
        <v>28</v>
      </c>
      <c r="G19" s="50" t="s">
        <v>119</v>
      </c>
      <c r="H19" s="64" t="s">
        <v>18</v>
      </c>
      <c r="I19" s="47">
        <v>55604000</v>
      </c>
      <c r="J19" s="20">
        <v>14757537.27</v>
      </c>
      <c r="K19" s="46">
        <f t="shared" si="1"/>
        <v>40846462.730000004</v>
      </c>
      <c r="L19" s="47">
        <f t="shared" si="0"/>
        <v>26.540423836414647</v>
      </c>
    </row>
    <row r="20" spans="1:12" ht="33" customHeight="1" outlineLevel="6" x14ac:dyDescent="0.25">
      <c r="A20" s="70" t="s">
        <v>46</v>
      </c>
      <c r="B20" s="64" t="s">
        <v>8</v>
      </c>
      <c r="C20" s="64" t="s">
        <v>9</v>
      </c>
      <c r="D20" s="64" t="s">
        <v>10</v>
      </c>
      <c r="E20" s="64" t="s">
        <v>59</v>
      </c>
      <c r="F20" s="73" t="s">
        <v>19</v>
      </c>
      <c r="G20" s="50" t="s">
        <v>119</v>
      </c>
      <c r="H20" s="63" t="s">
        <v>18</v>
      </c>
      <c r="I20" s="47">
        <v>69687000</v>
      </c>
      <c r="J20" s="20">
        <v>55112470.700000003</v>
      </c>
      <c r="K20" s="46">
        <f t="shared" si="1"/>
        <v>14574529.299999997</v>
      </c>
      <c r="L20" s="47">
        <f t="shared" si="0"/>
        <v>79.085727180105337</v>
      </c>
    </row>
    <row r="21" spans="1:12" ht="68.25" customHeight="1" outlineLevel="6" x14ac:dyDescent="0.25">
      <c r="A21" s="70" t="s">
        <v>74</v>
      </c>
      <c r="B21" s="64" t="s">
        <v>8</v>
      </c>
      <c r="C21" s="64" t="s">
        <v>9</v>
      </c>
      <c r="D21" s="64" t="s">
        <v>10</v>
      </c>
      <c r="E21" s="64" t="s">
        <v>103</v>
      </c>
      <c r="F21" s="64" t="s">
        <v>12</v>
      </c>
      <c r="G21" s="65" t="s">
        <v>120</v>
      </c>
      <c r="H21" s="64" t="s">
        <v>18</v>
      </c>
      <c r="I21" s="47">
        <v>327339500</v>
      </c>
      <c r="J21" s="20"/>
      <c r="K21" s="46">
        <f>I21-J21</f>
        <v>327339500</v>
      </c>
      <c r="L21" s="47">
        <f>J21/I21*100</f>
        <v>0</v>
      </c>
    </row>
    <row r="22" spans="1:12" ht="34.5" customHeight="1" outlineLevel="6" x14ac:dyDescent="0.25">
      <c r="A22" s="70" t="s">
        <v>75</v>
      </c>
      <c r="B22" s="64" t="s">
        <v>8</v>
      </c>
      <c r="C22" s="64" t="s">
        <v>9</v>
      </c>
      <c r="D22" s="64" t="s">
        <v>10</v>
      </c>
      <c r="E22" s="64" t="s">
        <v>104</v>
      </c>
      <c r="F22" s="64">
        <v>521</v>
      </c>
      <c r="G22" s="65" t="s">
        <v>121</v>
      </c>
      <c r="H22" s="64" t="s">
        <v>18</v>
      </c>
      <c r="I22" s="47">
        <v>13328600</v>
      </c>
      <c r="J22" s="20"/>
      <c r="K22" s="46">
        <f>I22-J22</f>
        <v>13328600</v>
      </c>
      <c r="L22" s="47">
        <f>J22/I22*100</f>
        <v>0</v>
      </c>
    </row>
    <row r="23" spans="1:12" ht="25.5" outlineLevel="6" x14ac:dyDescent="0.25">
      <c r="A23" s="70" t="s">
        <v>44</v>
      </c>
      <c r="B23" s="64" t="s">
        <v>8</v>
      </c>
      <c r="C23" s="64" t="s">
        <v>9</v>
      </c>
      <c r="D23" s="64" t="s">
        <v>10</v>
      </c>
      <c r="E23" s="64" t="s">
        <v>105</v>
      </c>
      <c r="F23" s="64">
        <v>811</v>
      </c>
      <c r="G23" s="65" t="s">
        <v>122</v>
      </c>
      <c r="H23" s="64" t="s">
        <v>18</v>
      </c>
      <c r="I23" s="47">
        <v>30507100</v>
      </c>
      <c r="J23" s="20"/>
      <c r="K23" s="46">
        <f>I23-J23</f>
        <v>30507100</v>
      </c>
      <c r="L23" s="47">
        <f>J23/I23*100</f>
        <v>0</v>
      </c>
    </row>
    <row r="24" spans="1:12" ht="72" customHeight="1" outlineLevel="6" x14ac:dyDescent="0.25">
      <c r="A24" s="70" t="s">
        <v>106</v>
      </c>
      <c r="B24" s="45" t="s">
        <v>8</v>
      </c>
      <c r="C24" s="45" t="s">
        <v>9</v>
      </c>
      <c r="D24" s="45" t="s">
        <v>10</v>
      </c>
      <c r="E24" s="45" t="s">
        <v>80</v>
      </c>
      <c r="F24" s="73">
        <v>811</v>
      </c>
      <c r="G24" s="55" t="s">
        <v>123</v>
      </c>
      <c r="H24" s="63" t="s">
        <v>18</v>
      </c>
      <c r="I24" s="47">
        <v>633300</v>
      </c>
      <c r="J24" s="20"/>
      <c r="K24" s="46">
        <f t="shared" si="1"/>
        <v>633300</v>
      </c>
      <c r="L24" s="47">
        <f t="shared" si="0"/>
        <v>0</v>
      </c>
    </row>
    <row r="25" spans="1:12" ht="47.25" customHeight="1" outlineLevel="6" x14ac:dyDescent="0.25">
      <c r="A25" s="21" t="s">
        <v>108</v>
      </c>
      <c r="B25" s="63" t="s">
        <v>8</v>
      </c>
      <c r="C25" s="44" t="s">
        <v>10</v>
      </c>
      <c r="D25" s="44" t="s">
        <v>32</v>
      </c>
      <c r="E25" s="45" t="s">
        <v>81</v>
      </c>
      <c r="F25" s="73" t="s">
        <v>30</v>
      </c>
      <c r="G25" s="92" t="s">
        <v>124</v>
      </c>
      <c r="H25" s="63" t="s">
        <v>18</v>
      </c>
      <c r="I25" s="47">
        <v>1601734.54</v>
      </c>
      <c r="J25" s="47"/>
      <c r="K25" s="46">
        <f t="shared" si="1"/>
        <v>1601734.54</v>
      </c>
      <c r="L25" s="47">
        <f t="shared" si="0"/>
        <v>0</v>
      </c>
    </row>
    <row r="26" spans="1:12" ht="47.25" customHeight="1" outlineLevel="6" x14ac:dyDescent="0.25">
      <c r="A26" s="21" t="s">
        <v>108</v>
      </c>
      <c r="B26" s="63" t="s">
        <v>8</v>
      </c>
      <c r="C26" s="44" t="s">
        <v>10</v>
      </c>
      <c r="D26" s="44" t="s">
        <v>32</v>
      </c>
      <c r="E26" s="45" t="s">
        <v>81</v>
      </c>
      <c r="F26" s="73" t="s">
        <v>30</v>
      </c>
      <c r="G26" s="93" t="s">
        <v>125</v>
      </c>
      <c r="H26" s="63" t="s">
        <v>18</v>
      </c>
      <c r="I26" s="47">
        <v>1666000</v>
      </c>
      <c r="J26" s="47"/>
      <c r="K26" s="46">
        <f t="shared" ref="K26:K36" si="2">I26-J26</f>
        <v>1666000</v>
      </c>
      <c r="L26" s="47">
        <f t="shared" ref="L26:L36" si="3">J26/I26*100</f>
        <v>0</v>
      </c>
    </row>
    <row r="27" spans="1:12" ht="47.25" customHeight="1" outlineLevel="6" x14ac:dyDescent="0.25">
      <c r="A27" s="21" t="s">
        <v>108</v>
      </c>
      <c r="B27" s="63" t="s">
        <v>8</v>
      </c>
      <c r="C27" s="44" t="s">
        <v>10</v>
      </c>
      <c r="D27" s="44" t="s">
        <v>32</v>
      </c>
      <c r="E27" s="45" t="s">
        <v>81</v>
      </c>
      <c r="F27" s="73" t="s">
        <v>30</v>
      </c>
      <c r="G27" s="93" t="s">
        <v>126</v>
      </c>
      <c r="H27" s="63" t="s">
        <v>18</v>
      </c>
      <c r="I27" s="47">
        <v>1960000</v>
      </c>
      <c r="J27" s="47">
        <v>1960000</v>
      </c>
      <c r="K27" s="46">
        <f t="shared" si="2"/>
        <v>0</v>
      </c>
      <c r="L27" s="47">
        <f t="shared" si="3"/>
        <v>100</v>
      </c>
    </row>
    <row r="28" spans="1:12" ht="47.25" customHeight="1" outlineLevel="6" x14ac:dyDescent="0.25">
      <c r="A28" s="21" t="s">
        <v>108</v>
      </c>
      <c r="B28" s="63" t="s">
        <v>8</v>
      </c>
      <c r="C28" s="44" t="s">
        <v>10</v>
      </c>
      <c r="D28" s="44" t="s">
        <v>32</v>
      </c>
      <c r="E28" s="45" t="s">
        <v>81</v>
      </c>
      <c r="F28" s="73" t="s">
        <v>30</v>
      </c>
      <c r="G28" s="93" t="s">
        <v>127</v>
      </c>
      <c r="H28" s="63" t="s">
        <v>18</v>
      </c>
      <c r="I28" s="47">
        <v>617845.35</v>
      </c>
      <c r="J28" s="47"/>
      <c r="K28" s="46">
        <f t="shared" si="2"/>
        <v>617845.35</v>
      </c>
      <c r="L28" s="47">
        <f t="shared" si="3"/>
        <v>0</v>
      </c>
    </row>
    <row r="29" spans="1:12" ht="47.25" customHeight="1" outlineLevel="6" x14ac:dyDescent="0.25">
      <c r="A29" s="21" t="s">
        <v>108</v>
      </c>
      <c r="B29" s="63" t="s">
        <v>8</v>
      </c>
      <c r="C29" s="44" t="s">
        <v>10</v>
      </c>
      <c r="D29" s="44" t="s">
        <v>32</v>
      </c>
      <c r="E29" s="45" t="s">
        <v>81</v>
      </c>
      <c r="F29" s="73" t="s">
        <v>30</v>
      </c>
      <c r="G29" s="93" t="s">
        <v>128</v>
      </c>
      <c r="H29" s="63" t="s">
        <v>18</v>
      </c>
      <c r="I29" s="47">
        <v>832434.26</v>
      </c>
      <c r="J29" s="47">
        <v>249730.28</v>
      </c>
      <c r="K29" s="46">
        <f t="shared" si="2"/>
        <v>582703.98</v>
      </c>
      <c r="L29" s="47">
        <f t="shared" si="3"/>
        <v>30.000000240259212</v>
      </c>
    </row>
    <row r="30" spans="1:12" ht="47.25" customHeight="1" outlineLevel="6" x14ac:dyDescent="0.25">
      <c r="A30" s="21" t="s">
        <v>108</v>
      </c>
      <c r="B30" s="63" t="s">
        <v>8</v>
      </c>
      <c r="C30" s="44" t="s">
        <v>10</v>
      </c>
      <c r="D30" s="44" t="s">
        <v>32</v>
      </c>
      <c r="E30" s="45" t="s">
        <v>81</v>
      </c>
      <c r="F30" s="73" t="s">
        <v>30</v>
      </c>
      <c r="G30" s="93" t="s">
        <v>129</v>
      </c>
      <c r="H30" s="63" t="s">
        <v>18</v>
      </c>
      <c r="I30" s="47">
        <v>977744.04</v>
      </c>
      <c r="J30" s="47"/>
      <c r="K30" s="46">
        <f t="shared" si="2"/>
        <v>977744.04</v>
      </c>
      <c r="L30" s="47">
        <f t="shared" si="3"/>
        <v>0</v>
      </c>
    </row>
    <row r="31" spans="1:12" ht="47.25" customHeight="1" outlineLevel="6" x14ac:dyDescent="0.25">
      <c r="A31" s="21" t="s">
        <v>108</v>
      </c>
      <c r="B31" s="63" t="s">
        <v>8</v>
      </c>
      <c r="C31" s="44" t="s">
        <v>10</v>
      </c>
      <c r="D31" s="44" t="s">
        <v>32</v>
      </c>
      <c r="E31" s="45" t="s">
        <v>81</v>
      </c>
      <c r="F31" s="73" t="s">
        <v>30</v>
      </c>
      <c r="G31" s="93" t="s">
        <v>130</v>
      </c>
      <c r="H31" s="63" t="s">
        <v>18</v>
      </c>
      <c r="I31" s="47">
        <v>954643.48</v>
      </c>
      <c r="J31" s="47"/>
      <c r="K31" s="46">
        <f t="shared" si="2"/>
        <v>954643.48</v>
      </c>
      <c r="L31" s="47">
        <f t="shared" si="3"/>
        <v>0</v>
      </c>
    </row>
    <row r="32" spans="1:12" ht="47.25" customHeight="1" outlineLevel="6" x14ac:dyDescent="0.25">
      <c r="A32" s="21" t="s">
        <v>108</v>
      </c>
      <c r="B32" s="63" t="s">
        <v>8</v>
      </c>
      <c r="C32" s="44" t="s">
        <v>10</v>
      </c>
      <c r="D32" s="44" t="s">
        <v>32</v>
      </c>
      <c r="E32" s="45" t="s">
        <v>81</v>
      </c>
      <c r="F32" s="73" t="s">
        <v>30</v>
      </c>
      <c r="G32" s="93" t="s">
        <v>131</v>
      </c>
      <c r="H32" s="63" t="s">
        <v>18</v>
      </c>
      <c r="I32" s="47">
        <v>1960000</v>
      </c>
      <c r="J32" s="47"/>
      <c r="K32" s="46">
        <f t="shared" si="2"/>
        <v>1960000</v>
      </c>
      <c r="L32" s="47">
        <f t="shared" si="3"/>
        <v>0</v>
      </c>
    </row>
    <row r="33" spans="1:12" ht="47.25" customHeight="1" outlineLevel="6" x14ac:dyDescent="0.25">
      <c r="A33" s="21" t="s">
        <v>108</v>
      </c>
      <c r="B33" s="63" t="s">
        <v>8</v>
      </c>
      <c r="C33" s="44" t="s">
        <v>10</v>
      </c>
      <c r="D33" s="44" t="s">
        <v>32</v>
      </c>
      <c r="E33" s="45" t="s">
        <v>81</v>
      </c>
      <c r="F33" s="73" t="s">
        <v>30</v>
      </c>
      <c r="G33" s="93" t="s">
        <v>132</v>
      </c>
      <c r="H33" s="63" t="s">
        <v>18</v>
      </c>
      <c r="I33" s="47">
        <v>796364.66</v>
      </c>
      <c r="J33" s="47"/>
      <c r="K33" s="46">
        <f t="shared" si="2"/>
        <v>796364.66</v>
      </c>
      <c r="L33" s="47">
        <f t="shared" si="3"/>
        <v>0</v>
      </c>
    </row>
    <row r="34" spans="1:12" ht="47.25" customHeight="1" outlineLevel="6" x14ac:dyDescent="0.25">
      <c r="A34" s="21" t="s">
        <v>108</v>
      </c>
      <c r="B34" s="63" t="s">
        <v>8</v>
      </c>
      <c r="C34" s="44" t="s">
        <v>10</v>
      </c>
      <c r="D34" s="44" t="s">
        <v>32</v>
      </c>
      <c r="E34" s="45" t="s">
        <v>81</v>
      </c>
      <c r="F34" s="73" t="s">
        <v>30</v>
      </c>
      <c r="G34" s="93" t="s">
        <v>133</v>
      </c>
      <c r="H34" s="63" t="s">
        <v>18</v>
      </c>
      <c r="I34" s="47">
        <v>1251734.8700000001</v>
      </c>
      <c r="J34" s="47"/>
      <c r="K34" s="46">
        <f t="shared" si="2"/>
        <v>1251734.8700000001</v>
      </c>
      <c r="L34" s="47">
        <f t="shared" si="3"/>
        <v>0</v>
      </c>
    </row>
    <row r="35" spans="1:12" ht="47.25" customHeight="1" outlineLevel="6" x14ac:dyDescent="0.25">
      <c r="A35" s="21" t="s">
        <v>108</v>
      </c>
      <c r="B35" s="63" t="s">
        <v>8</v>
      </c>
      <c r="C35" s="44" t="s">
        <v>10</v>
      </c>
      <c r="D35" s="44" t="s">
        <v>32</v>
      </c>
      <c r="E35" s="45" t="s">
        <v>81</v>
      </c>
      <c r="F35" s="73" t="s">
        <v>30</v>
      </c>
      <c r="G35" s="93" t="s">
        <v>134</v>
      </c>
      <c r="H35" s="63" t="s">
        <v>18</v>
      </c>
      <c r="I35" s="47">
        <v>1911000</v>
      </c>
      <c r="J35" s="47"/>
      <c r="K35" s="46">
        <f t="shared" si="2"/>
        <v>1911000</v>
      </c>
      <c r="L35" s="47">
        <f t="shared" si="3"/>
        <v>0</v>
      </c>
    </row>
    <row r="36" spans="1:12" ht="47.25" customHeight="1" outlineLevel="6" x14ac:dyDescent="0.25">
      <c r="A36" s="21" t="s">
        <v>108</v>
      </c>
      <c r="B36" s="63" t="s">
        <v>8</v>
      </c>
      <c r="C36" s="44" t="s">
        <v>10</v>
      </c>
      <c r="D36" s="44" t="s">
        <v>32</v>
      </c>
      <c r="E36" s="45" t="s">
        <v>81</v>
      </c>
      <c r="F36" s="73" t="s">
        <v>30</v>
      </c>
      <c r="G36" s="93" t="s">
        <v>135</v>
      </c>
      <c r="H36" s="63" t="s">
        <v>18</v>
      </c>
      <c r="I36" s="47">
        <v>1960000</v>
      </c>
      <c r="J36" s="47">
        <v>588000</v>
      </c>
      <c r="K36" s="46">
        <f t="shared" si="2"/>
        <v>1372000</v>
      </c>
      <c r="L36" s="47">
        <f t="shared" si="3"/>
        <v>30</v>
      </c>
    </row>
    <row r="37" spans="1:12" ht="47.25" customHeight="1" outlineLevel="6" x14ac:dyDescent="0.25">
      <c r="A37" s="21" t="s">
        <v>108</v>
      </c>
      <c r="B37" s="63" t="s">
        <v>8</v>
      </c>
      <c r="C37" s="44" t="s">
        <v>10</v>
      </c>
      <c r="D37" s="44" t="s">
        <v>32</v>
      </c>
      <c r="E37" s="45" t="s">
        <v>81</v>
      </c>
      <c r="F37" s="73" t="s">
        <v>30</v>
      </c>
      <c r="G37" s="93" t="s">
        <v>136</v>
      </c>
      <c r="H37" s="63" t="s">
        <v>18</v>
      </c>
      <c r="I37" s="47">
        <v>1559243.7</v>
      </c>
      <c r="J37" s="47">
        <v>716452.04</v>
      </c>
      <c r="K37" s="46">
        <f t="shared" ref="K37:K42" si="4">I37-J37</f>
        <v>842791.65999999992</v>
      </c>
      <c r="L37" s="47">
        <f t="shared" ref="L37:L42" si="5">J37/I37*100</f>
        <v>45.948689098439203</v>
      </c>
    </row>
    <row r="38" spans="1:12" ht="47.25" customHeight="1" outlineLevel="6" x14ac:dyDescent="0.25">
      <c r="A38" s="21" t="s">
        <v>108</v>
      </c>
      <c r="B38" s="63" t="s">
        <v>8</v>
      </c>
      <c r="C38" s="44" t="s">
        <v>10</v>
      </c>
      <c r="D38" s="44" t="s">
        <v>32</v>
      </c>
      <c r="E38" s="45" t="s">
        <v>81</v>
      </c>
      <c r="F38" s="73" t="s">
        <v>30</v>
      </c>
      <c r="G38" s="93" t="s">
        <v>137</v>
      </c>
      <c r="H38" s="63" t="s">
        <v>18</v>
      </c>
      <c r="I38" s="47">
        <v>1804545.74</v>
      </c>
      <c r="J38" s="47"/>
      <c r="K38" s="46">
        <f t="shared" si="4"/>
        <v>1804545.74</v>
      </c>
      <c r="L38" s="47">
        <f t="shared" si="5"/>
        <v>0</v>
      </c>
    </row>
    <row r="39" spans="1:12" ht="47.25" customHeight="1" outlineLevel="6" x14ac:dyDescent="0.25">
      <c r="A39" s="21" t="s">
        <v>108</v>
      </c>
      <c r="B39" s="63" t="s">
        <v>8</v>
      </c>
      <c r="C39" s="44" t="s">
        <v>10</v>
      </c>
      <c r="D39" s="44" t="s">
        <v>32</v>
      </c>
      <c r="E39" s="45" t="s">
        <v>81</v>
      </c>
      <c r="F39" s="73" t="s">
        <v>30</v>
      </c>
      <c r="G39" s="93" t="s">
        <v>138</v>
      </c>
      <c r="H39" s="63" t="s">
        <v>18</v>
      </c>
      <c r="I39" s="47">
        <v>1927104.34</v>
      </c>
      <c r="J39" s="47"/>
      <c r="K39" s="46">
        <f t="shared" si="4"/>
        <v>1927104.34</v>
      </c>
      <c r="L39" s="47">
        <f t="shared" si="5"/>
        <v>0</v>
      </c>
    </row>
    <row r="40" spans="1:12" ht="47.25" customHeight="1" outlineLevel="6" x14ac:dyDescent="0.25">
      <c r="A40" s="21" t="s">
        <v>108</v>
      </c>
      <c r="B40" s="63" t="s">
        <v>8</v>
      </c>
      <c r="C40" s="44" t="s">
        <v>10</v>
      </c>
      <c r="D40" s="44" t="s">
        <v>32</v>
      </c>
      <c r="E40" s="45" t="s">
        <v>81</v>
      </c>
      <c r="F40" s="73" t="s">
        <v>30</v>
      </c>
      <c r="G40" s="93" t="s">
        <v>139</v>
      </c>
      <c r="H40" s="63" t="s">
        <v>18</v>
      </c>
      <c r="I40" s="47">
        <v>1946415.24</v>
      </c>
      <c r="J40" s="47"/>
      <c r="K40" s="46">
        <f t="shared" si="4"/>
        <v>1946415.24</v>
      </c>
      <c r="L40" s="47">
        <f t="shared" si="5"/>
        <v>0</v>
      </c>
    </row>
    <row r="41" spans="1:12" ht="47.25" customHeight="1" outlineLevel="6" x14ac:dyDescent="0.25">
      <c r="A41" s="21" t="s">
        <v>108</v>
      </c>
      <c r="B41" s="63" t="s">
        <v>8</v>
      </c>
      <c r="C41" s="44" t="s">
        <v>10</v>
      </c>
      <c r="D41" s="44" t="s">
        <v>32</v>
      </c>
      <c r="E41" s="45" t="s">
        <v>81</v>
      </c>
      <c r="F41" s="73" t="s">
        <v>30</v>
      </c>
      <c r="G41" s="93" t="s">
        <v>140</v>
      </c>
      <c r="H41" s="63" t="s">
        <v>18</v>
      </c>
      <c r="I41" s="47">
        <v>1366676.64</v>
      </c>
      <c r="J41" s="47"/>
      <c r="K41" s="46">
        <f t="shared" si="4"/>
        <v>1366676.64</v>
      </c>
      <c r="L41" s="47">
        <f t="shared" si="5"/>
        <v>0</v>
      </c>
    </row>
    <row r="42" spans="1:12" ht="47.25" customHeight="1" outlineLevel="6" x14ac:dyDescent="0.25">
      <c r="A42" s="21" t="s">
        <v>108</v>
      </c>
      <c r="B42" s="63" t="s">
        <v>8</v>
      </c>
      <c r="C42" s="44" t="s">
        <v>10</v>
      </c>
      <c r="D42" s="44" t="s">
        <v>32</v>
      </c>
      <c r="E42" s="45" t="s">
        <v>81</v>
      </c>
      <c r="F42" s="73" t="s">
        <v>30</v>
      </c>
      <c r="G42" s="93" t="s">
        <v>141</v>
      </c>
      <c r="H42" s="63" t="s">
        <v>18</v>
      </c>
      <c r="I42" s="47">
        <v>531719.80000000005</v>
      </c>
      <c r="J42" s="47"/>
      <c r="K42" s="46">
        <f t="shared" si="4"/>
        <v>531719.80000000005</v>
      </c>
      <c r="L42" s="47">
        <f t="shared" si="5"/>
        <v>0</v>
      </c>
    </row>
    <row r="43" spans="1:12" ht="47.25" customHeight="1" outlineLevel="6" x14ac:dyDescent="0.25">
      <c r="A43" s="21" t="s">
        <v>108</v>
      </c>
      <c r="B43" s="63" t="s">
        <v>8</v>
      </c>
      <c r="C43" s="44" t="s">
        <v>10</v>
      </c>
      <c r="D43" s="44" t="s">
        <v>32</v>
      </c>
      <c r="E43" s="45" t="s">
        <v>81</v>
      </c>
      <c r="F43" s="73" t="s">
        <v>30</v>
      </c>
      <c r="G43" s="93" t="s">
        <v>142</v>
      </c>
      <c r="H43" s="63" t="s">
        <v>18</v>
      </c>
      <c r="I43" s="47">
        <v>1391551</v>
      </c>
      <c r="J43" s="47"/>
      <c r="K43" s="46">
        <f t="shared" ref="K43:K45" si="6">I43-J43</f>
        <v>1391551</v>
      </c>
      <c r="L43" s="47">
        <f t="shared" ref="L43:L45" si="7">J43/I43*100</f>
        <v>0</v>
      </c>
    </row>
    <row r="44" spans="1:12" ht="47.25" customHeight="1" outlineLevel="6" x14ac:dyDescent="0.25">
      <c r="A44" s="21" t="s">
        <v>108</v>
      </c>
      <c r="B44" s="63" t="s">
        <v>8</v>
      </c>
      <c r="C44" s="44" t="s">
        <v>10</v>
      </c>
      <c r="D44" s="44" t="s">
        <v>32</v>
      </c>
      <c r="E44" s="45" t="s">
        <v>81</v>
      </c>
      <c r="F44" s="73" t="s">
        <v>30</v>
      </c>
      <c r="G44" s="93" t="s">
        <v>143</v>
      </c>
      <c r="H44" s="63" t="s">
        <v>18</v>
      </c>
      <c r="I44" s="47">
        <v>666316.18999999994</v>
      </c>
      <c r="J44" s="47">
        <v>184872.99</v>
      </c>
      <c r="K44" s="46">
        <f t="shared" si="6"/>
        <v>481443.19999999995</v>
      </c>
      <c r="L44" s="47">
        <f t="shared" si="7"/>
        <v>27.745534743797833</v>
      </c>
    </row>
    <row r="45" spans="1:12" ht="47.25" customHeight="1" outlineLevel="6" x14ac:dyDescent="0.25">
      <c r="A45" s="21" t="s">
        <v>108</v>
      </c>
      <c r="B45" s="63" t="s">
        <v>8</v>
      </c>
      <c r="C45" s="44" t="s">
        <v>10</v>
      </c>
      <c r="D45" s="44" t="s">
        <v>32</v>
      </c>
      <c r="E45" s="45" t="s">
        <v>81</v>
      </c>
      <c r="F45" s="73" t="s">
        <v>30</v>
      </c>
      <c r="G45" s="93" t="s">
        <v>144</v>
      </c>
      <c r="H45" s="63" t="s">
        <v>18</v>
      </c>
      <c r="I45" s="47">
        <v>1264926.1499999999</v>
      </c>
      <c r="J45" s="47">
        <v>407484</v>
      </c>
      <c r="K45" s="46">
        <f t="shared" si="6"/>
        <v>857442.14999999991</v>
      </c>
      <c r="L45" s="47">
        <f t="shared" si="7"/>
        <v>32.214054551722249</v>
      </c>
    </row>
    <row r="46" spans="1:12" ht="71.25" customHeight="1" outlineLevel="6" x14ac:dyDescent="0.25">
      <c r="A46" s="21" t="s">
        <v>109</v>
      </c>
      <c r="B46" s="63" t="s">
        <v>8</v>
      </c>
      <c r="C46" s="65" t="s">
        <v>50</v>
      </c>
      <c r="D46" s="65" t="s">
        <v>51</v>
      </c>
      <c r="E46" s="64" t="s">
        <v>82</v>
      </c>
      <c r="F46" s="73">
        <v>811</v>
      </c>
      <c r="G46" s="52" t="s">
        <v>123</v>
      </c>
      <c r="H46" s="63" t="s">
        <v>18</v>
      </c>
      <c r="I46" s="47">
        <v>472100</v>
      </c>
      <c r="J46" s="20"/>
      <c r="K46" s="46">
        <f t="shared" si="1"/>
        <v>472100</v>
      </c>
      <c r="L46" s="47">
        <f t="shared" si="0"/>
        <v>0</v>
      </c>
    </row>
    <row r="47" spans="1:12" ht="42.75" customHeight="1" outlineLevel="6" x14ac:dyDescent="0.25">
      <c r="A47" s="32" t="s">
        <v>110</v>
      </c>
      <c r="B47" s="53" t="s">
        <v>8</v>
      </c>
      <c r="C47" s="53" t="s">
        <v>33</v>
      </c>
      <c r="D47" s="53" t="s">
        <v>32</v>
      </c>
      <c r="E47" s="53" t="s">
        <v>83</v>
      </c>
      <c r="F47" s="54" t="s">
        <v>30</v>
      </c>
      <c r="G47" s="74" t="s">
        <v>145</v>
      </c>
      <c r="H47" s="75" t="s">
        <v>18</v>
      </c>
      <c r="I47" s="28">
        <v>8291400</v>
      </c>
      <c r="J47" s="37">
        <v>8291400</v>
      </c>
      <c r="K47" s="51">
        <f t="shared" si="1"/>
        <v>0</v>
      </c>
      <c r="L47" s="28">
        <f t="shared" si="0"/>
        <v>100</v>
      </c>
    </row>
    <row r="48" spans="1:12" ht="31.5" customHeight="1" x14ac:dyDescent="0.25">
      <c r="A48" s="17" t="s">
        <v>111</v>
      </c>
      <c r="B48" s="8" t="s">
        <v>8</v>
      </c>
      <c r="C48" s="8">
        <v>14</v>
      </c>
      <c r="D48" s="8" t="s">
        <v>32</v>
      </c>
      <c r="E48" s="8" t="s">
        <v>31</v>
      </c>
      <c r="F48" s="8" t="s">
        <v>30</v>
      </c>
      <c r="G48" s="55" t="s">
        <v>146</v>
      </c>
      <c r="H48" s="8" t="s">
        <v>18</v>
      </c>
      <c r="I48" s="89">
        <v>78755600</v>
      </c>
      <c r="J48" s="20">
        <v>20054459.460000001</v>
      </c>
      <c r="K48" s="46">
        <f t="shared" ref="K48" si="8">I48-J48</f>
        <v>58701140.539999999</v>
      </c>
      <c r="L48" s="89">
        <f t="shared" ref="L48" si="9">J48/I48*100</f>
        <v>25.464169481281335</v>
      </c>
    </row>
    <row r="49" spans="1:12" ht="31.5" customHeight="1" x14ac:dyDescent="0.25">
      <c r="A49" s="17" t="s">
        <v>111</v>
      </c>
      <c r="B49" s="8" t="s">
        <v>8</v>
      </c>
      <c r="C49" s="8">
        <v>14</v>
      </c>
      <c r="D49" s="8" t="s">
        <v>32</v>
      </c>
      <c r="E49" s="8" t="s">
        <v>31</v>
      </c>
      <c r="F49" s="8" t="s">
        <v>30</v>
      </c>
      <c r="G49" s="55" t="s">
        <v>147</v>
      </c>
      <c r="H49" s="8" t="s">
        <v>18</v>
      </c>
      <c r="I49" s="89">
        <v>14905900</v>
      </c>
      <c r="J49" s="20">
        <v>3161457.01</v>
      </c>
      <c r="K49" s="46">
        <f t="shared" ref="K49:K52" si="10">I49-J49</f>
        <v>11744442.99</v>
      </c>
      <c r="L49" s="89">
        <f t="shared" ref="L49:L52" si="11">J49/I49*100</f>
        <v>21.209433915429461</v>
      </c>
    </row>
    <row r="50" spans="1:12" ht="31.5" customHeight="1" x14ac:dyDescent="0.25">
      <c r="A50" s="17" t="s">
        <v>111</v>
      </c>
      <c r="B50" s="8" t="s">
        <v>8</v>
      </c>
      <c r="C50" s="8">
        <v>14</v>
      </c>
      <c r="D50" s="8" t="s">
        <v>32</v>
      </c>
      <c r="E50" s="8" t="s">
        <v>31</v>
      </c>
      <c r="F50" s="8" t="s">
        <v>30</v>
      </c>
      <c r="G50" s="55" t="s">
        <v>148</v>
      </c>
      <c r="H50" s="8" t="s">
        <v>18</v>
      </c>
      <c r="I50" s="89">
        <v>53196900</v>
      </c>
      <c r="J50" s="20">
        <v>15310983.84</v>
      </c>
      <c r="K50" s="46">
        <f t="shared" si="10"/>
        <v>37885916.159999996</v>
      </c>
      <c r="L50" s="89">
        <f t="shared" si="11"/>
        <v>28.781721942444015</v>
      </c>
    </row>
    <row r="51" spans="1:12" ht="31.5" customHeight="1" x14ac:dyDescent="0.25">
      <c r="A51" s="17" t="s">
        <v>111</v>
      </c>
      <c r="B51" s="8" t="s">
        <v>8</v>
      </c>
      <c r="C51" s="8">
        <v>14</v>
      </c>
      <c r="D51" s="8" t="s">
        <v>32</v>
      </c>
      <c r="E51" s="8" t="s">
        <v>31</v>
      </c>
      <c r="F51" s="8" t="s">
        <v>30</v>
      </c>
      <c r="G51" s="55" t="s">
        <v>149</v>
      </c>
      <c r="H51" s="8" t="s">
        <v>18</v>
      </c>
      <c r="I51" s="89">
        <v>4519700</v>
      </c>
      <c r="J51" s="20"/>
      <c r="K51" s="46">
        <f t="shared" si="10"/>
        <v>4519700</v>
      </c>
      <c r="L51" s="89">
        <f t="shared" si="11"/>
        <v>0</v>
      </c>
    </row>
    <row r="52" spans="1:12" ht="31.5" customHeight="1" x14ac:dyDescent="0.25">
      <c r="A52" s="17" t="s">
        <v>111</v>
      </c>
      <c r="B52" s="8" t="s">
        <v>8</v>
      </c>
      <c r="C52" s="8">
        <v>14</v>
      </c>
      <c r="D52" s="8" t="s">
        <v>32</v>
      </c>
      <c r="E52" s="8" t="s">
        <v>31</v>
      </c>
      <c r="F52" s="8" t="s">
        <v>30</v>
      </c>
      <c r="G52" s="55" t="s">
        <v>150</v>
      </c>
      <c r="H52" s="8" t="s">
        <v>18</v>
      </c>
      <c r="I52" s="89">
        <v>3221300</v>
      </c>
      <c r="J52" s="20"/>
      <c r="K52" s="46">
        <f t="shared" si="10"/>
        <v>3221300</v>
      </c>
      <c r="L52" s="89">
        <f t="shared" si="11"/>
        <v>0</v>
      </c>
    </row>
    <row r="53" spans="1:12" ht="31.5" customHeight="1" x14ac:dyDescent="0.25">
      <c r="A53" s="17" t="s">
        <v>111</v>
      </c>
      <c r="B53" s="8" t="s">
        <v>8</v>
      </c>
      <c r="C53" s="8">
        <v>14</v>
      </c>
      <c r="D53" s="8" t="s">
        <v>32</v>
      </c>
      <c r="E53" s="8" t="s">
        <v>31</v>
      </c>
      <c r="F53" s="8" t="s">
        <v>30</v>
      </c>
      <c r="G53" s="55" t="s">
        <v>151</v>
      </c>
      <c r="H53" s="8" t="s">
        <v>18</v>
      </c>
      <c r="I53" s="89">
        <v>8228800</v>
      </c>
      <c r="J53" s="20">
        <v>136435.32999999999</v>
      </c>
      <c r="K53" s="46">
        <f t="shared" ref="K53:K58" si="12">I53-J53</f>
        <v>8092364.6699999999</v>
      </c>
      <c r="L53" s="89">
        <f t="shared" ref="L53:L58" si="13">J53/I53*100</f>
        <v>1.6580221903558234</v>
      </c>
    </row>
    <row r="54" spans="1:12" ht="31.5" customHeight="1" x14ac:dyDescent="0.25">
      <c r="A54" s="17" t="s">
        <v>111</v>
      </c>
      <c r="B54" s="8" t="s">
        <v>8</v>
      </c>
      <c r="C54" s="8">
        <v>14</v>
      </c>
      <c r="D54" s="8" t="s">
        <v>32</v>
      </c>
      <c r="E54" s="8" t="s">
        <v>31</v>
      </c>
      <c r="F54" s="8" t="s">
        <v>30</v>
      </c>
      <c r="G54" s="55" t="s">
        <v>152</v>
      </c>
      <c r="H54" s="8" t="s">
        <v>18</v>
      </c>
      <c r="I54" s="89">
        <v>1594800</v>
      </c>
      <c r="J54" s="20"/>
      <c r="K54" s="46">
        <f t="shared" si="12"/>
        <v>1594800</v>
      </c>
      <c r="L54" s="89">
        <f t="shared" si="13"/>
        <v>0</v>
      </c>
    </row>
    <row r="55" spans="1:12" ht="31.5" customHeight="1" x14ac:dyDescent="0.25">
      <c r="A55" s="17" t="s">
        <v>111</v>
      </c>
      <c r="B55" s="8" t="s">
        <v>8</v>
      </c>
      <c r="C55" s="8">
        <v>14</v>
      </c>
      <c r="D55" s="8" t="s">
        <v>32</v>
      </c>
      <c r="E55" s="8" t="s">
        <v>31</v>
      </c>
      <c r="F55" s="8" t="s">
        <v>30</v>
      </c>
      <c r="G55" s="55" t="s">
        <v>153</v>
      </c>
      <c r="H55" s="8" t="s">
        <v>18</v>
      </c>
      <c r="I55" s="89">
        <v>7502000</v>
      </c>
      <c r="J55" s="20">
        <v>105882.73</v>
      </c>
      <c r="K55" s="46">
        <f t="shared" si="12"/>
        <v>7396117.2699999996</v>
      </c>
      <c r="L55" s="89">
        <f t="shared" si="13"/>
        <v>1.4113933617701946</v>
      </c>
    </row>
    <row r="56" spans="1:12" ht="31.5" customHeight="1" x14ac:dyDescent="0.25">
      <c r="A56" s="17" t="s">
        <v>111</v>
      </c>
      <c r="B56" s="8" t="s">
        <v>8</v>
      </c>
      <c r="C56" s="8">
        <v>14</v>
      </c>
      <c r="D56" s="8" t="s">
        <v>32</v>
      </c>
      <c r="E56" s="8" t="s">
        <v>31</v>
      </c>
      <c r="F56" s="8" t="s">
        <v>30</v>
      </c>
      <c r="G56" s="55" t="s">
        <v>154</v>
      </c>
      <c r="H56" s="8" t="s">
        <v>18</v>
      </c>
      <c r="I56" s="89">
        <v>9634500</v>
      </c>
      <c r="J56" s="20">
        <v>3124607.78</v>
      </c>
      <c r="K56" s="46">
        <f t="shared" si="12"/>
        <v>6509892.2200000007</v>
      </c>
      <c r="L56" s="89">
        <f t="shared" si="13"/>
        <v>32.431447194976386</v>
      </c>
    </row>
    <row r="57" spans="1:12" ht="31.5" customHeight="1" x14ac:dyDescent="0.25">
      <c r="A57" s="17" t="s">
        <v>111</v>
      </c>
      <c r="B57" s="8" t="s">
        <v>8</v>
      </c>
      <c r="C57" s="8">
        <v>14</v>
      </c>
      <c r="D57" s="8" t="s">
        <v>32</v>
      </c>
      <c r="E57" s="8" t="s">
        <v>31</v>
      </c>
      <c r="F57" s="8" t="s">
        <v>30</v>
      </c>
      <c r="G57" s="55" t="s">
        <v>155</v>
      </c>
      <c r="H57" s="8" t="s">
        <v>18</v>
      </c>
      <c r="I57" s="89">
        <v>998900</v>
      </c>
      <c r="J57" s="20"/>
      <c r="K57" s="46">
        <f t="shared" si="12"/>
        <v>998900</v>
      </c>
      <c r="L57" s="89">
        <f t="shared" si="13"/>
        <v>0</v>
      </c>
    </row>
    <row r="58" spans="1:12" ht="31.5" customHeight="1" x14ac:dyDescent="0.25">
      <c r="A58" s="17" t="s">
        <v>111</v>
      </c>
      <c r="B58" s="8" t="s">
        <v>8</v>
      </c>
      <c r="C58" s="8">
        <v>14</v>
      </c>
      <c r="D58" s="8" t="s">
        <v>32</v>
      </c>
      <c r="E58" s="8" t="s">
        <v>31</v>
      </c>
      <c r="F58" s="8" t="s">
        <v>30</v>
      </c>
      <c r="G58" s="55" t="s">
        <v>156</v>
      </c>
      <c r="H58" s="8" t="s">
        <v>18</v>
      </c>
      <c r="I58" s="89">
        <v>882800</v>
      </c>
      <c r="J58" s="20"/>
      <c r="K58" s="46">
        <f t="shared" si="12"/>
        <v>882800</v>
      </c>
      <c r="L58" s="89">
        <f t="shared" si="13"/>
        <v>0</v>
      </c>
    </row>
    <row r="60" spans="1:12" x14ac:dyDescent="0.25">
      <c r="G60" s="2" t="s">
        <v>112</v>
      </c>
      <c r="I60" s="13">
        <f>I7+I17+I18</f>
        <v>246481500</v>
      </c>
      <c r="J60" s="13">
        <f>I60*20%</f>
        <v>49296300</v>
      </c>
    </row>
    <row r="61" spans="1:12" x14ac:dyDescent="0.25">
      <c r="G61" s="2" t="s">
        <v>113</v>
      </c>
      <c r="I61" s="13">
        <f>I8+I9+I10+I11+I12+I13+I14</f>
        <v>169473600</v>
      </c>
      <c r="J61" s="13">
        <f t="shared" ref="J61:J62" si="14">I61*20%</f>
        <v>33894720</v>
      </c>
    </row>
    <row r="62" spans="1:12" x14ac:dyDescent="0.25">
      <c r="J62" s="13">
        <f t="shared" si="14"/>
        <v>0</v>
      </c>
    </row>
  </sheetData>
  <mergeCells count="1">
    <mergeCell ref="A2:I2"/>
  </mergeCells>
  <pageMargins left="0" right="0" top="0" bottom="0" header="0.31496062992125984" footer="0.31496062992125984"/>
  <pageSetup paperSize="9" scale="5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7464167-F98D-4A96-A1DA-85A1A73E476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краевые</vt:lpstr>
      <vt:lpstr>федеральные</vt:lpstr>
      <vt:lpstr>краевые!Область_печати</vt:lpstr>
      <vt:lpstr>федеральные!Область_печати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Гасилова Надежда Георгиевна</dc:creator>
  <cp:lastModifiedBy>Цыбегмит Бадмацыреновна Дылыкова</cp:lastModifiedBy>
  <cp:lastPrinted>2023-01-18T01:41:17Z</cp:lastPrinted>
  <dcterms:created xsi:type="dcterms:W3CDTF">2020-01-10T07:57:36Z</dcterms:created>
  <dcterms:modified xsi:type="dcterms:W3CDTF">2023-05-02T01:24:19Z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___ Новый вариант ___.xlsx</vt:lpwstr>
  </property>
  <property fmtid="{D5CDD505-2E9C-101B-9397-08002B2CF9AE}" pid="3" name="Название отчета">
    <vt:lpwstr>___ Новый вариант ___.xlsx</vt:lpwstr>
  </property>
  <property fmtid="{D5CDD505-2E9C-101B-9397-08002B2CF9AE}" pid="4" name="Версия клиента">
    <vt:lpwstr>19.2.27.11050</vt:lpwstr>
  </property>
  <property fmtid="{D5CDD505-2E9C-101B-9397-08002B2CF9AE}" pid="5" name="Версия базы">
    <vt:lpwstr>19.2.2804.1920220298</vt:lpwstr>
  </property>
  <property fmtid="{D5CDD505-2E9C-101B-9397-08002B2CF9AE}" pid="6" name="Тип сервера">
    <vt:lpwstr>MSSQL</vt:lpwstr>
  </property>
  <property fmtid="{D5CDD505-2E9C-101B-9397-08002B2CF9AE}" pid="7" name="Сервер">
    <vt:lpwstr>bd_bud</vt:lpwstr>
  </property>
  <property fmtid="{D5CDD505-2E9C-101B-9397-08002B2CF9AE}" pid="8" name="База">
    <vt:lpwstr>bud_2020</vt:lpwstr>
  </property>
  <property fmtid="{D5CDD505-2E9C-101B-9397-08002B2CF9AE}" pid="9" name="Пользователь">
    <vt:lpwstr>гасилова</vt:lpwstr>
  </property>
  <property fmtid="{D5CDD505-2E9C-101B-9397-08002B2CF9AE}" pid="10" name="Шаблон">
    <vt:lpwstr>sqr_rosp_svod2016.xlt</vt:lpwstr>
  </property>
  <property fmtid="{D5CDD505-2E9C-101B-9397-08002B2CF9AE}" pid="11" name="Локальная база">
    <vt:lpwstr>не используется</vt:lpwstr>
  </property>
</Properties>
</file>