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155" windowWidth="19320" windowHeight="12690"/>
  </bookViews>
  <sheets>
    <sheet name="краевые" sheetId="3" r:id="rId1"/>
    <sheet name="федеральные" sheetId="4" r:id="rId2"/>
  </sheets>
  <definedNames>
    <definedName name="_xlnm.Print_Area" localSheetId="0">краевые!$A$1:$L$90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18" i="3" l="1"/>
  <c r="K18" i="3"/>
  <c r="L17" i="3"/>
  <c r="K17" i="3"/>
  <c r="L16" i="3"/>
  <c r="K16" i="3"/>
  <c r="L15" i="3"/>
  <c r="K15" i="3"/>
  <c r="L14" i="3"/>
  <c r="K14" i="3"/>
  <c r="L13" i="3"/>
  <c r="K13" i="3"/>
  <c r="K8" i="3"/>
  <c r="L22" i="3" l="1"/>
  <c r="K22" i="3"/>
  <c r="L11" i="3"/>
  <c r="K11" i="3"/>
  <c r="L47" i="3" l="1"/>
  <c r="L48" i="3"/>
  <c r="L24" i="3" l="1"/>
  <c r="K24" i="3"/>
  <c r="J62" i="4" l="1"/>
  <c r="I61" i="4"/>
  <c r="J61" i="4" s="1"/>
  <c r="I60" i="4"/>
  <c r="J60" i="4" s="1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J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J44" i="4"/>
  <c r="L44" i="4" s="1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T7" i="4"/>
  <c r="L7" i="4"/>
  <c r="K7" i="4"/>
  <c r="T6" i="4"/>
  <c r="L6" i="4"/>
  <c r="J6" i="4"/>
  <c r="K6" i="4" s="1"/>
  <c r="L5" i="4"/>
  <c r="K5" i="4"/>
  <c r="I4" i="4"/>
  <c r="T8" i="4" l="1"/>
  <c r="J4" i="4"/>
  <c r="L4" i="4" s="1"/>
  <c r="O6" i="4"/>
  <c r="O7" i="4"/>
  <c r="K44" i="4"/>
  <c r="K4" i="4" s="1"/>
  <c r="O8" i="4" l="1"/>
  <c r="K48" i="3" l="1"/>
  <c r="J84" i="3" l="1"/>
  <c r="J75" i="3"/>
  <c r="J29" i="3"/>
  <c r="L23" i="3" l="1"/>
  <c r="K23" i="3"/>
  <c r="L78" i="3" l="1"/>
  <c r="K78" i="3"/>
  <c r="K67" i="3"/>
  <c r="L55" i="3" l="1"/>
  <c r="K55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4" i="3"/>
  <c r="K54" i="3"/>
  <c r="I94" i="3" l="1"/>
  <c r="I93" i="3"/>
  <c r="K50" i="3" l="1"/>
  <c r="L28" i="3"/>
  <c r="K28" i="3"/>
  <c r="L10" i="3"/>
  <c r="K10" i="3"/>
  <c r="K31" i="3" l="1"/>
  <c r="K12" i="3"/>
  <c r="L12" i="3"/>
  <c r="L38" i="3" l="1"/>
  <c r="K38" i="3"/>
  <c r="L46" i="3" l="1"/>
  <c r="L49" i="3"/>
  <c r="L40" i="3" l="1"/>
  <c r="K40" i="3" l="1"/>
  <c r="K41" i="3"/>
  <c r="K42" i="3"/>
  <c r="K43" i="3"/>
  <c r="K44" i="3"/>
  <c r="K45" i="3"/>
  <c r="K46" i="3"/>
  <c r="K47" i="3"/>
  <c r="K49" i="3"/>
  <c r="J5" i="3"/>
  <c r="J91" i="3" l="1"/>
  <c r="I5" i="3"/>
  <c r="I91" i="3" l="1"/>
  <c r="L39" i="3" l="1"/>
  <c r="K39" i="3"/>
  <c r="L52" i="3"/>
  <c r="K52" i="3"/>
  <c r="L19" i="3"/>
  <c r="K19" i="3"/>
  <c r="L29" i="3" l="1"/>
  <c r="K29" i="3"/>
  <c r="L20" i="3" l="1"/>
  <c r="L21" i="3"/>
  <c r="L25" i="3"/>
  <c r="L26" i="3"/>
  <c r="L27" i="3"/>
  <c r="L30" i="3"/>
  <c r="L31" i="3"/>
  <c r="L32" i="3"/>
  <c r="L33" i="3"/>
  <c r="L34" i="3"/>
  <c r="L35" i="3"/>
  <c r="L36" i="3"/>
  <c r="L37" i="3"/>
  <c r="L51" i="3"/>
  <c r="L41" i="3"/>
  <c r="L42" i="3"/>
  <c r="L43" i="3"/>
  <c r="L44" i="3"/>
  <c r="L45" i="3"/>
  <c r="L9" i="3"/>
  <c r="K21" i="3" l="1"/>
  <c r="K7" i="3" l="1"/>
  <c r="K9" i="3"/>
  <c r="K20" i="3"/>
  <c r="K25" i="3"/>
  <c r="K26" i="3"/>
  <c r="K27" i="3"/>
  <c r="K30" i="3"/>
  <c r="K32" i="3"/>
  <c r="K33" i="3"/>
  <c r="K34" i="3"/>
  <c r="K35" i="3"/>
  <c r="K36" i="3"/>
  <c r="K37" i="3"/>
  <c r="K51" i="3"/>
  <c r="K53" i="3"/>
  <c r="K6" i="3" l="1"/>
  <c r="L6" i="3"/>
  <c r="L7" i="3"/>
  <c r="L8" i="3"/>
  <c r="K5" i="3" l="1"/>
  <c r="L5" i="3"/>
  <c r="K91" i="3" l="1"/>
</calcChain>
</file>

<file path=xl/sharedStrings.xml><?xml version="1.0" encoding="utf-8"?>
<sst xmlns="http://schemas.openxmlformats.org/spreadsheetml/2006/main" count="1040" uniqueCount="168">
  <si>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</si>
  <si>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</si>
  <si>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</si>
  <si>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</si>
  <si>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</si>
  <si>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</si>
  <si>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</si>
  <si>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</si>
  <si>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</si>
  <si>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</si>
  <si>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</si>
  <si>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</si>
  <si>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</si>
  <si>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</si>
  <si>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</si>
  <si>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</si>
  <si>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</si>
  <si>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</si>
  <si>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</si>
  <si>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</si>
  <si>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</si>
  <si>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</si>
  <si>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</si>
  <si>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</si>
  <si>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</si>
  <si>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</si>
  <si>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</si>
  <si>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</si>
  <si>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</si>
  <si>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</si>
  <si>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</si>
  <si>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</si>
  <si>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</si>
  <si>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</si>
  <si>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</si>
  <si>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</si>
  <si>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</si>
  <si>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</si>
  <si>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</si>
  <si>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</si>
  <si>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</si>
  <si>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</si>
  <si>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</si>
  <si>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</si>
  <si>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</si>
  <si>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</si>
  <si>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</si>
  <si>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</si>
  <si>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</si>
  <si>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</si>
  <si>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</si>
  <si>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</si>
  <si>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</si>
  <si>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</si>
  <si>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</si>
  <si>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</si>
  <si>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</si>
  <si>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</si>
  <si>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</si>
  <si>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</si>
  <si>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</si>
  <si>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</si>
  <si>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</si>
  <si>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</si>
  <si>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</si>
  <si>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</si>
  <si>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</si>
  <si>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</si>
  <si>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</si>
  <si>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</si>
  <si>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</si>
  <si>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</si>
  <si>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</si>
  <si>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</si>
  <si>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</si>
  <si>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</si>
  <si>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</si>
  <si>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</si>
  <si>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</si>
  <si>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</si>
  <si>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</si>
  <si>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</si>
  <si>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</si>
  <si>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</si>
  <si>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</si>
  <si>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</si>
  <si>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</si>
  <si>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</si>
  <si>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</si>
  <si>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</si>
  <si>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</si>
  <si>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</si>
  <si>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</si>
  <si>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</si>
  <si>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</si>
  <si>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</si>
  <si>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</si>
  <si>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</si>
  <si>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</si>
  <si>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</si>
  <si>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</si>
  <si>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</si>
  <si>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</si>
  <si>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</si>
  <si>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</si>
  <si>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</si>
  <si>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</si>
  <si>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</si>
  <si>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</si>
  <si>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</si>
  <si>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</si>
  <si>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</si>
  <si>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</si>
  <si>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</si>
  <si>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</si>
  <si>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</si>
  <si>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</si>
  <si>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</si>
  <si>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</si>
  <si>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</si>
  <si>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</si>
  <si>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</si>
  <si>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</si>
  <si>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</si>
  <si>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</si>
  <si>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</si>
  <si>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</si>
  <si>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</si>
  <si>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</si>
  <si>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</si>
  <si>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</si>
  <si>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</si>
  <si>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</si>
  <si>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</si>
  <si>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</si>
  <si>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</si>
  <si>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</si>
  <si>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</si>
  <si>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</si>
  <si>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</si>
  <si>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</si>
  <si>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</si>
  <si>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</si>
  <si>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</si>
  <si>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</si>
  <si>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</si>
  <si>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</si>
  <si>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</si>
  <si>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</si>
  <si>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</si>
  <si>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</si>
  <si>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</si>
  <si>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</si>
  <si>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</si>
  <si>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</si>
  <si>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</si>
  <si>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</si>
  <si>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</si>
  <si>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</si>
  <si>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</si>
  <si>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</si>
  <si>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</si>
  <si>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>Справка по финансированию мероприятий из краевого бюджета на 1 ноября 2023 года</t>
  </si>
  <si>
    <t>Факт на 01.11.2023</t>
  </si>
  <si>
    <t>Остаток ЛБА на 01.11.2023 г</t>
  </si>
  <si>
    <t xml:space="preserve">                                                 Справка по финансированию мероприятий из федерального бюджета на  01  ноября 2023 года</t>
  </si>
  <si>
    <t>Факт на 01.11.2023 г</t>
  </si>
  <si>
    <t>Остаток ЛБА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</si>
</sst>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1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3" fontId="9" fillId="5" borderId="7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zoomScaleSheetLayoutView="100" workbookViewId="0">
      <selection activeCell="A8" sqref="A8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</row>
    <row r="2" spans="1:14" ht="15.75" customHeight="1" x14ac:dyDescent="0.25">
      <c r="A2" s="105" t="s">
        <v>162</v>
      </c>
      <c r="B2" s="106"/>
      <c r="C2" s="106"/>
      <c r="D2" s="106"/>
      <c r="E2" s="106"/>
      <c r="F2" s="106"/>
      <c r="G2" s="106"/>
      <c r="H2" s="106"/>
      <c r="I2" s="106"/>
    </row>
    <row r="3" spans="1:14" ht="12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163</v>
      </c>
      <c r="K4" s="3" t="s">
        <v>164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SUM(I6:I90)</f>
        <v>495933628.05999988</v>
      </c>
      <c r="J5" s="10">
        <f>SUM(J6:J90)</f>
        <v>411683444.87999988</v>
      </c>
      <c r="K5" s="10">
        <f>SUM(K6:K90)</f>
        <v>84250183.179999948</v>
      </c>
      <c r="L5" s="11">
        <f t="shared" ref="L5:L49" si="0">J5/I5*100</f>
        <v>83.011802706428469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91">
        <v>20000000</v>
      </c>
      <c r="J6" s="88">
        <v>20000000</v>
      </c>
      <c r="K6" s="91">
        <f t="shared" ref="K6:K38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91">
        <v>13673589.630000001</v>
      </c>
      <c r="J7" s="88">
        <v>13673589.630000001</v>
      </c>
      <c r="K7" s="91">
        <f t="shared" si="1"/>
        <v>0</v>
      </c>
      <c r="L7" s="32">
        <f t="shared" si="0"/>
        <v>100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91">
        <v>18074429.120000001</v>
      </c>
      <c r="J8" s="88">
        <v>14873545.789999999</v>
      </c>
      <c r="K8" s="91">
        <f t="shared" si="1"/>
        <v>3200883.3300000019</v>
      </c>
      <c r="L8" s="32">
        <f t="shared" si="0"/>
        <v>82.290542573994159</v>
      </c>
      <c r="N8" s="13"/>
    </row>
    <row r="9" spans="1:14" ht="31.5" customHeight="1" outlineLevel="6" x14ac:dyDescent="0.25">
      <c r="A9" s="20" t="s">
        <v>67</v>
      </c>
      <c r="B9" s="33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91">
        <v>99000000</v>
      </c>
      <c r="J9" s="88">
        <v>97069800</v>
      </c>
      <c r="K9" s="91">
        <f t="shared" si="1"/>
        <v>1930200</v>
      </c>
      <c r="L9" s="32">
        <f t="shared" si="0"/>
        <v>98.050303030303027</v>
      </c>
      <c r="N9" s="13"/>
    </row>
    <row r="10" spans="1:14" ht="42.75" customHeight="1" outlineLevel="6" x14ac:dyDescent="0.25">
      <c r="A10" s="21" t="s">
        <v>94</v>
      </c>
      <c r="B10" s="33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91">
        <v>50000</v>
      </c>
      <c r="J10" s="88"/>
      <c r="K10" s="91">
        <f t="shared" ref="K10:K11" si="2">I10-J10</f>
        <v>50000</v>
      </c>
      <c r="L10" s="32">
        <f t="shared" ref="L10:L11" si="3">J10/I10*100</f>
        <v>0</v>
      </c>
      <c r="N10" s="13"/>
    </row>
    <row r="11" spans="1:14" ht="42.75" customHeight="1" outlineLevel="6" x14ac:dyDescent="0.25">
      <c r="A11" s="21" t="s">
        <v>68</v>
      </c>
      <c r="B11" s="34" t="s">
        <v>8</v>
      </c>
      <c r="C11" s="35" t="s">
        <v>9</v>
      </c>
      <c r="D11" s="35" t="s">
        <v>10</v>
      </c>
      <c r="E11" s="35" t="s">
        <v>54</v>
      </c>
      <c r="F11" s="35">
        <v>244</v>
      </c>
      <c r="G11" s="35"/>
      <c r="H11" s="35" t="s">
        <v>13</v>
      </c>
      <c r="I11" s="92">
        <v>4200000</v>
      </c>
      <c r="J11" s="89"/>
      <c r="K11" s="91">
        <f t="shared" si="2"/>
        <v>4200000</v>
      </c>
      <c r="L11" s="32">
        <f t="shared" si="3"/>
        <v>0</v>
      </c>
      <c r="N11" s="13"/>
    </row>
    <row r="12" spans="1:14" ht="45.75" customHeight="1" outlineLevel="6" x14ac:dyDescent="0.25">
      <c r="A12" s="21" t="s">
        <v>68</v>
      </c>
      <c r="B12" s="34" t="s">
        <v>8</v>
      </c>
      <c r="C12" s="35" t="s">
        <v>9</v>
      </c>
      <c r="D12" s="35" t="s">
        <v>10</v>
      </c>
      <c r="E12" s="35" t="s">
        <v>54</v>
      </c>
      <c r="F12" s="35">
        <v>811</v>
      </c>
      <c r="G12" s="35">
        <v>81</v>
      </c>
      <c r="H12" s="35" t="s">
        <v>13</v>
      </c>
      <c r="I12" s="92">
        <v>398000</v>
      </c>
      <c r="J12" s="89">
        <v>398000</v>
      </c>
      <c r="K12" s="91">
        <f t="shared" ref="K12" si="4">I12-J12</f>
        <v>0</v>
      </c>
      <c r="L12" s="32">
        <f t="shared" ref="L12" si="5">J12/I12*100</f>
        <v>100</v>
      </c>
    </row>
    <row r="13" spans="1:14" ht="45.75" customHeight="1" outlineLevel="6" x14ac:dyDescent="0.25">
      <c r="A13" s="21" t="s">
        <v>68</v>
      </c>
      <c r="B13" s="34" t="s">
        <v>8</v>
      </c>
      <c r="C13" s="35" t="s">
        <v>9</v>
      </c>
      <c r="D13" s="35" t="s">
        <v>10</v>
      </c>
      <c r="E13" s="35" t="s">
        <v>54</v>
      </c>
      <c r="F13" s="35">
        <v>811</v>
      </c>
      <c r="G13" s="35">
        <v>82</v>
      </c>
      <c r="H13" s="35" t="s">
        <v>13</v>
      </c>
      <c r="I13" s="92">
        <v>2205000</v>
      </c>
      <c r="J13" s="89">
        <v>2205000</v>
      </c>
      <c r="K13" s="91">
        <f t="shared" ref="K13:K17" si="6">I13-J13</f>
        <v>0</v>
      </c>
      <c r="L13" s="32">
        <f t="shared" ref="L13:L17" si="7">J13/I13*100</f>
        <v>100</v>
      </c>
    </row>
    <row r="14" spans="1:14" ht="45.75" customHeight="1" outlineLevel="6" x14ac:dyDescent="0.25">
      <c r="A14" s="21" t="s">
        <v>68</v>
      </c>
      <c r="B14" s="34" t="s">
        <v>8</v>
      </c>
      <c r="C14" s="35" t="s">
        <v>9</v>
      </c>
      <c r="D14" s="35" t="s">
        <v>10</v>
      </c>
      <c r="E14" s="35" t="s">
        <v>54</v>
      </c>
      <c r="F14" s="35">
        <v>811</v>
      </c>
      <c r="G14" s="35">
        <v>83</v>
      </c>
      <c r="H14" s="35" t="s">
        <v>13</v>
      </c>
      <c r="I14" s="92">
        <v>28000</v>
      </c>
      <c r="J14" s="89">
        <v>28000</v>
      </c>
      <c r="K14" s="91">
        <f t="shared" si="6"/>
        <v>0</v>
      </c>
      <c r="L14" s="32">
        <f t="shared" si="7"/>
        <v>100</v>
      </c>
    </row>
    <row r="15" spans="1:14" ht="45.75" customHeight="1" outlineLevel="6" x14ac:dyDescent="0.25">
      <c r="A15" s="21" t="s">
        <v>68</v>
      </c>
      <c r="B15" s="34" t="s">
        <v>8</v>
      </c>
      <c r="C15" s="35" t="s">
        <v>9</v>
      </c>
      <c r="D15" s="35" t="s">
        <v>10</v>
      </c>
      <c r="E15" s="35" t="s">
        <v>54</v>
      </c>
      <c r="F15" s="35">
        <v>811</v>
      </c>
      <c r="G15" s="35">
        <v>84</v>
      </c>
      <c r="H15" s="35" t="s">
        <v>13</v>
      </c>
      <c r="I15" s="92">
        <v>1227000</v>
      </c>
      <c r="J15" s="89">
        <v>1227000</v>
      </c>
      <c r="K15" s="91">
        <f t="shared" si="6"/>
        <v>0</v>
      </c>
      <c r="L15" s="32">
        <f t="shared" si="7"/>
        <v>100</v>
      </c>
    </row>
    <row r="16" spans="1:14" ht="45.75" customHeight="1" outlineLevel="6" x14ac:dyDescent="0.25">
      <c r="A16" s="21" t="s">
        <v>68</v>
      </c>
      <c r="B16" s="34" t="s">
        <v>8</v>
      </c>
      <c r="C16" s="35" t="s">
        <v>9</v>
      </c>
      <c r="D16" s="35" t="s">
        <v>10</v>
      </c>
      <c r="E16" s="35" t="s">
        <v>54</v>
      </c>
      <c r="F16" s="35">
        <v>811</v>
      </c>
      <c r="G16" s="35">
        <v>86</v>
      </c>
      <c r="H16" s="35" t="s">
        <v>13</v>
      </c>
      <c r="I16" s="92">
        <v>7500000</v>
      </c>
      <c r="J16" s="89">
        <v>0</v>
      </c>
      <c r="K16" s="91">
        <f t="shared" si="6"/>
        <v>7500000</v>
      </c>
      <c r="L16" s="32">
        <f t="shared" si="7"/>
        <v>0</v>
      </c>
    </row>
    <row r="17" spans="1:12" ht="45.75" customHeight="1" outlineLevel="6" x14ac:dyDescent="0.25">
      <c r="A17" s="21" t="s">
        <v>68</v>
      </c>
      <c r="B17" s="34" t="s">
        <v>8</v>
      </c>
      <c r="C17" s="35" t="s">
        <v>9</v>
      </c>
      <c r="D17" s="35" t="s">
        <v>10</v>
      </c>
      <c r="E17" s="35" t="s">
        <v>54</v>
      </c>
      <c r="F17" s="35">
        <v>811</v>
      </c>
      <c r="G17" s="35">
        <v>91</v>
      </c>
      <c r="H17" s="35" t="s">
        <v>13</v>
      </c>
      <c r="I17" s="92">
        <v>175700</v>
      </c>
      <c r="J17" s="89">
        <v>175700</v>
      </c>
      <c r="K17" s="91">
        <f t="shared" si="6"/>
        <v>0</v>
      </c>
      <c r="L17" s="32">
        <f t="shared" si="7"/>
        <v>100</v>
      </c>
    </row>
    <row r="18" spans="1:12" ht="45.75" customHeight="1" outlineLevel="6" x14ac:dyDescent="0.25">
      <c r="A18" s="21" t="s">
        <v>68</v>
      </c>
      <c r="B18" s="34" t="s">
        <v>8</v>
      </c>
      <c r="C18" s="35" t="s">
        <v>9</v>
      </c>
      <c r="D18" s="35" t="s">
        <v>10</v>
      </c>
      <c r="E18" s="35" t="s">
        <v>54</v>
      </c>
      <c r="F18" s="35">
        <v>811</v>
      </c>
      <c r="G18" s="35">
        <v>92</v>
      </c>
      <c r="H18" s="35" t="s">
        <v>13</v>
      </c>
      <c r="I18" s="92">
        <v>14266300</v>
      </c>
      <c r="J18" s="89">
        <v>0</v>
      </c>
      <c r="K18" s="91">
        <f t="shared" ref="K18" si="8">I18-J18</f>
        <v>14266300</v>
      </c>
      <c r="L18" s="32">
        <f t="shared" ref="L18" si="9">J18/I18*100</f>
        <v>0</v>
      </c>
    </row>
    <row r="19" spans="1:12" ht="36" customHeight="1" outlineLevel="6" x14ac:dyDescent="0.25">
      <c r="A19" s="20" t="s">
        <v>69</v>
      </c>
      <c r="B19" s="33" t="s">
        <v>8</v>
      </c>
      <c r="C19" s="7" t="s">
        <v>9</v>
      </c>
      <c r="D19" s="7" t="s">
        <v>10</v>
      </c>
      <c r="E19" s="7" t="s">
        <v>70</v>
      </c>
      <c r="F19" s="7">
        <v>244</v>
      </c>
      <c r="G19" s="7"/>
      <c r="H19" s="7" t="s">
        <v>13</v>
      </c>
      <c r="I19" s="91">
        <v>1000000</v>
      </c>
      <c r="J19" s="88"/>
      <c r="K19" s="91">
        <f t="shared" ref="K19" si="10">I19-J19</f>
        <v>1000000</v>
      </c>
      <c r="L19" s="32">
        <f t="shared" ref="L19" si="11">J19/I19*100</f>
        <v>0</v>
      </c>
    </row>
    <row r="20" spans="1:12" ht="37.5" customHeight="1" outlineLevel="6" x14ac:dyDescent="0.25">
      <c r="A20" s="22" t="s">
        <v>64</v>
      </c>
      <c r="B20" s="36" t="s">
        <v>8</v>
      </c>
      <c r="C20" s="36" t="s">
        <v>9</v>
      </c>
      <c r="D20" s="36" t="s">
        <v>10</v>
      </c>
      <c r="E20" s="36" t="s">
        <v>65</v>
      </c>
      <c r="F20" s="36">
        <v>811</v>
      </c>
      <c r="G20" s="36"/>
      <c r="H20" s="35" t="s">
        <v>13</v>
      </c>
      <c r="I20" s="93">
        <v>4000000</v>
      </c>
      <c r="J20" s="89">
        <v>916126.05</v>
      </c>
      <c r="K20" s="92">
        <f t="shared" si="1"/>
        <v>3083873.95</v>
      </c>
      <c r="L20" s="32">
        <f t="shared" si="0"/>
        <v>22.903151250000001</v>
      </c>
    </row>
    <row r="21" spans="1:12" ht="36.75" customHeight="1" outlineLevel="6" x14ac:dyDescent="0.25">
      <c r="A21" s="23" t="s">
        <v>71</v>
      </c>
      <c r="B21" s="37" t="s">
        <v>8</v>
      </c>
      <c r="C21" s="37" t="s">
        <v>9</v>
      </c>
      <c r="D21" s="37" t="s">
        <v>10</v>
      </c>
      <c r="E21" s="37" t="s">
        <v>72</v>
      </c>
      <c r="F21" s="37">
        <v>613</v>
      </c>
      <c r="G21" s="37"/>
      <c r="H21" s="37" t="s">
        <v>13</v>
      </c>
      <c r="I21" s="94">
        <v>3500000</v>
      </c>
      <c r="J21" s="88"/>
      <c r="K21" s="94">
        <f t="shared" ref="K21:K22" si="12">I21-J21</f>
        <v>3500000</v>
      </c>
      <c r="L21" s="32">
        <f>J21/I21*100</f>
        <v>0</v>
      </c>
    </row>
    <row r="22" spans="1:12" ht="36.75" customHeight="1" outlineLevel="6" x14ac:dyDescent="0.25">
      <c r="A22" s="23" t="s">
        <v>160</v>
      </c>
      <c r="B22" s="37" t="s">
        <v>8</v>
      </c>
      <c r="C22" s="37" t="s">
        <v>9</v>
      </c>
      <c r="D22" s="37" t="s">
        <v>10</v>
      </c>
      <c r="E22" s="37" t="s">
        <v>161</v>
      </c>
      <c r="F22" s="37">
        <v>244</v>
      </c>
      <c r="G22" s="37"/>
      <c r="H22" s="37" t="s">
        <v>13</v>
      </c>
      <c r="I22" s="94">
        <v>2102400</v>
      </c>
      <c r="J22" s="88"/>
      <c r="K22" s="94">
        <f t="shared" si="12"/>
        <v>2102400</v>
      </c>
      <c r="L22" s="32">
        <f>J22/I22*100</f>
        <v>0</v>
      </c>
    </row>
    <row r="23" spans="1:12" ht="61.5" customHeight="1" outlineLevel="6" x14ac:dyDescent="0.25">
      <c r="A23" s="23" t="s">
        <v>160</v>
      </c>
      <c r="B23" s="37" t="s">
        <v>8</v>
      </c>
      <c r="C23" s="37" t="s">
        <v>9</v>
      </c>
      <c r="D23" s="37" t="s">
        <v>10</v>
      </c>
      <c r="E23" s="37" t="s">
        <v>161</v>
      </c>
      <c r="F23" s="37">
        <v>321</v>
      </c>
      <c r="G23" s="37"/>
      <c r="H23" s="37" t="s">
        <v>13</v>
      </c>
      <c r="I23" s="94">
        <v>3230897</v>
      </c>
      <c r="J23" s="88">
        <v>3208190</v>
      </c>
      <c r="K23" s="94">
        <f t="shared" ref="K23" si="13">I23-J23</f>
        <v>22707</v>
      </c>
      <c r="L23" s="32">
        <f>J23/I23*100</f>
        <v>99.297192080094163</v>
      </c>
    </row>
    <row r="24" spans="1:12" ht="61.5" customHeight="1" outlineLevel="6" x14ac:dyDescent="0.25">
      <c r="A24" s="23" t="s">
        <v>160</v>
      </c>
      <c r="B24" s="37" t="s">
        <v>8</v>
      </c>
      <c r="C24" s="37" t="s">
        <v>9</v>
      </c>
      <c r="D24" s="37" t="s">
        <v>10</v>
      </c>
      <c r="E24" s="37" t="s">
        <v>161</v>
      </c>
      <c r="F24" s="37">
        <v>811</v>
      </c>
      <c r="G24" s="37"/>
      <c r="H24" s="37" t="s">
        <v>13</v>
      </c>
      <c r="I24" s="94">
        <v>4000000</v>
      </c>
      <c r="J24" s="88">
        <v>0</v>
      </c>
      <c r="K24" s="94">
        <f t="shared" ref="K24" si="14">I24-J24</f>
        <v>4000000</v>
      </c>
      <c r="L24" s="32">
        <f>J24/I24*100</f>
        <v>0</v>
      </c>
    </row>
    <row r="25" spans="1:12" ht="35.25" customHeight="1" outlineLevel="6" x14ac:dyDescent="0.25">
      <c r="A25" s="24" t="s">
        <v>34</v>
      </c>
      <c r="B25" s="38" t="s">
        <v>8</v>
      </c>
      <c r="C25" s="38" t="s">
        <v>9</v>
      </c>
      <c r="D25" s="38" t="s">
        <v>10</v>
      </c>
      <c r="E25" s="38" t="s">
        <v>16</v>
      </c>
      <c r="F25" s="39" t="s">
        <v>12</v>
      </c>
      <c r="G25" s="40"/>
      <c r="H25" s="40" t="s">
        <v>13</v>
      </c>
      <c r="I25" s="95">
        <v>190425026.47</v>
      </c>
      <c r="J25" s="96">
        <v>180985928.59</v>
      </c>
      <c r="K25" s="97">
        <f t="shared" si="1"/>
        <v>9439097.8799999952</v>
      </c>
      <c r="L25" s="81">
        <f t="shared" si="0"/>
        <v>95.04314214629396</v>
      </c>
    </row>
    <row r="26" spans="1:12" ht="30" outlineLevel="6" x14ac:dyDescent="0.25">
      <c r="A26" s="19" t="s">
        <v>38</v>
      </c>
      <c r="B26" s="7" t="s">
        <v>8</v>
      </c>
      <c r="C26" s="7" t="s">
        <v>9</v>
      </c>
      <c r="D26" s="7" t="s">
        <v>10</v>
      </c>
      <c r="E26" s="7" t="s">
        <v>17</v>
      </c>
      <c r="F26" s="7" t="s">
        <v>12</v>
      </c>
      <c r="G26" s="38"/>
      <c r="H26" s="38" t="s">
        <v>13</v>
      </c>
      <c r="I26" s="98">
        <v>2700000</v>
      </c>
      <c r="J26" s="96">
        <v>2700000</v>
      </c>
      <c r="K26" s="91">
        <f t="shared" si="1"/>
        <v>0</v>
      </c>
      <c r="L26" s="32">
        <f t="shared" si="0"/>
        <v>100</v>
      </c>
    </row>
    <row r="27" spans="1:12" ht="35.25" customHeight="1" outlineLevel="6" x14ac:dyDescent="0.25">
      <c r="A27" s="19" t="s">
        <v>55</v>
      </c>
      <c r="B27" s="7" t="s">
        <v>8</v>
      </c>
      <c r="C27" s="7" t="s">
        <v>9</v>
      </c>
      <c r="D27" s="7" t="s">
        <v>10</v>
      </c>
      <c r="E27" s="7" t="s">
        <v>52</v>
      </c>
      <c r="F27" s="7" t="s">
        <v>12</v>
      </c>
      <c r="G27" s="7"/>
      <c r="H27" s="7" t="s">
        <v>13</v>
      </c>
      <c r="I27" s="91">
        <v>5747924.5</v>
      </c>
      <c r="J27" s="88">
        <v>2247924.5</v>
      </c>
      <c r="K27" s="91">
        <f t="shared" si="1"/>
        <v>3500000</v>
      </c>
      <c r="L27" s="32">
        <f t="shared" si="0"/>
        <v>39.108455582532443</v>
      </c>
    </row>
    <row r="28" spans="1:12" ht="35.25" customHeight="1" outlineLevel="6" x14ac:dyDescent="0.25">
      <c r="A28" s="19" t="s">
        <v>96</v>
      </c>
      <c r="B28" s="7" t="s">
        <v>8</v>
      </c>
      <c r="C28" s="7" t="s">
        <v>9</v>
      </c>
      <c r="D28" s="7" t="s">
        <v>10</v>
      </c>
      <c r="E28" s="7" t="s">
        <v>95</v>
      </c>
      <c r="F28" s="7">
        <v>813</v>
      </c>
      <c r="G28" s="7" t="s">
        <v>114</v>
      </c>
      <c r="H28" s="7" t="s">
        <v>13</v>
      </c>
      <c r="I28" s="91">
        <v>981721.98</v>
      </c>
      <c r="J28" s="88">
        <v>981721.98</v>
      </c>
      <c r="K28" s="91">
        <f t="shared" ref="K28" si="15">I28-J28</f>
        <v>0</v>
      </c>
      <c r="L28" s="32">
        <f t="shared" ref="L28" si="16">J28/I28*100</f>
        <v>100</v>
      </c>
    </row>
    <row r="29" spans="1:12" ht="33" customHeight="1" outlineLevel="6" x14ac:dyDescent="0.25">
      <c r="A29" s="25" t="s">
        <v>97</v>
      </c>
      <c r="B29" s="7" t="s">
        <v>8</v>
      </c>
      <c r="C29" s="7" t="s">
        <v>9</v>
      </c>
      <c r="D29" s="7" t="s">
        <v>10</v>
      </c>
      <c r="E29" s="7" t="s">
        <v>89</v>
      </c>
      <c r="F29" s="7" t="s">
        <v>12</v>
      </c>
      <c r="G29" s="7" t="s">
        <v>115</v>
      </c>
      <c r="H29" s="7" t="s">
        <v>13</v>
      </c>
      <c r="I29" s="91">
        <v>675524.18</v>
      </c>
      <c r="J29" s="91">
        <f>337203.3+338320.88</f>
        <v>675524.17999999993</v>
      </c>
      <c r="K29" s="91">
        <f t="shared" ref="K29" si="17">I29-J29</f>
        <v>0</v>
      </c>
      <c r="L29" s="32">
        <f t="shared" ref="L29" si="18">J29/I29*100</f>
        <v>99.999999999999972</v>
      </c>
    </row>
    <row r="30" spans="1:12" ht="93.75" customHeight="1" outlineLevel="6" x14ac:dyDescent="0.25">
      <c r="A30" s="41" t="s">
        <v>98</v>
      </c>
      <c r="B30" s="33" t="s">
        <v>8</v>
      </c>
      <c r="C30" s="7" t="s">
        <v>9</v>
      </c>
      <c r="D30" s="7" t="s">
        <v>10</v>
      </c>
      <c r="E30" s="7" t="s">
        <v>63</v>
      </c>
      <c r="F30" s="7">
        <v>813</v>
      </c>
      <c r="G30" s="72" t="s">
        <v>116</v>
      </c>
      <c r="H30" s="7" t="s">
        <v>13</v>
      </c>
      <c r="I30" s="88">
        <v>4887198.21</v>
      </c>
      <c r="J30" s="88">
        <v>4887198.21</v>
      </c>
      <c r="K30" s="91">
        <f t="shared" si="1"/>
        <v>0</v>
      </c>
      <c r="L30" s="32">
        <f t="shared" si="0"/>
        <v>100</v>
      </c>
    </row>
    <row r="31" spans="1:12" ht="93.75" customHeight="1" outlineLevel="6" x14ac:dyDescent="0.25">
      <c r="A31" s="24" t="s">
        <v>39</v>
      </c>
      <c r="B31" s="7" t="s">
        <v>8</v>
      </c>
      <c r="C31" s="7" t="s">
        <v>9</v>
      </c>
      <c r="D31" s="7" t="s">
        <v>10</v>
      </c>
      <c r="E31" s="7" t="s">
        <v>20</v>
      </c>
      <c r="F31" s="7" t="s">
        <v>12</v>
      </c>
      <c r="G31" s="71" t="s">
        <v>117</v>
      </c>
      <c r="H31" s="7" t="s">
        <v>13</v>
      </c>
      <c r="I31" s="91">
        <v>1249024.1599999999</v>
      </c>
      <c r="J31" s="88">
        <v>1225455.57</v>
      </c>
      <c r="K31" s="91">
        <f>I31-J31</f>
        <v>23568.589999999851</v>
      </c>
      <c r="L31" s="32">
        <f t="shared" si="0"/>
        <v>98.113039702930976</v>
      </c>
    </row>
    <row r="32" spans="1:12" ht="109.5" customHeight="1" outlineLevel="6" x14ac:dyDescent="0.25">
      <c r="A32" s="19" t="s">
        <v>40</v>
      </c>
      <c r="B32" s="7" t="s">
        <v>8</v>
      </c>
      <c r="C32" s="7" t="s">
        <v>9</v>
      </c>
      <c r="D32" s="7" t="s">
        <v>10</v>
      </c>
      <c r="E32" s="7" t="s">
        <v>21</v>
      </c>
      <c r="F32" s="7">
        <v>813</v>
      </c>
      <c r="G32" s="71" t="s">
        <v>117</v>
      </c>
      <c r="H32" s="7" t="s">
        <v>13</v>
      </c>
      <c r="I32" s="91">
        <v>4506082.01</v>
      </c>
      <c r="J32" s="88">
        <v>4506082.01</v>
      </c>
      <c r="K32" s="91">
        <f t="shared" si="1"/>
        <v>0</v>
      </c>
      <c r="L32" s="32">
        <f t="shared" si="0"/>
        <v>100</v>
      </c>
    </row>
    <row r="33" spans="1:12" ht="60" outlineLevel="6" x14ac:dyDescent="0.25">
      <c r="A33" s="19" t="s">
        <v>41</v>
      </c>
      <c r="B33" s="7" t="s">
        <v>8</v>
      </c>
      <c r="C33" s="7" t="s">
        <v>9</v>
      </c>
      <c r="D33" s="7" t="s">
        <v>10</v>
      </c>
      <c r="E33" s="7" t="s">
        <v>22</v>
      </c>
      <c r="F33" s="7">
        <v>813</v>
      </c>
      <c r="G33" s="71" t="s">
        <v>117</v>
      </c>
      <c r="H33" s="7" t="s">
        <v>13</v>
      </c>
      <c r="I33" s="91">
        <v>4134089.43</v>
      </c>
      <c r="J33" s="88">
        <v>4127902.46</v>
      </c>
      <c r="K33" s="91">
        <f t="shared" si="1"/>
        <v>6186.9700000002049</v>
      </c>
      <c r="L33" s="32">
        <f t="shared" si="0"/>
        <v>99.850342618253421</v>
      </c>
    </row>
    <row r="34" spans="1:12" ht="80.25" customHeight="1" outlineLevel="6" x14ac:dyDescent="0.25">
      <c r="A34" s="19" t="s">
        <v>42</v>
      </c>
      <c r="B34" s="7" t="s">
        <v>8</v>
      </c>
      <c r="C34" s="7" t="s">
        <v>9</v>
      </c>
      <c r="D34" s="7" t="s">
        <v>10</v>
      </c>
      <c r="E34" s="7" t="s">
        <v>23</v>
      </c>
      <c r="F34" s="7">
        <v>813</v>
      </c>
      <c r="G34" s="71" t="s">
        <v>117</v>
      </c>
      <c r="H34" s="7" t="s">
        <v>13</v>
      </c>
      <c r="I34" s="91">
        <v>604545.86</v>
      </c>
      <c r="J34" s="88">
        <v>604545.86</v>
      </c>
      <c r="K34" s="91">
        <f t="shared" si="1"/>
        <v>0</v>
      </c>
      <c r="L34" s="32">
        <f t="shared" si="0"/>
        <v>100</v>
      </c>
    </row>
    <row r="35" spans="1:12" ht="81.75" customHeight="1" outlineLevel="6" x14ac:dyDescent="0.25">
      <c r="A35" s="19" t="s">
        <v>73</v>
      </c>
      <c r="B35" s="7" t="s">
        <v>8</v>
      </c>
      <c r="C35" s="7" t="s">
        <v>9</v>
      </c>
      <c r="D35" s="7" t="s">
        <v>10</v>
      </c>
      <c r="E35" s="7" t="s">
        <v>62</v>
      </c>
      <c r="F35" s="7">
        <v>813</v>
      </c>
      <c r="G35" s="71" t="s">
        <v>117</v>
      </c>
      <c r="H35" s="7" t="s">
        <v>13</v>
      </c>
      <c r="I35" s="91">
        <v>1474922.65</v>
      </c>
      <c r="J35" s="88">
        <v>1474922.65</v>
      </c>
      <c r="K35" s="91">
        <f t="shared" si="1"/>
        <v>0</v>
      </c>
      <c r="L35" s="32">
        <f t="shared" si="0"/>
        <v>100</v>
      </c>
    </row>
    <row r="36" spans="1:12" ht="77.25" customHeight="1" outlineLevel="6" x14ac:dyDescent="0.25">
      <c r="A36" s="19" t="s">
        <v>43</v>
      </c>
      <c r="B36" s="7" t="s">
        <v>8</v>
      </c>
      <c r="C36" s="7" t="s">
        <v>9</v>
      </c>
      <c r="D36" s="7" t="s">
        <v>10</v>
      </c>
      <c r="E36" s="7" t="s">
        <v>24</v>
      </c>
      <c r="F36" s="7">
        <v>813</v>
      </c>
      <c r="G36" s="71" t="s">
        <v>117</v>
      </c>
      <c r="H36" s="7" t="s">
        <v>13</v>
      </c>
      <c r="I36" s="91">
        <v>3382408.43</v>
      </c>
      <c r="J36" s="88">
        <v>3313487.05</v>
      </c>
      <c r="K36" s="91">
        <f t="shared" si="1"/>
        <v>68921.380000000354</v>
      </c>
      <c r="L36" s="32">
        <f t="shared" si="0"/>
        <v>97.962357845708169</v>
      </c>
    </row>
    <row r="37" spans="1:12" ht="77.25" customHeight="1" outlineLevel="6" x14ac:dyDescent="0.25">
      <c r="A37" s="19" t="s">
        <v>60</v>
      </c>
      <c r="B37" s="7" t="s">
        <v>8</v>
      </c>
      <c r="C37" s="7" t="s">
        <v>9</v>
      </c>
      <c r="D37" s="7" t="s">
        <v>10</v>
      </c>
      <c r="E37" s="7" t="s">
        <v>61</v>
      </c>
      <c r="F37" s="7">
        <v>813</v>
      </c>
      <c r="G37" s="72" t="s">
        <v>117</v>
      </c>
      <c r="H37" s="7" t="s">
        <v>13</v>
      </c>
      <c r="I37" s="91">
        <v>197802.2</v>
      </c>
      <c r="J37" s="88">
        <v>197802.2</v>
      </c>
      <c r="K37" s="91">
        <f t="shared" si="1"/>
        <v>0</v>
      </c>
      <c r="L37" s="32">
        <f t="shared" si="0"/>
        <v>100</v>
      </c>
    </row>
    <row r="38" spans="1:12" ht="38.25" customHeight="1" outlineLevel="6" x14ac:dyDescent="0.25">
      <c r="A38" s="26" t="s">
        <v>90</v>
      </c>
      <c r="B38" s="43" t="s">
        <v>8</v>
      </c>
      <c r="C38" s="43" t="s">
        <v>9</v>
      </c>
      <c r="D38" s="43" t="s">
        <v>10</v>
      </c>
      <c r="E38" s="43" t="s">
        <v>91</v>
      </c>
      <c r="F38" s="43">
        <v>813</v>
      </c>
      <c r="G38" s="72" t="s">
        <v>118</v>
      </c>
      <c r="H38" s="7" t="s">
        <v>13</v>
      </c>
      <c r="I38" s="27">
        <v>465126.53</v>
      </c>
      <c r="J38" s="89">
        <v>465126.53</v>
      </c>
      <c r="K38" s="87">
        <f t="shared" si="1"/>
        <v>0</v>
      </c>
      <c r="L38" s="44">
        <f t="shared" si="0"/>
        <v>100</v>
      </c>
    </row>
    <row r="39" spans="1:12" ht="30" outlineLevel="6" x14ac:dyDescent="0.25">
      <c r="A39" s="28" t="s">
        <v>76</v>
      </c>
      <c r="B39" s="34" t="s">
        <v>8</v>
      </c>
      <c r="C39" s="35" t="s">
        <v>9</v>
      </c>
      <c r="D39" s="35" t="s">
        <v>10</v>
      </c>
      <c r="E39" s="35" t="s">
        <v>77</v>
      </c>
      <c r="F39" s="35">
        <v>244</v>
      </c>
      <c r="G39" s="69"/>
      <c r="H39" s="35" t="s">
        <v>13</v>
      </c>
      <c r="I39" s="99">
        <v>2600000</v>
      </c>
      <c r="J39" s="89">
        <v>2248245.2799999998</v>
      </c>
      <c r="K39" s="92">
        <f t="shared" ref="K39:K50" si="19">I39-J39</f>
        <v>351754.7200000002</v>
      </c>
      <c r="L39" s="45">
        <f t="shared" ref="L39:L40" si="20">J39/I39*100</f>
        <v>86.470972307692293</v>
      </c>
    </row>
    <row r="40" spans="1:12" ht="30" outlineLevel="6" x14ac:dyDescent="0.25">
      <c r="A40" s="29" t="s">
        <v>76</v>
      </c>
      <c r="B40" s="37" t="s">
        <v>8</v>
      </c>
      <c r="C40" s="37" t="s">
        <v>9</v>
      </c>
      <c r="D40" s="37" t="s">
        <v>10</v>
      </c>
      <c r="E40" s="37" t="s">
        <v>77</v>
      </c>
      <c r="F40" s="37">
        <v>633</v>
      </c>
      <c r="G40" s="46"/>
      <c r="H40" s="37" t="s">
        <v>13</v>
      </c>
      <c r="I40" s="100">
        <v>5789573.7999999998</v>
      </c>
      <c r="J40" s="88">
        <v>5789573.7999999998</v>
      </c>
      <c r="K40" s="92">
        <f t="shared" si="19"/>
        <v>0</v>
      </c>
      <c r="L40" s="45">
        <f t="shared" si="20"/>
        <v>100</v>
      </c>
    </row>
    <row r="41" spans="1:12" ht="47.25" customHeight="1" outlineLevel="6" x14ac:dyDescent="0.25">
      <c r="A41" s="29" t="s">
        <v>45</v>
      </c>
      <c r="B41" s="37" t="s">
        <v>8</v>
      </c>
      <c r="C41" s="37" t="s">
        <v>9</v>
      </c>
      <c r="D41" s="37" t="s">
        <v>10</v>
      </c>
      <c r="E41" s="37" t="s">
        <v>25</v>
      </c>
      <c r="F41" s="37" t="s">
        <v>12</v>
      </c>
      <c r="G41" s="37"/>
      <c r="H41" s="37" t="s">
        <v>13</v>
      </c>
      <c r="I41" s="94">
        <v>6636700</v>
      </c>
      <c r="J41" s="88">
        <v>3046939.74</v>
      </c>
      <c r="K41" s="92">
        <f t="shared" si="19"/>
        <v>3589760.26</v>
      </c>
      <c r="L41" s="32">
        <f t="shared" si="0"/>
        <v>45.91046363403499</v>
      </c>
    </row>
    <row r="42" spans="1:12" ht="32.25" customHeight="1" outlineLevel="6" x14ac:dyDescent="0.25">
      <c r="A42" s="24" t="s">
        <v>99</v>
      </c>
      <c r="B42" s="38" t="s">
        <v>8</v>
      </c>
      <c r="C42" s="38" t="s">
        <v>9</v>
      </c>
      <c r="D42" s="38" t="s">
        <v>10</v>
      </c>
      <c r="E42" s="38" t="s">
        <v>100</v>
      </c>
      <c r="F42" s="38">
        <v>812</v>
      </c>
      <c r="G42" s="38" t="s">
        <v>157</v>
      </c>
      <c r="H42" s="38" t="s">
        <v>13</v>
      </c>
      <c r="I42" s="98">
        <v>900000</v>
      </c>
      <c r="J42" s="96">
        <v>900000</v>
      </c>
      <c r="K42" s="92">
        <f t="shared" si="19"/>
        <v>0</v>
      </c>
      <c r="L42" s="32">
        <f t="shared" si="0"/>
        <v>100</v>
      </c>
    </row>
    <row r="43" spans="1:12" ht="78" customHeight="1" outlineLevel="6" x14ac:dyDescent="0.25">
      <c r="A43" s="19" t="s">
        <v>56</v>
      </c>
      <c r="B43" s="7" t="s">
        <v>8</v>
      </c>
      <c r="C43" s="7" t="s">
        <v>9</v>
      </c>
      <c r="D43" s="7" t="s">
        <v>10</v>
      </c>
      <c r="E43" s="7" t="s">
        <v>26</v>
      </c>
      <c r="F43" s="7" t="s">
        <v>27</v>
      </c>
      <c r="G43" s="72" t="s">
        <v>116</v>
      </c>
      <c r="H43" s="7" t="s">
        <v>13</v>
      </c>
      <c r="I43" s="91">
        <v>4652450.84</v>
      </c>
      <c r="J43" s="88">
        <v>4652450.84</v>
      </c>
      <c r="K43" s="92">
        <f t="shared" si="19"/>
        <v>0</v>
      </c>
      <c r="L43" s="32">
        <f t="shared" si="0"/>
        <v>100</v>
      </c>
    </row>
    <row r="44" spans="1:12" ht="63" customHeight="1" outlineLevel="6" x14ac:dyDescent="0.25">
      <c r="A44" s="19" t="s">
        <v>57</v>
      </c>
      <c r="B44" s="7" t="s">
        <v>8</v>
      </c>
      <c r="C44" s="7" t="s">
        <v>9</v>
      </c>
      <c r="D44" s="7" t="s">
        <v>10</v>
      </c>
      <c r="E44" s="7" t="s">
        <v>58</v>
      </c>
      <c r="F44" s="7" t="s">
        <v>19</v>
      </c>
      <c r="G44" s="72" t="s">
        <v>116</v>
      </c>
      <c r="H44" s="7" t="s">
        <v>13</v>
      </c>
      <c r="I44" s="91">
        <v>14690833.369999999</v>
      </c>
      <c r="J44" s="88">
        <v>14352745.9</v>
      </c>
      <c r="K44" s="92">
        <f t="shared" si="19"/>
        <v>338087.46999999881</v>
      </c>
      <c r="L44" s="32">
        <f t="shared" si="0"/>
        <v>97.698650161736893</v>
      </c>
    </row>
    <row r="45" spans="1:12" ht="30" outlineLevel="6" x14ac:dyDescent="0.25">
      <c r="A45" s="19" t="s">
        <v>46</v>
      </c>
      <c r="B45" s="7" t="s">
        <v>8</v>
      </c>
      <c r="C45" s="7" t="s">
        <v>9</v>
      </c>
      <c r="D45" s="7" t="s">
        <v>10</v>
      </c>
      <c r="E45" s="7" t="s">
        <v>59</v>
      </c>
      <c r="F45" s="7" t="s">
        <v>28</v>
      </c>
      <c r="G45" s="69" t="s">
        <v>119</v>
      </c>
      <c r="H45" s="7" t="s">
        <v>13</v>
      </c>
      <c r="I45" s="91">
        <v>1145014.8899999999</v>
      </c>
      <c r="J45" s="88">
        <v>523164.86</v>
      </c>
      <c r="K45" s="92">
        <f t="shared" si="19"/>
        <v>621850.02999999991</v>
      </c>
      <c r="L45" s="32">
        <f t="shared" si="0"/>
        <v>45.690659970369474</v>
      </c>
    </row>
    <row r="46" spans="1:12" ht="39.75" customHeight="1" outlineLevel="6" x14ac:dyDescent="0.25">
      <c r="A46" s="19" t="s">
        <v>46</v>
      </c>
      <c r="B46" s="7" t="s">
        <v>8</v>
      </c>
      <c r="C46" s="7" t="s">
        <v>9</v>
      </c>
      <c r="D46" s="7" t="s">
        <v>10</v>
      </c>
      <c r="E46" s="7" t="s">
        <v>59</v>
      </c>
      <c r="F46" s="7" t="s">
        <v>19</v>
      </c>
      <c r="G46" s="69" t="s">
        <v>119</v>
      </c>
      <c r="H46" s="7" t="s">
        <v>13</v>
      </c>
      <c r="I46" s="91">
        <v>1411944.3</v>
      </c>
      <c r="J46" s="88">
        <v>1411944.3</v>
      </c>
      <c r="K46" s="104">
        <f t="shared" si="19"/>
        <v>0</v>
      </c>
      <c r="L46" s="32">
        <f t="shared" si="0"/>
        <v>100</v>
      </c>
    </row>
    <row r="47" spans="1:12" ht="24" customHeight="1" outlineLevel="6" x14ac:dyDescent="0.25">
      <c r="A47" s="19" t="s">
        <v>78</v>
      </c>
      <c r="B47" s="7" t="s">
        <v>8</v>
      </c>
      <c r="C47" s="7" t="s">
        <v>9</v>
      </c>
      <c r="D47" s="7" t="s">
        <v>10</v>
      </c>
      <c r="E47" s="7" t="s">
        <v>79</v>
      </c>
      <c r="F47" s="7">
        <v>631</v>
      </c>
      <c r="G47" s="7"/>
      <c r="H47" s="7" t="s">
        <v>13</v>
      </c>
      <c r="I47" s="91">
        <v>500000</v>
      </c>
      <c r="J47" s="88"/>
      <c r="K47" s="92">
        <f t="shared" si="19"/>
        <v>500000</v>
      </c>
      <c r="L47" s="32">
        <f t="shared" si="0"/>
        <v>0</v>
      </c>
    </row>
    <row r="48" spans="1:12" ht="24" customHeight="1" outlineLevel="6" x14ac:dyDescent="0.25">
      <c r="A48" s="19" t="s">
        <v>66</v>
      </c>
      <c r="B48" s="7" t="s">
        <v>8</v>
      </c>
      <c r="C48" s="7" t="s">
        <v>9</v>
      </c>
      <c r="D48" s="7" t="s">
        <v>10</v>
      </c>
      <c r="E48" s="7" t="s">
        <v>29</v>
      </c>
      <c r="F48" s="7">
        <v>633</v>
      </c>
      <c r="G48" s="7"/>
      <c r="H48" s="7" t="s">
        <v>13</v>
      </c>
      <c r="I48" s="91">
        <v>1006563.64</v>
      </c>
      <c r="J48" s="88">
        <v>1006563.64</v>
      </c>
      <c r="K48" s="92">
        <f t="shared" si="19"/>
        <v>0</v>
      </c>
      <c r="L48" s="32">
        <f t="shared" si="0"/>
        <v>100</v>
      </c>
    </row>
    <row r="49" spans="1:12" ht="49.5" customHeight="1" outlineLevel="6" x14ac:dyDescent="0.25">
      <c r="A49" s="30" t="s">
        <v>66</v>
      </c>
      <c r="B49" s="35" t="s">
        <v>8</v>
      </c>
      <c r="C49" s="35" t="s">
        <v>9</v>
      </c>
      <c r="D49" s="35" t="s">
        <v>10</v>
      </c>
      <c r="E49" s="35" t="s">
        <v>29</v>
      </c>
      <c r="F49" s="35">
        <v>813</v>
      </c>
      <c r="G49" s="35"/>
      <c r="H49" s="7" t="s">
        <v>13</v>
      </c>
      <c r="I49" s="91">
        <v>9408962.6999999993</v>
      </c>
      <c r="J49" s="88">
        <v>9408962.6999999993</v>
      </c>
      <c r="K49" s="92">
        <f t="shared" si="19"/>
        <v>0</v>
      </c>
      <c r="L49" s="32">
        <f t="shared" si="0"/>
        <v>100</v>
      </c>
    </row>
    <row r="50" spans="1:12" ht="30" customHeight="1" outlineLevel="6" x14ac:dyDescent="0.25">
      <c r="A50" s="20" t="s">
        <v>101</v>
      </c>
      <c r="B50" s="37" t="s">
        <v>8</v>
      </c>
      <c r="C50" s="37" t="s">
        <v>9</v>
      </c>
      <c r="D50" s="37" t="s">
        <v>10</v>
      </c>
      <c r="E50" s="37" t="s">
        <v>102</v>
      </c>
      <c r="F50" s="37">
        <v>811</v>
      </c>
      <c r="G50" s="37"/>
      <c r="H50" s="33" t="s">
        <v>13</v>
      </c>
      <c r="I50" s="91">
        <v>500000</v>
      </c>
      <c r="J50" s="88"/>
      <c r="K50" s="92">
        <f t="shared" si="19"/>
        <v>500000</v>
      </c>
      <c r="L50" s="32">
        <v>0</v>
      </c>
    </row>
    <row r="51" spans="1:12" ht="64.5" customHeight="1" outlineLevel="6" x14ac:dyDescent="0.25">
      <c r="A51" s="19" t="s">
        <v>74</v>
      </c>
      <c r="B51" s="7" t="s">
        <v>8</v>
      </c>
      <c r="C51" s="7" t="s">
        <v>9</v>
      </c>
      <c r="D51" s="7" t="s">
        <v>10</v>
      </c>
      <c r="E51" s="7" t="s">
        <v>103</v>
      </c>
      <c r="F51" s="7" t="s">
        <v>12</v>
      </c>
      <c r="G51" s="71" t="s">
        <v>120</v>
      </c>
      <c r="H51" s="7" t="s">
        <v>13</v>
      </c>
      <c r="I51" s="91">
        <v>18543807.690000001</v>
      </c>
      <c r="J51" s="88"/>
      <c r="K51" s="91">
        <f>I51-J51</f>
        <v>18543807.690000001</v>
      </c>
      <c r="L51" s="32">
        <f>J51/I51*100</f>
        <v>0</v>
      </c>
    </row>
    <row r="52" spans="1:12" ht="38.25" customHeight="1" outlineLevel="6" x14ac:dyDescent="0.25">
      <c r="A52" s="67" t="s">
        <v>75</v>
      </c>
      <c r="B52" s="35" t="s">
        <v>8</v>
      </c>
      <c r="C52" s="35" t="s">
        <v>9</v>
      </c>
      <c r="D52" s="35" t="s">
        <v>10</v>
      </c>
      <c r="E52" s="35" t="s">
        <v>104</v>
      </c>
      <c r="F52" s="35">
        <v>521</v>
      </c>
      <c r="G52" s="71" t="s">
        <v>121</v>
      </c>
      <c r="H52" s="35" t="s">
        <v>13</v>
      </c>
      <c r="I52" s="99">
        <v>593683.52</v>
      </c>
      <c r="J52" s="89"/>
      <c r="K52" s="90">
        <f>I52-J52</f>
        <v>593683.52</v>
      </c>
      <c r="L52" s="68">
        <f>J52/I52*100</f>
        <v>0</v>
      </c>
    </row>
    <row r="53" spans="1:12" ht="30" outlineLevel="6" x14ac:dyDescent="0.25">
      <c r="A53" s="29" t="s">
        <v>44</v>
      </c>
      <c r="B53" s="37" t="s">
        <v>8</v>
      </c>
      <c r="C53" s="37" t="s">
        <v>9</v>
      </c>
      <c r="D53" s="37" t="s">
        <v>10</v>
      </c>
      <c r="E53" s="37" t="s">
        <v>105</v>
      </c>
      <c r="F53" s="37">
        <v>811</v>
      </c>
      <c r="G53" s="71" t="s">
        <v>122</v>
      </c>
      <c r="H53" s="37" t="s">
        <v>13</v>
      </c>
      <c r="I53" s="100">
        <v>0</v>
      </c>
      <c r="J53" s="88">
        <v>0</v>
      </c>
      <c r="K53" s="94">
        <f>I53-J53</f>
        <v>0</v>
      </c>
      <c r="L53" s="32">
        <v>0</v>
      </c>
    </row>
    <row r="54" spans="1:12" ht="51" outlineLevel="6" x14ac:dyDescent="0.25">
      <c r="A54" s="61" t="s">
        <v>106</v>
      </c>
      <c r="B54" s="43" t="s">
        <v>8</v>
      </c>
      <c r="C54" s="43" t="s">
        <v>9</v>
      </c>
      <c r="D54" s="43" t="s">
        <v>10</v>
      </c>
      <c r="E54" s="43" t="s">
        <v>80</v>
      </c>
      <c r="F54" s="64">
        <v>811</v>
      </c>
      <c r="G54" s="51" t="s">
        <v>123</v>
      </c>
      <c r="H54" s="7" t="s">
        <v>13</v>
      </c>
      <c r="I54" s="44">
        <v>12924.49</v>
      </c>
      <c r="J54" s="88"/>
      <c r="K54" s="87">
        <f t="shared" ref="K54:K90" si="21">I54-J54</f>
        <v>12924.49</v>
      </c>
      <c r="L54" s="44">
        <f t="shared" ref="L54:L90" si="22">J54/I54*100</f>
        <v>0</v>
      </c>
    </row>
    <row r="55" spans="1:12" ht="30" outlineLevel="6" x14ac:dyDescent="0.25">
      <c r="A55" s="20" t="s">
        <v>107</v>
      </c>
      <c r="B55" s="56" t="s">
        <v>8</v>
      </c>
      <c r="C55" s="42" t="s">
        <v>10</v>
      </c>
      <c r="D55" s="42" t="s">
        <v>32</v>
      </c>
      <c r="E55" s="43">
        <v>3230275760</v>
      </c>
      <c r="F55" s="64" t="s">
        <v>30</v>
      </c>
      <c r="G55" s="74" t="s">
        <v>158</v>
      </c>
      <c r="H55" s="7" t="s">
        <v>13</v>
      </c>
      <c r="I55" s="44">
        <v>419935.01</v>
      </c>
      <c r="J55" s="44">
        <v>108166.44</v>
      </c>
      <c r="K55" s="87">
        <f t="shared" ref="K55" si="23">I55-J55</f>
        <v>311768.57</v>
      </c>
      <c r="L55" s="44">
        <f t="shared" ref="L55" si="24">J55/I55*100</f>
        <v>25.7579000140998</v>
      </c>
    </row>
    <row r="56" spans="1:12" ht="45" outlineLevel="6" x14ac:dyDescent="0.25">
      <c r="A56" s="20" t="s">
        <v>108</v>
      </c>
      <c r="B56" s="56" t="s">
        <v>8</v>
      </c>
      <c r="C56" s="42" t="s">
        <v>10</v>
      </c>
      <c r="D56" s="42" t="s">
        <v>32</v>
      </c>
      <c r="E56" s="43" t="s">
        <v>81</v>
      </c>
      <c r="F56" s="64" t="s">
        <v>30</v>
      </c>
      <c r="G56" s="73" t="s">
        <v>124</v>
      </c>
      <c r="H56" s="7" t="s">
        <v>13</v>
      </c>
      <c r="I56" s="44">
        <v>16720.14</v>
      </c>
      <c r="J56" s="44">
        <v>16720.14</v>
      </c>
      <c r="K56" s="87">
        <f t="shared" si="21"/>
        <v>0</v>
      </c>
      <c r="L56" s="44">
        <f t="shared" si="22"/>
        <v>100</v>
      </c>
    </row>
    <row r="57" spans="1:12" ht="45" outlineLevel="6" x14ac:dyDescent="0.25">
      <c r="A57" s="20" t="s">
        <v>108</v>
      </c>
      <c r="B57" s="56" t="s">
        <v>8</v>
      </c>
      <c r="C57" s="42" t="s">
        <v>10</v>
      </c>
      <c r="D57" s="42" t="s">
        <v>32</v>
      </c>
      <c r="E57" s="43" t="s">
        <v>81</v>
      </c>
      <c r="F57" s="64" t="s">
        <v>30</v>
      </c>
      <c r="G57" s="74" t="s">
        <v>125</v>
      </c>
      <c r="H57" s="7" t="s">
        <v>13</v>
      </c>
      <c r="I57" s="44">
        <v>34000</v>
      </c>
      <c r="J57" s="44">
        <v>34000</v>
      </c>
      <c r="K57" s="87">
        <f t="shared" si="21"/>
        <v>0</v>
      </c>
      <c r="L57" s="44">
        <f t="shared" si="22"/>
        <v>100</v>
      </c>
    </row>
    <row r="58" spans="1:12" ht="45" outlineLevel="6" x14ac:dyDescent="0.25">
      <c r="A58" s="20" t="s">
        <v>108</v>
      </c>
      <c r="B58" s="56" t="s">
        <v>8</v>
      </c>
      <c r="C58" s="42" t="s">
        <v>10</v>
      </c>
      <c r="D58" s="42" t="s">
        <v>32</v>
      </c>
      <c r="E58" s="43" t="s">
        <v>81</v>
      </c>
      <c r="F58" s="64" t="s">
        <v>30</v>
      </c>
      <c r="G58" s="74" t="s">
        <v>126</v>
      </c>
      <c r="H58" s="7" t="s">
        <v>13</v>
      </c>
      <c r="I58" s="44">
        <v>40000</v>
      </c>
      <c r="J58" s="44">
        <v>40000</v>
      </c>
      <c r="K58" s="87">
        <f t="shared" si="21"/>
        <v>0</v>
      </c>
      <c r="L58" s="44">
        <f t="shared" si="22"/>
        <v>100</v>
      </c>
    </row>
    <row r="59" spans="1:12" ht="45" outlineLevel="6" x14ac:dyDescent="0.25">
      <c r="A59" s="20" t="s">
        <v>108</v>
      </c>
      <c r="B59" s="56" t="s">
        <v>8</v>
      </c>
      <c r="C59" s="42" t="s">
        <v>10</v>
      </c>
      <c r="D59" s="42" t="s">
        <v>32</v>
      </c>
      <c r="E59" s="43" t="s">
        <v>81</v>
      </c>
      <c r="F59" s="64" t="s">
        <v>30</v>
      </c>
      <c r="G59" s="74" t="s">
        <v>127</v>
      </c>
      <c r="H59" s="33" t="s">
        <v>13</v>
      </c>
      <c r="I59" s="44">
        <v>12609.09</v>
      </c>
      <c r="J59" s="44">
        <v>12609.09</v>
      </c>
      <c r="K59" s="87">
        <f t="shared" si="21"/>
        <v>0</v>
      </c>
      <c r="L59" s="44">
        <f t="shared" si="22"/>
        <v>100</v>
      </c>
    </row>
    <row r="60" spans="1:12" ht="45" outlineLevel="6" x14ac:dyDescent="0.25">
      <c r="A60" s="20" t="s">
        <v>108</v>
      </c>
      <c r="B60" s="56" t="s">
        <v>8</v>
      </c>
      <c r="C60" s="42" t="s">
        <v>10</v>
      </c>
      <c r="D60" s="42" t="s">
        <v>32</v>
      </c>
      <c r="E60" s="43" t="s">
        <v>81</v>
      </c>
      <c r="F60" s="64" t="s">
        <v>30</v>
      </c>
      <c r="G60" s="74" t="s">
        <v>128</v>
      </c>
      <c r="H60" s="7" t="s">
        <v>13</v>
      </c>
      <c r="I60" s="44">
        <v>16988.45</v>
      </c>
      <c r="J60" s="44">
        <v>16988.45</v>
      </c>
      <c r="K60" s="87">
        <f t="shared" si="21"/>
        <v>0</v>
      </c>
      <c r="L60" s="44">
        <f t="shared" si="22"/>
        <v>100</v>
      </c>
    </row>
    <row r="61" spans="1:12" ht="45" outlineLevel="6" x14ac:dyDescent="0.25">
      <c r="A61" s="20" t="s">
        <v>108</v>
      </c>
      <c r="B61" s="56" t="s">
        <v>8</v>
      </c>
      <c r="C61" s="42" t="s">
        <v>10</v>
      </c>
      <c r="D61" s="42" t="s">
        <v>32</v>
      </c>
      <c r="E61" s="43" t="s">
        <v>81</v>
      </c>
      <c r="F61" s="64" t="s">
        <v>30</v>
      </c>
      <c r="G61" s="74" t="s">
        <v>129</v>
      </c>
      <c r="H61" s="35" t="s">
        <v>13</v>
      </c>
      <c r="I61" s="44">
        <v>19953.96</v>
      </c>
      <c r="J61" s="44">
        <v>19953.96</v>
      </c>
      <c r="K61" s="87">
        <f t="shared" si="21"/>
        <v>0</v>
      </c>
      <c r="L61" s="44">
        <f t="shared" si="22"/>
        <v>100</v>
      </c>
    </row>
    <row r="62" spans="1:12" ht="45" outlineLevel="6" x14ac:dyDescent="0.25">
      <c r="A62" s="20" t="s">
        <v>108</v>
      </c>
      <c r="B62" s="56" t="s">
        <v>8</v>
      </c>
      <c r="C62" s="42" t="s">
        <v>10</v>
      </c>
      <c r="D62" s="42" t="s">
        <v>32</v>
      </c>
      <c r="E62" s="43" t="s">
        <v>81</v>
      </c>
      <c r="F62" s="64" t="s">
        <v>30</v>
      </c>
      <c r="G62" s="74" t="s">
        <v>130</v>
      </c>
      <c r="H62" s="37" t="s">
        <v>13</v>
      </c>
      <c r="I62" s="44">
        <v>19482.52</v>
      </c>
      <c r="J62" s="44">
        <v>19482.52</v>
      </c>
      <c r="K62" s="87">
        <f t="shared" si="21"/>
        <v>0</v>
      </c>
      <c r="L62" s="44">
        <f t="shared" si="22"/>
        <v>100</v>
      </c>
    </row>
    <row r="63" spans="1:12" ht="45" outlineLevel="6" x14ac:dyDescent="0.25">
      <c r="A63" s="20" t="s">
        <v>108</v>
      </c>
      <c r="B63" s="56" t="s">
        <v>8</v>
      </c>
      <c r="C63" s="42" t="s">
        <v>10</v>
      </c>
      <c r="D63" s="42" t="s">
        <v>32</v>
      </c>
      <c r="E63" s="43" t="s">
        <v>81</v>
      </c>
      <c r="F63" s="64" t="s">
        <v>30</v>
      </c>
      <c r="G63" s="74" t="s">
        <v>131</v>
      </c>
      <c r="H63" s="7" t="s">
        <v>13</v>
      </c>
      <c r="I63" s="44">
        <v>40000</v>
      </c>
      <c r="J63" s="44">
        <v>36000</v>
      </c>
      <c r="K63" s="87">
        <f t="shared" si="21"/>
        <v>4000</v>
      </c>
      <c r="L63" s="44">
        <f t="shared" si="22"/>
        <v>90</v>
      </c>
    </row>
    <row r="64" spans="1:12" ht="45" outlineLevel="6" x14ac:dyDescent="0.25">
      <c r="A64" s="20" t="s">
        <v>108</v>
      </c>
      <c r="B64" s="56" t="s">
        <v>8</v>
      </c>
      <c r="C64" s="42" t="s">
        <v>10</v>
      </c>
      <c r="D64" s="42" t="s">
        <v>32</v>
      </c>
      <c r="E64" s="43" t="s">
        <v>81</v>
      </c>
      <c r="F64" s="64" t="s">
        <v>30</v>
      </c>
      <c r="G64" s="74" t="s">
        <v>132</v>
      </c>
      <c r="H64" s="7" t="s">
        <v>13</v>
      </c>
      <c r="I64" s="44">
        <v>13408.18</v>
      </c>
      <c r="J64" s="44">
        <v>13408.18</v>
      </c>
      <c r="K64" s="87">
        <f t="shared" si="21"/>
        <v>0</v>
      </c>
      <c r="L64" s="44">
        <f t="shared" si="22"/>
        <v>100</v>
      </c>
    </row>
    <row r="65" spans="1:12" ht="45" outlineLevel="6" x14ac:dyDescent="0.25">
      <c r="A65" s="20" t="s">
        <v>108</v>
      </c>
      <c r="B65" s="56" t="s">
        <v>8</v>
      </c>
      <c r="C65" s="42" t="s">
        <v>10</v>
      </c>
      <c r="D65" s="42" t="s">
        <v>32</v>
      </c>
      <c r="E65" s="43" t="s">
        <v>81</v>
      </c>
      <c r="F65" s="64" t="s">
        <v>30</v>
      </c>
      <c r="G65" s="74" t="s">
        <v>133</v>
      </c>
      <c r="H65" s="7" t="s">
        <v>13</v>
      </c>
      <c r="I65" s="44">
        <v>19159.189999999999</v>
      </c>
      <c r="J65" s="44">
        <v>19159.189999999999</v>
      </c>
      <c r="K65" s="87">
        <f t="shared" si="21"/>
        <v>0</v>
      </c>
      <c r="L65" s="44">
        <f t="shared" si="22"/>
        <v>100</v>
      </c>
    </row>
    <row r="66" spans="1:12" ht="45" outlineLevel="6" x14ac:dyDescent="0.25">
      <c r="A66" s="20" t="s">
        <v>108</v>
      </c>
      <c r="B66" s="56" t="s">
        <v>8</v>
      </c>
      <c r="C66" s="42" t="s">
        <v>10</v>
      </c>
      <c r="D66" s="42" t="s">
        <v>32</v>
      </c>
      <c r="E66" s="43" t="s">
        <v>81</v>
      </c>
      <c r="F66" s="64" t="s">
        <v>30</v>
      </c>
      <c r="G66" s="74" t="s">
        <v>134</v>
      </c>
      <c r="H66" s="7" t="s">
        <v>13</v>
      </c>
      <c r="I66" s="44">
        <v>29171.040000000001</v>
      </c>
      <c r="J66" s="44">
        <v>29171.040000000001</v>
      </c>
      <c r="K66" s="87">
        <f t="shared" si="21"/>
        <v>0</v>
      </c>
      <c r="L66" s="44">
        <f t="shared" si="22"/>
        <v>100</v>
      </c>
    </row>
    <row r="67" spans="1:12" ht="45" outlineLevel="6" x14ac:dyDescent="0.25">
      <c r="A67" s="20" t="s">
        <v>108</v>
      </c>
      <c r="B67" s="56" t="s">
        <v>8</v>
      </c>
      <c r="C67" s="42" t="s">
        <v>10</v>
      </c>
      <c r="D67" s="42" t="s">
        <v>32</v>
      </c>
      <c r="E67" s="43" t="s">
        <v>81</v>
      </c>
      <c r="F67" s="64" t="s">
        <v>30</v>
      </c>
      <c r="G67" s="74" t="s">
        <v>135</v>
      </c>
      <c r="H67" s="33" t="s">
        <v>13</v>
      </c>
      <c r="I67" s="44">
        <v>40000</v>
      </c>
      <c r="J67" s="44">
        <v>40000</v>
      </c>
      <c r="K67" s="87">
        <f>I67-J67</f>
        <v>0</v>
      </c>
      <c r="L67" s="44">
        <f t="shared" si="22"/>
        <v>100</v>
      </c>
    </row>
    <row r="68" spans="1:12" ht="45" outlineLevel="6" x14ac:dyDescent="0.25">
      <c r="A68" s="20" t="s">
        <v>108</v>
      </c>
      <c r="B68" s="56" t="s">
        <v>8</v>
      </c>
      <c r="C68" s="42" t="s">
        <v>10</v>
      </c>
      <c r="D68" s="42" t="s">
        <v>32</v>
      </c>
      <c r="E68" s="43" t="s">
        <v>81</v>
      </c>
      <c r="F68" s="64" t="s">
        <v>30</v>
      </c>
      <c r="G68" s="74" t="s">
        <v>136</v>
      </c>
      <c r="H68" s="7" t="s">
        <v>13</v>
      </c>
      <c r="I68" s="44">
        <v>31821.3</v>
      </c>
      <c r="J68" s="44">
        <v>28351.919999999998</v>
      </c>
      <c r="K68" s="87">
        <f t="shared" si="21"/>
        <v>3469.380000000001</v>
      </c>
      <c r="L68" s="44">
        <f t="shared" si="22"/>
        <v>89.097302750044776</v>
      </c>
    </row>
    <row r="69" spans="1:12" ht="45" outlineLevel="6" x14ac:dyDescent="0.25">
      <c r="A69" s="20" t="s">
        <v>108</v>
      </c>
      <c r="B69" s="56" t="s">
        <v>8</v>
      </c>
      <c r="C69" s="42" t="s">
        <v>10</v>
      </c>
      <c r="D69" s="42" t="s">
        <v>32</v>
      </c>
      <c r="E69" s="43" t="s">
        <v>81</v>
      </c>
      <c r="F69" s="64" t="s">
        <v>30</v>
      </c>
      <c r="G69" s="74" t="s">
        <v>137</v>
      </c>
      <c r="H69" s="35" t="s">
        <v>13</v>
      </c>
      <c r="I69" s="44">
        <v>36827.46</v>
      </c>
      <c r="J69" s="44">
        <v>22883.439999999999</v>
      </c>
      <c r="K69" s="87">
        <f t="shared" si="21"/>
        <v>13944.02</v>
      </c>
      <c r="L69" s="44">
        <f t="shared" si="22"/>
        <v>62.136894588983324</v>
      </c>
    </row>
    <row r="70" spans="1:12" ht="45" outlineLevel="6" x14ac:dyDescent="0.25">
      <c r="A70" s="20" t="s">
        <v>108</v>
      </c>
      <c r="B70" s="56" t="s">
        <v>8</v>
      </c>
      <c r="C70" s="42" t="s">
        <v>10</v>
      </c>
      <c r="D70" s="42" t="s">
        <v>32</v>
      </c>
      <c r="E70" s="43" t="s">
        <v>81</v>
      </c>
      <c r="F70" s="64" t="s">
        <v>30</v>
      </c>
      <c r="G70" s="74" t="s">
        <v>138</v>
      </c>
      <c r="H70" s="37" t="s">
        <v>13</v>
      </c>
      <c r="I70" s="44">
        <v>31580.91</v>
      </c>
      <c r="J70" s="44">
        <v>31580.91</v>
      </c>
      <c r="K70" s="87">
        <f t="shared" si="21"/>
        <v>0</v>
      </c>
      <c r="L70" s="44">
        <f t="shared" si="22"/>
        <v>100</v>
      </c>
    </row>
    <row r="71" spans="1:12" ht="45" outlineLevel="6" x14ac:dyDescent="0.25">
      <c r="A71" s="20" t="s">
        <v>108</v>
      </c>
      <c r="B71" s="56" t="s">
        <v>8</v>
      </c>
      <c r="C71" s="42" t="s">
        <v>10</v>
      </c>
      <c r="D71" s="42" t="s">
        <v>32</v>
      </c>
      <c r="E71" s="43" t="s">
        <v>81</v>
      </c>
      <c r="F71" s="64" t="s">
        <v>30</v>
      </c>
      <c r="G71" s="74" t="s">
        <v>139</v>
      </c>
      <c r="H71" s="7" t="s">
        <v>13</v>
      </c>
      <c r="I71" s="44">
        <v>39722.76</v>
      </c>
      <c r="J71" s="44">
        <v>39722.76</v>
      </c>
      <c r="K71" s="87">
        <f t="shared" si="21"/>
        <v>0</v>
      </c>
      <c r="L71" s="44">
        <f t="shared" si="22"/>
        <v>100</v>
      </c>
    </row>
    <row r="72" spans="1:12" ht="45" outlineLevel="6" x14ac:dyDescent="0.25">
      <c r="A72" s="20" t="s">
        <v>108</v>
      </c>
      <c r="B72" s="56" t="s">
        <v>8</v>
      </c>
      <c r="C72" s="42" t="s">
        <v>10</v>
      </c>
      <c r="D72" s="42" t="s">
        <v>32</v>
      </c>
      <c r="E72" s="43" t="s">
        <v>81</v>
      </c>
      <c r="F72" s="64" t="s">
        <v>30</v>
      </c>
      <c r="G72" s="74" t="s">
        <v>140</v>
      </c>
      <c r="H72" s="7" t="s">
        <v>13</v>
      </c>
      <c r="I72" s="44">
        <v>23912.01</v>
      </c>
      <c r="J72" s="44">
        <v>22731.46</v>
      </c>
      <c r="K72" s="87">
        <f t="shared" si="21"/>
        <v>1180.5499999999993</v>
      </c>
      <c r="L72" s="44">
        <f t="shared" si="22"/>
        <v>95.062941174748588</v>
      </c>
    </row>
    <row r="73" spans="1:12" ht="45" outlineLevel="6" x14ac:dyDescent="0.25">
      <c r="A73" s="20" t="s">
        <v>108</v>
      </c>
      <c r="B73" s="56" t="s">
        <v>8</v>
      </c>
      <c r="C73" s="42" t="s">
        <v>10</v>
      </c>
      <c r="D73" s="42" t="s">
        <v>32</v>
      </c>
      <c r="E73" s="43" t="s">
        <v>81</v>
      </c>
      <c r="F73" s="64" t="s">
        <v>30</v>
      </c>
      <c r="G73" s="74" t="s">
        <v>141</v>
      </c>
      <c r="H73" s="7" t="s">
        <v>13</v>
      </c>
      <c r="I73" s="44">
        <v>10851.43</v>
      </c>
      <c r="J73" s="44">
        <v>10851.43</v>
      </c>
      <c r="K73" s="87">
        <f t="shared" si="21"/>
        <v>0</v>
      </c>
      <c r="L73" s="44">
        <f t="shared" si="22"/>
        <v>100</v>
      </c>
    </row>
    <row r="74" spans="1:12" ht="45" outlineLevel="6" x14ac:dyDescent="0.25">
      <c r="A74" s="20" t="s">
        <v>108</v>
      </c>
      <c r="B74" s="56" t="s">
        <v>8</v>
      </c>
      <c r="C74" s="42" t="s">
        <v>10</v>
      </c>
      <c r="D74" s="42" t="s">
        <v>32</v>
      </c>
      <c r="E74" s="43" t="s">
        <v>81</v>
      </c>
      <c r="F74" s="64" t="s">
        <v>30</v>
      </c>
      <c r="G74" s="74" t="s">
        <v>142</v>
      </c>
      <c r="H74" s="7" t="s">
        <v>13</v>
      </c>
      <c r="I74" s="44">
        <v>28399</v>
      </c>
      <c r="J74" s="44">
        <v>28399</v>
      </c>
      <c r="K74" s="87">
        <f t="shared" si="21"/>
        <v>0</v>
      </c>
      <c r="L74" s="44">
        <f t="shared" si="22"/>
        <v>100</v>
      </c>
    </row>
    <row r="75" spans="1:12" ht="45" outlineLevel="6" x14ac:dyDescent="0.25">
      <c r="A75" s="20" t="s">
        <v>108</v>
      </c>
      <c r="B75" s="56" t="s">
        <v>8</v>
      </c>
      <c r="C75" s="42" t="s">
        <v>10</v>
      </c>
      <c r="D75" s="42" t="s">
        <v>32</v>
      </c>
      <c r="E75" s="43" t="s">
        <v>81</v>
      </c>
      <c r="F75" s="64" t="s">
        <v>30</v>
      </c>
      <c r="G75" s="74" t="s">
        <v>143</v>
      </c>
      <c r="H75" s="33" t="s">
        <v>13</v>
      </c>
      <c r="I75" s="44">
        <v>12576.4</v>
      </c>
      <c r="J75" s="44">
        <f>3772.92+8803.48</f>
        <v>12576.4</v>
      </c>
      <c r="K75" s="87">
        <f t="shared" si="21"/>
        <v>0</v>
      </c>
      <c r="L75" s="44">
        <f t="shared" si="22"/>
        <v>100</v>
      </c>
    </row>
    <row r="76" spans="1:12" ht="45" outlineLevel="6" x14ac:dyDescent="0.25">
      <c r="A76" s="20" t="s">
        <v>108</v>
      </c>
      <c r="B76" s="56" t="s">
        <v>8</v>
      </c>
      <c r="C76" s="42" t="s">
        <v>10</v>
      </c>
      <c r="D76" s="42" t="s">
        <v>32</v>
      </c>
      <c r="E76" s="43" t="s">
        <v>81</v>
      </c>
      <c r="F76" s="64" t="s">
        <v>30</v>
      </c>
      <c r="G76" s="74" t="s">
        <v>144</v>
      </c>
      <c r="H76" s="7" t="s">
        <v>13</v>
      </c>
      <c r="I76" s="44">
        <v>25556.67</v>
      </c>
      <c r="J76" s="44">
        <v>25556.67</v>
      </c>
      <c r="K76" s="87">
        <f t="shared" si="21"/>
        <v>0</v>
      </c>
      <c r="L76" s="44">
        <f t="shared" si="22"/>
        <v>100</v>
      </c>
    </row>
    <row r="77" spans="1:12" ht="60" outlineLevel="6" x14ac:dyDescent="0.25">
      <c r="A77" s="21" t="s">
        <v>109</v>
      </c>
      <c r="B77" s="66" t="s">
        <v>8</v>
      </c>
      <c r="C77" s="47" t="s">
        <v>50</v>
      </c>
      <c r="D77" s="47" t="s">
        <v>51</v>
      </c>
      <c r="E77" s="49" t="s">
        <v>82</v>
      </c>
      <c r="F77" s="50">
        <v>811</v>
      </c>
      <c r="G77" s="80" t="s">
        <v>123</v>
      </c>
      <c r="H77" s="35" t="s">
        <v>13</v>
      </c>
      <c r="I77" s="27">
        <v>9634.69</v>
      </c>
      <c r="J77" s="89"/>
      <c r="K77" s="90">
        <f t="shared" si="21"/>
        <v>9634.69</v>
      </c>
      <c r="L77" s="44">
        <f t="shared" si="22"/>
        <v>0</v>
      </c>
    </row>
    <row r="78" spans="1:12" ht="30" outlineLevel="6" x14ac:dyDescent="0.25">
      <c r="A78" s="20" t="s">
        <v>159</v>
      </c>
      <c r="B78" s="8" t="s">
        <v>8</v>
      </c>
      <c r="C78" s="51" t="s">
        <v>51</v>
      </c>
      <c r="D78" s="51" t="s">
        <v>51</v>
      </c>
      <c r="E78" s="8">
        <v>2320103212</v>
      </c>
      <c r="F78" s="8">
        <v>244</v>
      </c>
      <c r="G78" s="48"/>
      <c r="H78" s="37" t="s">
        <v>13</v>
      </c>
      <c r="I78" s="70">
        <v>529500</v>
      </c>
      <c r="J78" s="88">
        <v>522427.4</v>
      </c>
      <c r="K78" s="87">
        <f t="shared" ref="K78" si="25">I78-J78</f>
        <v>7072.5999999999767</v>
      </c>
      <c r="L78" s="75">
        <f t="shared" ref="L78" si="26">J78/I78*100</f>
        <v>98.664287063267238</v>
      </c>
    </row>
    <row r="79" spans="1:12" ht="38.25" outlineLevel="6" x14ac:dyDescent="0.25">
      <c r="A79" s="76" t="s">
        <v>110</v>
      </c>
      <c r="B79" s="77" t="s">
        <v>8</v>
      </c>
      <c r="C79" s="77" t="s">
        <v>33</v>
      </c>
      <c r="D79" s="77" t="s">
        <v>32</v>
      </c>
      <c r="E79" s="77" t="s">
        <v>83</v>
      </c>
      <c r="F79" s="78" t="s">
        <v>30</v>
      </c>
      <c r="G79" s="79" t="s">
        <v>145</v>
      </c>
      <c r="H79" s="40" t="s">
        <v>13</v>
      </c>
      <c r="I79" s="101">
        <v>169212.24</v>
      </c>
      <c r="J79" s="102">
        <v>169212.24</v>
      </c>
      <c r="K79" s="103">
        <f t="shared" si="21"/>
        <v>0</v>
      </c>
      <c r="L79" s="27">
        <f t="shared" si="22"/>
        <v>100</v>
      </c>
    </row>
    <row r="80" spans="1:12" ht="21" customHeight="1" outlineLevel="6" x14ac:dyDescent="0.25">
      <c r="A80" s="17" t="s">
        <v>111</v>
      </c>
      <c r="B80" s="8" t="s">
        <v>8</v>
      </c>
      <c r="C80" s="8">
        <v>14</v>
      </c>
      <c r="D80" s="8" t="s">
        <v>32</v>
      </c>
      <c r="E80" s="8" t="s">
        <v>31</v>
      </c>
      <c r="F80" s="8" t="s">
        <v>30</v>
      </c>
      <c r="G80" s="51" t="s">
        <v>146</v>
      </c>
      <c r="H80" s="7" t="s">
        <v>13</v>
      </c>
      <c r="I80" s="70">
        <v>3912736.53</v>
      </c>
      <c r="J80" s="88">
        <v>2960562.71</v>
      </c>
      <c r="K80" s="87">
        <f t="shared" si="21"/>
        <v>952173.81999999983</v>
      </c>
      <c r="L80" s="70">
        <f t="shared" si="22"/>
        <v>75.664760131446926</v>
      </c>
    </row>
    <row r="81" spans="1:12" ht="21" customHeight="1" outlineLevel="6" x14ac:dyDescent="0.25">
      <c r="A81" s="17" t="s">
        <v>111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1" t="s">
        <v>147</v>
      </c>
      <c r="H81" s="7" t="s">
        <v>13</v>
      </c>
      <c r="I81" s="70">
        <v>255834.23999999999</v>
      </c>
      <c r="J81" s="88">
        <v>255834.23999999999</v>
      </c>
      <c r="K81" s="87">
        <f t="shared" si="21"/>
        <v>0</v>
      </c>
      <c r="L81" s="70">
        <f t="shared" si="22"/>
        <v>100</v>
      </c>
    </row>
    <row r="82" spans="1:12" ht="21" customHeight="1" outlineLevel="6" x14ac:dyDescent="0.25">
      <c r="A82" s="17" t="s">
        <v>111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1" t="s">
        <v>148</v>
      </c>
      <c r="H82" s="7" t="s">
        <v>13</v>
      </c>
      <c r="I82" s="70">
        <v>1085653.18</v>
      </c>
      <c r="J82" s="88">
        <v>1084845.72</v>
      </c>
      <c r="K82" s="87">
        <f t="shared" si="21"/>
        <v>807.45999999996275</v>
      </c>
      <c r="L82" s="70">
        <f t="shared" si="22"/>
        <v>99.925624498239856</v>
      </c>
    </row>
    <row r="83" spans="1:12" ht="21" customHeight="1" outlineLevel="6" x14ac:dyDescent="0.25">
      <c r="A83" s="17" t="s">
        <v>111</v>
      </c>
      <c r="B83" s="8" t="s">
        <v>8</v>
      </c>
      <c r="C83" s="8">
        <v>14</v>
      </c>
      <c r="D83" s="8" t="s">
        <v>32</v>
      </c>
      <c r="E83" s="8" t="s">
        <v>31</v>
      </c>
      <c r="F83" s="8" t="s">
        <v>30</v>
      </c>
      <c r="G83" s="51" t="s">
        <v>149</v>
      </c>
      <c r="H83" s="7" t="s">
        <v>13</v>
      </c>
      <c r="I83" s="70">
        <v>48535.75</v>
      </c>
      <c r="J83" s="88">
        <v>48535.75</v>
      </c>
      <c r="K83" s="87">
        <f t="shared" si="21"/>
        <v>0</v>
      </c>
      <c r="L83" s="70">
        <f t="shared" si="22"/>
        <v>100</v>
      </c>
    </row>
    <row r="84" spans="1:12" ht="21" customHeight="1" outlineLevel="6" x14ac:dyDescent="0.25">
      <c r="A84" s="17" t="s">
        <v>111</v>
      </c>
      <c r="B84" s="8" t="s">
        <v>8</v>
      </c>
      <c r="C84" s="8">
        <v>14</v>
      </c>
      <c r="D84" s="8" t="s">
        <v>32</v>
      </c>
      <c r="E84" s="8" t="s">
        <v>31</v>
      </c>
      <c r="F84" s="8" t="s">
        <v>30</v>
      </c>
      <c r="G84" s="51" t="s">
        <v>150</v>
      </c>
      <c r="H84" s="33" t="s">
        <v>13</v>
      </c>
      <c r="I84" s="70">
        <v>50829.8</v>
      </c>
      <c r="J84" s="88">
        <f>9641.89+33149.39+8038.52</f>
        <v>50829.8</v>
      </c>
      <c r="K84" s="87">
        <f t="shared" si="21"/>
        <v>0</v>
      </c>
      <c r="L84" s="70">
        <f t="shared" si="22"/>
        <v>100</v>
      </c>
    </row>
    <row r="85" spans="1:12" ht="21" customHeight="1" outlineLevel="6" x14ac:dyDescent="0.25">
      <c r="A85" s="17" t="s">
        <v>111</v>
      </c>
      <c r="B85" s="8" t="s">
        <v>8</v>
      </c>
      <c r="C85" s="8">
        <v>14</v>
      </c>
      <c r="D85" s="8" t="s">
        <v>32</v>
      </c>
      <c r="E85" s="8" t="s">
        <v>31</v>
      </c>
      <c r="F85" s="8" t="s">
        <v>30</v>
      </c>
      <c r="G85" s="51" t="s">
        <v>151</v>
      </c>
      <c r="H85" s="7" t="s">
        <v>13</v>
      </c>
      <c r="I85" s="70">
        <v>130885.26</v>
      </c>
      <c r="J85" s="88">
        <v>130885.26</v>
      </c>
      <c r="K85" s="87">
        <f t="shared" si="21"/>
        <v>0</v>
      </c>
      <c r="L85" s="70">
        <f t="shared" si="22"/>
        <v>100</v>
      </c>
    </row>
    <row r="86" spans="1:12" ht="21" customHeight="1" outlineLevel="6" x14ac:dyDescent="0.25">
      <c r="A86" s="17" t="s">
        <v>111</v>
      </c>
      <c r="B86" s="8" t="s">
        <v>8</v>
      </c>
      <c r="C86" s="8">
        <v>14</v>
      </c>
      <c r="D86" s="8" t="s">
        <v>32</v>
      </c>
      <c r="E86" s="8" t="s">
        <v>31</v>
      </c>
      <c r="F86" s="8" t="s">
        <v>30</v>
      </c>
      <c r="G86" s="51" t="s">
        <v>152</v>
      </c>
      <c r="H86" s="35" t="s">
        <v>13</v>
      </c>
      <c r="I86" s="70">
        <v>15063.27</v>
      </c>
      <c r="J86" s="88">
        <v>15063.27</v>
      </c>
      <c r="K86" s="87">
        <f t="shared" si="21"/>
        <v>0</v>
      </c>
      <c r="L86" s="70">
        <f t="shared" si="22"/>
        <v>100</v>
      </c>
    </row>
    <row r="87" spans="1:12" ht="21" customHeight="1" outlineLevel="6" x14ac:dyDescent="0.25">
      <c r="A87" s="17" t="s">
        <v>111</v>
      </c>
      <c r="B87" s="8" t="s">
        <v>8</v>
      </c>
      <c r="C87" s="8">
        <v>14</v>
      </c>
      <c r="D87" s="8" t="s">
        <v>32</v>
      </c>
      <c r="E87" s="8" t="s">
        <v>31</v>
      </c>
      <c r="F87" s="8" t="s">
        <v>30</v>
      </c>
      <c r="G87" s="51" t="s">
        <v>153</v>
      </c>
      <c r="H87" s="37" t="s">
        <v>13</v>
      </c>
      <c r="I87" s="70">
        <v>116142.68</v>
      </c>
      <c r="J87" s="88">
        <v>116142.68</v>
      </c>
      <c r="K87" s="87">
        <f t="shared" si="21"/>
        <v>0</v>
      </c>
      <c r="L87" s="70">
        <f t="shared" si="22"/>
        <v>100</v>
      </c>
    </row>
    <row r="88" spans="1:12" ht="21" customHeight="1" outlineLevel="6" x14ac:dyDescent="0.25">
      <c r="A88" s="17" t="s">
        <v>111</v>
      </c>
      <c r="B88" s="8" t="s">
        <v>8</v>
      </c>
      <c r="C88" s="8">
        <v>14</v>
      </c>
      <c r="D88" s="8" t="s">
        <v>32</v>
      </c>
      <c r="E88" s="8" t="s">
        <v>31</v>
      </c>
      <c r="F88" s="8" t="s">
        <v>30</v>
      </c>
      <c r="G88" s="51" t="s">
        <v>154</v>
      </c>
      <c r="H88" s="7" t="s">
        <v>13</v>
      </c>
      <c r="I88" s="70">
        <v>173965.3</v>
      </c>
      <c r="J88" s="88">
        <v>173840.49</v>
      </c>
      <c r="K88" s="87">
        <f t="shared" si="21"/>
        <v>124.80999999999767</v>
      </c>
      <c r="L88" s="70">
        <f t="shared" si="22"/>
        <v>99.928255807336299</v>
      </c>
    </row>
    <row r="89" spans="1:12" ht="21" customHeight="1" outlineLevel="6" x14ac:dyDescent="0.25">
      <c r="A89" s="17" t="s">
        <v>111</v>
      </c>
      <c r="B89" s="8" t="s">
        <v>8</v>
      </c>
      <c r="C89" s="8">
        <v>14</v>
      </c>
      <c r="D89" s="8" t="s">
        <v>32</v>
      </c>
      <c r="E89" s="8" t="s">
        <v>31</v>
      </c>
      <c r="F89" s="8" t="s">
        <v>30</v>
      </c>
      <c r="G89" s="51" t="s">
        <v>155</v>
      </c>
      <c r="H89" s="7" t="s">
        <v>13</v>
      </c>
      <c r="I89" s="70">
        <v>9438.41</v>
      </c>
      <c r="J89" s="88">
        <v>9438.41</v>
      </c>
      <c r="K89" s="87">
        <f t="shared" si="21"/>
        <v>0</v>
      </c>
      <c r="L89" s="70">
        <f t="shared" si="22"/>
        <v>100</v>
      </c>
    </row>
    <row r="90" spans="1:12" ht="21" customHeight="1" outlineLevel="6" x14ac:dyDescent="0.25">
      <c r="A90" s="17" t="s">
        <v>111</v>
      </c>
      <c r="B90" s="8" t="s">
        <v>8</v>
      </c>
      <c r="C90" s="8">
        <v>14</v>
      </c>
      <c r="D90" s="8" t="s">
        <v>32</v>
      </c>
      <c r="E90" s="8" t="s">
        <v>31</v>
      </c>
      <c r="F90" s="8" t="s">
        <v>30</v>
      </c>
      <c r="G90" s="51" t="s">
        <v>156</v>
      </c>
      <c r="H90" s="7" t="s">
        <v>13</v>
      </c>
      <c r="I90" s="70">
        <v>8349.59</v>
      </c>
      <c r="J90" s="88">
        <v>8349.59</v>
      </c>
      <c r="K90" s="87">
        <f t="shared" si="21"/>
        <v>0</v>
      </c>
      <c r="L90" s="70">
        <f t="shared" si="22"/>
        <v>100</v>
      </c>
    </row>
    <row r="91" spans="1:12" x14ac:dyDescent="0.25">
      <c r="I91" s="13" t="e">
        <f>#REF!+федеральные!I4</f>
        <v>#REF!</v>
      </c>
      <c r="J91" s="13" t="e">
        <f>#REF!+федеральные!J4</f>
        <v>#REF!</v>
      </c>
      <c r="K91" s="13" t="e">
        <f>#REF!+федеральные!K4</f>
        <v>#REF!</v>
      </c>
    </row>
    <row r="93" spans="1:12" x14ac:dyDescent="0.25">
      <c r="G93" s="2" t="s">
        <v>112</v>
      </c>
      <c r="I93" s="13">
        <f>I30+I43+I44</f>
        <v>24230482.420000002</v>
      </c>
      <c r="J93" s="13"/>
    </row>
    <row r="94" spans="1:12" x14ac:dyDescent="0.25">
      <c r="G94" s="2" t="s">
        <v>113</v>
      </c>
      <c r="I94" s="13">
        <f>I31+I32+I33+I34+I35+I36+I37</f>
        <v>15548874.739999998</v>
      </c>
      <c r="J94" s="13"/>
    </row>
    <row r="95" spans="1:12" x14ac:dyDescent="0.25">
      <c r="I95" s="13"/>
      <c r="J95" s="13"/>
    </row>
    <row r="96" spans="1:12" x14ac:dyDescent="0.25">
      <c r="I96" s="13"/>
    </row>
    <row r="97" spans="9:11" x14ac:dyDescent="0.25">
      <c r="I97" s="13"/>
    </row>
    <row r="98" spans="9:11" x14ac:dyDescent="0.25">
      <c r="I98" s="13"/>
      <c r="J98" s="13"/>
      <c r="K98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topLeftCell="A39" zoomScale="80" zoomScaleSheetLayoutView="80" workbookViewId="0">
      <selection activeCell="I58" sqref="I58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166</v>
      </c>
      <c r="K3" s="16" t="s">
        <v>167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976225200</v>
      </c>
      <c r="J4" s="18">
        <f>SUM(J5:J58)</f>
        <v>727053863.25000012</v>
      </c>
      <c r="K4" s="18">
        <f>SUM(K5:K58)</f>
        <v>249171336.74999997</v>
      </c>
      <c r="L4" s="18">
        <f t="shared" ref="L4:L58" si="0">J4/I4*100</f>
        <v>74.476039263276562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2" t="s">
        <v>18</v>
      </c>
      <c r="I5" s="82">
        <v>9926300</v>
      </c>
      <c r="J5" s="82">
        <v>9926300</v>
      </c>
      <c r="K5" s="83">
        <f t="shared" ref="K5:K58" si="1">I5-J5</f>
        <v>0</v>
      </c>
      <c r="L5" s="53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97</v>
      </c>
      <c r="B6" s="54" t="s">
        <v>8</v>
      </c>
      <c r="C6" s="54" t="s">
        <v>9</v>
      </c>
      <c r="D6" s="54" t="s">
        <v>10</v>
      </c>
      <c r="E6" s="54" t="s">
        <v>89</v>
      </c>
      <c r="F6" s="54" t="s">
        <v>12</v>
      </c>
      <c r="G6" s="38" t="s">
        <v>115</v>
      </c>
      <c r="H6" s="52" t="s">
        <v>18</v>
      </c>
      <c r="I6" s="84">
        <v>6830300</v>
      </c>
      <c r="J6" s="84">
        <f>3409500+3420800</f>
        <v>6830300</v>
      </c>
      <c r="K6" s="83">
        <f t="shared" si="1"/>
        <v>0</v>
      </c>
      <c r="L6" s="53">
        <f t="shared" si="0"/>
        <v>100</v>
      </c>
      <c r="N6" s="6"/>
      <c r="O6" s="55">
        <f>SUM(J6:J20)</f>
        <v>531289174.92000002</v>
      </c>
      <c r="P6" s="6" t="s">
        <v>85</v>
      </c>
      <c r="Q6" s="6"/>
      <c r="R6" s="6"/>
      <c r="S6" s="6"/>
      <c r="T6" s="55">
        <f>SUM(I6:I20)</f>
        <v>566176000</v>
      </c>
    </row>
    <row r="7" spans="1:20" ht="105.75" customHeight="1" outlineLevel="6" x14ac:dyDescent="0.25">
      <c r="A7" s="41" t="s">
        <v>98</v>
      </c>
      <c r="B7" s="56" t="s">
        <v>8</v>
      </c>
      <c r="C7" s="57" t="s">
        <v>9</v>
      </c>
      <c r="D7" s="57" t="s">
        <v>10</v>
      </c>
      <c r="E7" s="57" t="s">
        <v>63</v>
      </c>
      <c r="F7" s="57">
        <v>813</v>
      </c>
      <c r="G7" s="58" t="s">
        <v>116</v>
      </c>
      <c r="H7" s="57" t="s">
        <v>18</v>
      </c>
      <c r="I7" s="85">
        <v>49415004.07</v>
      </c>
      <c r="J7" s="85">
        <v>49415004.07</v>
      </c>
      <c r="K7" s="83">
        <f t="shared" si="1"/>
        <v>0</v>
      </c>
      <c r="L7" s="59">
        <f t="shared" si="0"/>
        <v>100</v>
      </c>
      <c r="N7" s="6"/>
      <c r="O7" s="60">
        <f>SUM(J24:J48)</f>
        <v>93058252.770000011</v>
      </c>
      <c r="P7" s="6" t="s">
        <v>86</v>
      </c>
      <c r="Q7" s="6"/>
      <c r="R7" s="6"/>
      <c r="S7" s="6"/>
      <c r="T7" s="55">
        <f>SUM(I24:I48)</f>
        <v>113795699.09</v>
      </c>
    </row>
    <row r="8" spans="1:20" ht="81.75" customHeight="1" outlineLevel="6" x14ac:dyDescent="0.25">
      <c r="A8" s="25" t="s">
        <v>39</v>
      </c>
      <c r="B8" s="57" t="s">
        <v>8</v>
      </c>
      <c r="C8" s="43" t="s">
        <v>9</v>
      </c>
      <c r="D8" s="43" t="s">
        <v>10</v>
      </c>
      <c r="E8" s="43" t="s">
        <v>20</v>
      </c>
      <c r="F8" s="57" t="s">
        <v>12</v>
      </c>
      <c r="G8" s="58" t="s">
        <v>117</v>
      </c>
      <c r="H8" s="57" t="s">
        <v>18</v>
      </c>
      <c r="I8" s="86">
        <v>12629022</v>
      </c>
      <c r="J8" s="86">
        <v>12390717.390000001</v>
      </c>
      <c r="K8" s="87">
        <f t="shared" si="1"/>
        <v>238304.6099999994</v>
      </c>
      <c r="L8" s="44">
        <f t="shared" si="0"/>
        <v>98.11303986959561</v>
      </c>
      <c r="N8" s="6"/>
      <c r="O8" s="55">
        <f>O6+O7</f>
        <v>624347427.69000006</v>
      </c>
      <c r="P8" s="6"/>
      <c r="Q8" s="6"/>
      <c r="R8" s="6"/>
      <c r="S8" s="6"/>
      <c r="T8" s="55">
        <f>T6+T7</f>
        <v>679971699.09000003</v>
      </c>
    </row>
    <row r="9" spans="1:20" ht="108.75" customHeight="1" outlineLevel="6" x14ac:dyDescent="0.25">
      <c r="A9" s="61" t="s">
        <v>40</v>
      </c>
      <c r="B9" s="57" t="s">
        <v>8</v>
      </c>
      <c r="C9" s="57" t="s">
        <v>9</v>
      </c>
      <c r="D9" s="57" t="s">
        <v>10</v>
      </c>
      <c r="E9" s="57" t="s">
        <v>21</v>
      </c>
      <c r="F9" s="57">
        <v>813</v>
      </c>
      <c r="G9" s="58" t="s">
        <v>117</v>
      </c>
      <c r="H9" s="57" t="s">
        <v>18</v>
      </c>
      <c r="I9" s="88">
        <v>45561495.850000001</v>
      </c>
      <c r="J9" s="88">
        <v>45561495.850000001</v>
      </c>
      <c r="K9" s="87">
        <f t="shared" si="1"/>
        <v>0</v>
      </c>
      <c r="L9" s="44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61" t="s">
        <v>41</v>
      </c>
      <c r="B10" s="57" t="s">
        <v>8</v>
      </c>
      <c r="C10" s="57" t="s">
        <v>9</v>
      </c>
      <c r="D10" s="57" t="s">
        <v>10</v>
      </c>
      <c r="E10" s="57" t="s">
        <v>22</v>
      </c>
      <c r="F10" s="57">
        <v>813</v>
      </c>
      <c r="G10" s="58" t="s">
        <v>117</v>
      </c>
      <c r="H10" s="57" t="s">
        <v>18</v>
      </c>
      <c r="I10" s="88">
        <v>41800237.549999997</v>
      </c>
      <c r="J10" s="88">
        <v>41737680.450000003</v>
      </c>
      <c r="K10" s="87">
        <f t="shared" si="1"/>
        <v>62557.09999999404</v>
      </c>
      <c r="L10" s="44">
        <f t="shared" si="0"/>
        <v>99.85034271653322</v>
      </c>
    </row>
    <row r="11" spans="1:20" ht="70.5" customHeight="1" outlineLevel="6" x14ac:dyDescent="0.25">
      <c r="A11" s="61" t="s">
        <v>42</v>
      </c>
      <c r="B11" s="57" t="s">
        <v>8</v>
      </c>
      <c r="C11" s="43" t="s">
        <v>9</v>
      </c>
      <c r="D11" s="43" t="s">
        <v>10</v>
      </c>
      <c r="E11" s="43" t="s">
        <v>23</v>
      </c>
      <c r="F11" s="57">
        <v>813</v>
      </c>
      <c r="G11" s="58" t="s">
        <v>117</v>
      </c>
      <c r="H11" s="57" t="s">
        <v>18</v>
      </c>
      <c r="I11" s="88">
        <v>6112630.3399999999</v>
      </c>
      <c r="J11" s="88">
        <v>6112630.3399999999</v>
      </c>
      <c r="K11" s="87">
        <f t="shared" si="1"/>
        <v>0</v>
      </c>
      <c r="L11" s="44">
        <f t="shared" si="0"/>
        <v>100</v>
      </c>
    </row>
    <row r="12" spans="1:20" ht="66.75" customHeight="1" outlineLevel="6" x14ac:dyDescent="0.25">
      <c r="A12" s="61" t="s">
        <v>73</v>
      </c>
      <c r="B12" s="57" t="s">
        <v>8</v>
      </c>
      <c r="C12" s="57" t="s">
        <v>9</v>
      </c>
      <c r="D12" s="57" t="s">
        <v>10</v>
      </c>
      <c r="E12" s="57" t="s">
        <v>62</v>
      </c>
      <c r="F12" s="57">
        <v>813</v>
      </c>
      <c r="G12" s="58" t="s">
        <v>117</v>
      </c>
      <c r="H12" s="57" t="s">
        <v>18</v>
      </c>
      <c r="I12" s="88">
        <v>14913106.800000001</v>
      </c>
      <c r="J12" s="88">
        <v>14913106.800000001</v>
      </c>
      <c r="K12" s="87">
        <f t="shared" si="1"/>
        <v>0</v>
      </c>
      <c r="L12" s="44">
        <f t="shared" si="0"/>
        <v>100</v>
      </c>
    </row>
    <row r="13" spans="1:20" ht="72.75" customHeight="1" outlineLevel="6" x14ac:dyDescent="0.25">
      <c r="A13" s="61" t="s">
        <v>43</v>
      </c>
      <c r="B13" s="57" t="s">
        <v>8</v>
      </c>
      <c r="C13" s="57" t="s">
        <v>9</v>
      </c>
      <c r="D13" s="57" t="s">
        <v>10</v>
      </c>
      <c r="E13" s="57" t="s">
        <v>24</v>
      </c>
      <c r="F13" s="57">
        <v>813</v>
      </c>
      <c r="G13" s="58" t="s">
        <v>117</v>
      </c>
      <c r="H13" s="57" t="s">
        <v>18</v>
      </c>
      <c r="I13" s="88">
        <v>34199907.460000001</v>
      </c>
      <c r="J13" s="88">
        <v>33503035.629999999</v>
      </c>
      <c r="K13" s="87">
        <f t="shared" si="1"/>
        <v>696871.83000000194</v>
      </c>
      <c r="L13" s="44">
        <f t="shared" si="0"/>
        <v>97.962357556624795</v>
      </c>
    </row>
    <row r="14" spans="1:20" ht="72.75" customHeight="1" outlineLevel="6" x14ac:dyDescent="0.25">
      <c r="A14" s="26" t="s">
        <v>60</v>
      </c>
      <c r="B14" s="43" t="s">
        <v>8</v>
      </c>
      <c r="C14" s="43" t="s">
        <v>9</v>
      </c>
      <c r="D14" s="43" t="s">
        <v>10</v>
      </c>
      <c r="E14" s="43" t="s">
        <v>61</v>
      </c>
      <c r="F14" s="43">
        <v>813</v>
      </c>
      <c r="G14" s="42" t="s">
        <v>117</v>
      </c>
      <c r="H14" s="43" t="s">
        <v>18</v>
      </c>
      <c r="I14" s="88">
        <v>2000000</v>
      </c>
      <c r="J14" s="88">
        <v>2000000</v>
      </c>
      <c r="K14" s="87">
        <f t="shared" si="1"/>
        <v>0</v>
      </c>
      <c r="L14" s="44">
        <f t="shared" si="0"/>
        <v>100</v>
      </c>
    </row>
    <row r="15" spans="1:20" ht="33" customHeight="1" outlineLevel="6" x14ac:dyDescent="0.25">
      <c r="A15" s="61" t="s">
        <v>90</v>
      </c>
      <c r="B15" s="57" t="s">
        <v>8</v>
      </c>
      <c r="C15" s="57" t="s">
        <v>9</v>
      </c>
      <c r="D15" s="57" t="s">
        <v>10</v>
      </c>
      <c r="E15" s="57" t="s">
        <v>91</v>
      </c>
      <c r="F15" s="57">
        <v>813</v>
      </c>
      <c r="G15" s="58" t="s">
        <v>118</v>
      </c>
      <c r="H15" s="57" t="s">
        <v>18</v>
      </c>
      <c r="I15" s="44">
        <v>22791200</v>
      </c>
      <c r="J15" s="88">
        <v>22791200</v>
      </c>
      <c r="K15" s="87">
        <f t="shared" si="1"/>
        <v>0</v>
      </c>
      <c r="L15" s="44">
        <f t="shared" si="0"/>
        <v>100</v>
      </c>
    </row>
    <row r="16" spans="1:20" ht="33" customHeight="1" outlineLevel="6" x14ac:dyDescent="0.25">
      <c r="A16" s="61" t="s">
        <v>99</v>
      </c>
      <c r="B16" s="57" t="s">
        <v>8</v>
      </c>
      <c r="C16" s="57" t="s">
        <v>9</v>
      </c>
      <c r="D16" s="57" t="s">
        <v>10</v>
      </c>
      <c r="E16" s="57" t="s">
        <v>100</v>
      </c>
      <c r="F16" s="57">
        <v>812</v>
      </c>
      <c r="G16" s="58" t="s">
        <v>157</v>
      </c>
      <c r="H16" s="57" t="s">
        <v>18</v>
      </c>
      <c r="I16" s="44">
        <v>9050000</v>
      </c>
      <c r="J16" s="88">
        <v>9050000</v>
      </c>
      <c r="K16" s="87">
        <f t="shared" si="1"/>
        <v>0</v>
      </c>
      <c r="L16" s="44">
        <f t="shared" si="0"/>
        <v>100</v>
      </c>
    </row>
    <row r="17" spans="1:12" ht="95.25" customHeight="1" outlineLevel="6" x14ac:dyDescent="0.25">
      <c r="A17" s="62" t="s">
        <v>56</v>
      </c>
      <c r="B17" s="57" t="s">
        <v>8</v>
      </c>
      <c r="C17" s="57" t="s">
        <v>9</v>
      </c>
      <c r="D17" s="57" t="s">
        <v>10</v>
      </c>
      <c r="E17" s="57" t="s">
        <v>26</v>
      </c>
      <c r="F17" s="57" t="s">
        <v>27</v>
      </c>
      <c r="G17" s="58" t="s">
        <v>116</v>
      </c>
      <c r="H17" s="57" t="s">
        <v>18</v>
      </c>
      <c r="I17" s="88">
        <v>47041447.329999998</v>
      </c>
      <c r="J17" s="88">
        <v>47041447.329999998</v>
      </c>
      <c r="K17" s="87">
        <f t="shared" si="1"/>
        <v>0</v>
      </c>
      <c r="L17" s="44">
        <f t="shared" si="0"/>
        <v>100</v>
      </c>
    </row>
    <row r="18" spans="1:12" ht="77.25" customHeight="1" outlineLevel="6" x14ac:dyDescent="0.25">
      <c r="A18" s="62" t="s">
        <v>57</v>
      </c>
      <c r="B18" s="63" t="s">
        <v>8</v>
      </c>
      <c r="C18" s="63" t="s">
        <v>9</v>
      </c>
      <c r="D18" s="63" t="s">
        <v>10</v>
      </c>
      <c r="E18" s="63" t="s">
        <v>58</v>
      </c>
      <c r="F18" s="63" t="s">
        <v>19</v>
      </c>
      <c r="G18" s="58" t="s">
        <v>116</v>
      </c>
      <c r="H18" s="57" t="s">
        <v>18</v>
      </c>
      <c r="I18" s="88">
        <v>148540648.59999999</v>
      </c>
      <c r="J18" s="88">
        <v>145122208.5</v>
      </c>
      <c r="K18" s="87">
        <f t="shared" si="1"/>
        <v>3418440.099999994</v>
      </c>
      <c r="L18" s="44">
        <f t="shared" si="0"/>
        <v>97.69865007846748</v>
      </c>
    </row>
    <row r="19" spans="1:12" ht="29.25" customHeight="1" outlineLevel="6" x14ac:dyDescent="0.25">
      <c r="A19" s="61" t="s">
        <v>46</v>
      </c>
      <c r="B19" s="57" t="s">
        <v>8</v>
      </c>
      <c r="C19" s="57" t="s">
        <v>9</v>
      </c>
      <c r="D19" s="57" t="s">
        <v>10</v>
      </c>
      <c r="E19" s="57" t="s">
        <v>59</v>
      </c>
      <c r="F19" s="57" t="s">
        <v>28</v>
      </c>
      <c r="G19" s="47" t="s">
        <v>119</v>
      </c>
      <c r="H19" s="57" t="s">
        <v>18</v>
      </c>
      <c r="I19" s="44">
        <v>56105729.299999997</v>
      </c>
      <c r="J19" s="88">
        <v>25635077.859999999</v>
      </c>
      <c r="K19" s="87">
        <f t="shared" si="1"/>
        <v>30470651.439999998</v>
      </c>
      <c r="L19" s="44">
        <f t="shared" si="0"/>
        <v>45.690659723765506</v>
      </c>
    </row>
    <row r="20" spans="1:12" ht="33" customHeight="1" outlineLevel="6" x14ac:dyDescent="0.25">
      <c r="A20" s="61" t="s">
        <v>46</v>
      </c>
      <c r="B20" s="57" t="s">
        <v>8</v>
      </c>
      <c r="C20" s="57" t="s">
        <v>9</v>
      </c>
      <c r="D20" s="57" t="s">
        <v>10</v>
      </c>
      <c r="E20" s="57" t="s">
        <v>59</v>
      </c>
      <c r="F20" s="64" t="s">
        <v>19</v>
      </c>
      <c r="G20" s="47" t="s">
        <v>119</v>
      </c>
      <c r="H20" s="56" t="s">
        <v>18</v>
      </c>
      <c r="I20" s="44">
        <v>69185270.700000003</v>
      </c>
      <c r="J20" s="88">
        <v>69185270.700000003</v>
      </c>
      <c r="K20" s="87">
        <f t="shared" si="1"/>
        <v>0</v>
      </c>
      <c r="L20" s="44">
        <f t="shared" si="0"/>
        <v>100</v>
      </c>
    </row>
    <row r="21" spans="1:12" ht="68.25" customHeight="1" outlineLevel="6" x14ac:dyDescent="0.25">
      <c r="A21" s="61" t="s">
        <v>74</v>
      </c>
      <c r="B21" s="57" t="s">
        <v>8</v>
      </c>
      <c r="C21" s="57" t="s">
        <v>9</v>
      </c>
      <c r="D21" s="57" t="s">
        <v>10</v>
      </c>
      <c r="E21" s="57" t="s">
        <v>103</v>
      </c>
      <c r="F21" s="57" t="s">
        <v>12</v>
      </c>
      <c r="G21" s="58" t="s">
        <v>120</v>
      </c>
      <c r="H21" s="57" t="s">
        <v>18</v>
      </c>
      <c r="I21" s="44">
        <v>187498500</v>
      </c>
      <c r="J21" s="88"/>
      <c r="K21" s="87">
        <f>I21-J21</f>
        <v>187498500</v>
      </c>
      <c r="L21" s="44">
        <f>J21/I21*100</f>
        <v>0</v>
      </c>
    </row>
    <row r="22" spans="1:12" ht="34.5" customHeight="1" outlineLevel="6" x14ac:dyDescent="0.25">
      <c r="A22" s="61" t="s">
        <v>75</v>
      </c>
      <c r="B22" s="57" t="s">
        <v>8</v>
      </c>
      <c r="C22" s="57" t="s">
        <v>9</v>
      </c>
      <c r="D22" s="57" t="s">
        <v>10</v>
      </c>
      <c r="E22" s="57" t="s">
        <v>104</v>
      </c>
      <c r="F22" s="57">
        <v>521</v>
      </c>
      <c r="G22" s="58" t="s">
        <v>121</v>
      </c>
      <c r="H22" s="57" t="s">
        <v>18</v>
      </c>
      <c r="I22" s="44">
        <v>6002800</v>
      </c>
      <c r="J22" s="88"/>
      <c r="K22" s="87">
        <f>I22-J22</f>
        <v>6002800</v>
      </c>
      <c r="L22" s="44">
        <f>J22/I22*100</f>
        <v>0</v>
      </c>
    </row>
    <row r="23" spans="1:12" ht="25.5" outlineLevel="6" x14ac:dyDescent="0.25">
      <c r="A23" s="61" t="s">
        <v>44</v>
      </c>
      <c r="B23" s="57" t="s">
        <v>8</v>
      </c>
      <c r="C23" s="57" t="s">
        <v>9</v>
      </c>
      <c r="D23" s="57" t="s">
        <v>10</v>
      </c>
      <c r="E23" s="57" t="s">
        <v>105</v>
      </c>
      <c r="F23" s="57">
        <v>811</v>
      </c>
      <c r="G23" s="58" t="s">
        <v>122</v>
      </c>
      <c r="H23" s="57" t="s">
        <v>18</v>
      </c>
      <c r="I23" s="44">
        <v>0</v>
      </c>
      <c r="J23" s="88"/>
      <c r="K23" s="87">
        <f>I23-J23</f>
        <v>0</v>
      </c>
      <c r="L23" s="44">
        <v>0</v>
      </c>
    </row>
    <row r="24" spans="1:12" ht="72" customHeight="1" outlineLevel="6" x14ac:dyDescent="0.25">
      <c r="A24" s="61" t="s">
        <v>106</v>
      </c>
      <c r="B24" s="43" t="s">
        <v>8</v>
      </c>
      <c r="C24" s="43" t="s">
        <v>9</v>
      </c>
      <c r="D24" s="43" t="s">
        <v>10</v>
      </c>
      <c r="E24" s="43" t="s">
        <v>80</v>
      </c>
      <c r="F24" s="64">
        <v>811</v>
      </c>
      <c r="G24" s="51" t="s">
        <v>123</v>
      </c>
      <c r="H24" s="56" t="s">
        <v>18</v>
      </c>
      <c r="I24" s="44">
        <v>633300</v>
      </c>
      <c r="J24" s="88"/>
      <c r="K24" s="87">
        <f t="shared" si="1"/>
        <v>633300</v>
      </c>
      <c r="L24" s="44">
        <f t="shared" si="0"/>
        <v>0</v>
      </c>
    </row>
    <row r="25" spans="1:12" ht="47.25" customHeight="1" outlineLevel="6" x14ac:dyDescent="0.25">
      <c r="A25" s="20" t="s">
        <v>108</v>
      </c>
      <c r="B25" s="56" t="s">
        <v>8</v>
      </c>
      <c r="C25" s="42" t="s">
        <v>10</v>
      </c>
      <c r="D25" s="42" t="s">
        <v>32</v>
      </c>
      <c r="E25" s="43" t="s">
        <v>81</v>
      </c>
      <c r="F25" s="64" t="s">
        <v>30</v>
      </c>
      <c r="G25" s="73" t="s">
        <v>124</v>
      </c>
      <c r="H25" s="56" t="s">
        <v>18</v>
      </c>
      <c r="I25" s="44">
        <v>819286.88</v>
      </c>
      <c r="J25" s="44">
        <v>819286.88</v>
      </c>
      <c r="K25" s="87">
        <f t="shared" si="1"/>
        <v>0</v>
      </c>
      <c r="L25" s="44">
        <f t="shared" si="0"/>
        <v>100</v>
      </c>
    </row>
    <row r="26" spans="1:12" ht="42.75" customHeight="1" outlineLevel="6" x14ac:dyDescent="0.25">
      <c r="A26" s="20" t="s">
        <v>108</v>
      </c>
      <c r="B26" s="56" t="s">
        <v>8</v>
      </c>
      <c r="C26" s="42" t="s">
        <v>10</v>
      </c>
      <c r="D26" s="42" t="s">
        <v>32</v>
      </c>
      <c r="E26" s="43" t="s">
        <v>81</v>
      </c>
      <c r="F26" s="64" t="s">
        <v>30</v>
      </c>
      <c r="G26" s="74" t="s">
        <v>125</v>
      </c>
      <c r="H26" s="56" t="s">
        <v>18</v>
      </c>
      <c r="I26" s="44">
        <v>1666000</v>
      </c>
      <c r="J26" s="44">
        <v>1666000</v>
      </c>
      <c r="K26" s="87">
        <f t="shared" si="1"/>
        <v>0</v>
      </c>
      <c r="L26" s="44">
        <f t="shared" si="0"/>
        <v>100</v>
      </c>
    </row>
    <row r="27" spans="1:12" ht="31.5" customHeight="1" x14ac:dyDescent="0.25">
      <c r="A27" s="20" t="s">
        <v>108</v>
      </c>
      <c r="B27" s="56" t="s">
        <v>8</v>
      </c>
      <c r="C27" s="42" t="s">
        <v>10</v>
      </c>
      <c r="D27" s="42" t="s">
        <v>32</v>
      </c>
      <c r="E27" s="43" t="s">
        <v>81</v>
      </c>
      <c r="F27" s="64" t="s">
        <v>30</v>
      </c>
      <c r="G27" s="74" t="s">
        <v>126</v>
      </c>
      <c r="H27" s="56" t="s">
        <v>18</v>
      </c>
      <c r="I27" s="44">
        <v>1960000</v>
      </c>
      <c r="J27" s="44">
        <v>1960000</v>
      </c>
      <c r="K27" s="87">
        <f t="shared" si="1"/>
        <v>0</v>
      </c>
      <c r="L27" s="44">
        <f t="shared" si="0"/>
        <v>100</v>
      </c>
    </row>
    <row r="28" spans="1:12" ht="23.25" customHeight="1" x14ac:dyDescent="0.25">
      <c r="A28" s="20" t="s">
        <v>108</v>
      </c>
      <c r="B28" s="56" t="s">
        <v>8</v>
      </c>
      <c r="C28" s="42" t="s">
        <v>10</v>
      </c>
      <c r="D28" s="42" t="s">
        <v>32</v>
      </c>
      <c r="E28" s="43" t="s">
        <v>81</v>
      </c>
      <c r="F28" s="64" t="s">
        <v>30</v>
      </c>
      <c r="G28" s="74" t="s">
        <v>127</v>
      </c>
      <c r="H28" s="56" t="s">
        <v>18</v>
      </c>
      <c r="I28" s="44">
        <v>617845.35</v>
      </c>
      <c r="J28" s="44">
        <v>617845.35</v>
      </c>
      <c r="K28" s="87">
        <f t="shared" si="1"/>
        <v>0</v>
      </c>
      <c r="L28" s="44">
        <f t="shared" si="0"/>
        <v>100</v>
      </c>
    </row>
    <row r="29" spans="1:12" ht="45" x14ac:dyDescent="0.25">
      <c r="A29" s="20" t="s">
        <v>108</v>
      </c>
      <c r="B29" s="56" t="s">
        <v>8</v>
      </c>
      <c r="C29" s="42" t="s">
        <v>10</v>
      </c>
      <c r="D29" s="42" t="s">
        <v>32</v>
      </c>
      <c r="E29" s="43" t="s">
        <v>81</v>
      </c>
      <c r="F29" s="64" t="s">
        <v>30</v>
      </c>
      <c r="G29" s="74" t="s">
        <v>128</v>
      </c>
      <c r="H29" s="56" t="s">
        <v>18</v>
      </c>
      <c r="I29" s="44">
        <v>832434.26</v>
      </c>
      <c r="J29" s="44">
        <v>832434.26</v>
      </c>
      <c r="K29" s="87">
        <f t="shared" si="1"/>
        <v>0</v>
      </c>
      <c r="L29" s="44">
        <f t="shared" si="0"/>
        <v>100</v>
      </c>
    </row>
    <row r="30" spans="1:12" ht="45" x14ac:dyDescent="0.25">
      <c r="A30" s="20" t="s">
        <v>108</v>
      </c>
      <c r="B30" s="56" t="s">
        <v>8</v>
      </c>
      <c r="C30" s="42" t="s">
        <v>10</v>
      </c>
      <c r="D30" s="42" t="s">
        <v>32</v>
      </c>
      <c r="E30" s="43" t="s">
        <v>81</v>
      </c>
      <c r="F30" s="64" t="s">
        <v>30</v>
      </c>
      <c r="G30" s="74" t="s">
        <v>129</v>
      </c>
      <c r="H30" s="56" t="s">
        <v>18</v>
      </c>
      <c r="I30" s="44">
        <v>977744.04</v>
      </c>
      <c r="J30" s="44">
        <v>977744.04</v>
      </c>
      <c r="K30" s="87">
        <f t="shared" si="1"/>
        <v>0</v>
      </c>
      <c r="L30" s="44">
        <f t="shared" si="0"/>
        <v>100</v>
      </c>
    </row>
    <row r="31" spans="1:12" ht="45" x14ac:dyDescent="0.25">
      <c r="A31" s="20" t="s">
        <v>108</v>
      </c>
      <c r="B31" s="56" t="s">
        <v>8</v>
      </c>
      <c r="C31" s="42" t="s">
        <v>10</v>
      </c>
      <c r="D31" s="42" t="s">
        <v>32</v>
      </c>
      <c r="E31" s="43" t="s">
        <v>81</v>
      </c>
      <c r="F31" s="64" t="s">
        <v>30</v>
      </c>
      <c r="G31" s="74" t="s">
        <v>130</v>
      </c>
      <c r="H31" s="56" t="s">
        <v>18</v>
      </c>
      <c r="I31" s="44">
        <v>954643.48</v>
      </c>
      <c r="J31" s="44">
        <v>954643.48</v>
      </c>
      <c r="K31" s="87">
        <f t="shared" si="1"/>
        <v>0</v>
      </c>
      <c r="L31" s="44">
        <f t="shared" si="0"/>
        <v>100</v>
      </c>
    </row>
    <row r="32" spans="1:12" ht="45" x14ac:dyDescent="0.25">
      <c r="A32" s="20" t="s">
        <v>108</v>
      </c>
      <c r="B32" s="56" t="s">
        <v>8</v>
      </c>
      <c r="C32" s="42" t="s">
        <v>10</v>
      </c>
      <c r="D32" s="42" t="s">
        <v>32</v>
      </c>
      <c r="E32" s="43" t="s">
        <v>81</v>
      </c>
      <c r="F32" s="64" t="s">
        <v>30</v>
      </c>
      <c r="G32" s="74" t="s">
        <v>131</v>
      </c>
      <c r="H32" s="56" t="s">
        <v>18</v>
      </c>
      <c r="I32" s="44">
        <v>1960000</v>
      </c>
      <c r="J32" s="44">
        <v>1764000</v>
      </c>
      <c r="K32" s="87">
        <f t="shared" si="1"/>
        <v>196000</v>
      </c>
      <c r="L32" s="44">
        <f t="shared" si="0"/>
        <v>90</v>
      </c>
    </row>
    <row r="33" spans="1:12" ht="45" x14ac:dyDescent="0.25">
      <c r="A33" s="20" t="s">
        <v>108</v>
      </c>
      <c r="B33" s="56" t="s">
        <v>8</v>
      </c>
      <c r="C33" s="42" t="s">
        <v>10</v>
      </c>
      <c r="D33" s="42" t="s">
        <v>32</v>
      </c>
      <c r="E33" s="43" t="s">
        <v>81</v>
      </c>
      <c r="F33" s="64" t="s">
        <v>30</v>
      </c>
      <c r="G33" s="74" t="s">
        <v>132</v>
      </c>
      <c r="H33" s="56" t="s">
        <v>18</v>
      </c>
      <c r="I33" s="44">
        <v>657078.81999999995</v>
      </c>
      <c r="J33" s="44">
        <v>657000.81999999995</v>
      </c>
      <c r="K33" s="87">
        <f t="shared" si="1"/>
        <v>78</v>
      </c>
      <c r="L33" s="44">
        <f t="shared" si="0"/>
        <v>99.988129278006554</v>
      </c>
    </row>
    <row r="34" spans="1:12" ht="45" x14ac:dyDescent="0.25">
      <c r="A34" s="20" t="s">
        <v>108</v>
      </c>
      <c r="B34" s="56" t="s">
        <v>8</v>
      </c>
      <c r="C34" s="42" t="s">
        <v>10</v>
      </c>
      <c r="D34" s="42" t="s">
        <v>32</v>
      </c>
      <c r="E34" s="43" t="s">
        <v>81</v>
      </c>
      <c r="F34" s="64" t="s">
        <v>30</v>
      </c>
      <c r="G34" s="74" t="s">
        <v>133</v>
      </c>
      <c r="H34" s="56" t="s">
        <v>18</v>
      </c>
      <c r="I34" s="44">
        <v>938800.25</v>
      </c>
      <c r="J34" s="44">
        <v>938800.25</v>
      </c>
      <c r="K34" s="87">
        <f t="shared" si="1"/>
        <v>0</v>
      </c>
      <c r="L34" s="44">
        <f t="shared" si="0"/>
        <v>100</v>
      </c>
    </row>
    <row r="35" spans="1:12" ht="45" x14ac:dyDescent="0.25">
      <c r="A35" s="20" t="s">
        <v>108</v>
      </c>
      <c r="B35" s="56" t="s">
        <v>8</v>
      </c>
      <c r="C35" s="42" t="s">
        <v>10</v>
      </c>
      <c r="D35" s="42" t="s">
        <v>32</v>
      </c>
      <c r="E35" s="43" t="s">
        <v>81</v>
      </c>
      <c r="F35" s="64" t="s">
        <v>30</v>
      </c>
      <c r="G35" s="74" t="s">
        <v>134</v>
      </c>
      <c r="H35" s="56" t="s">
        <v>18</v>
      </c>
      <c r="I35" s="44">
        <v>1429380.88</v>
      </c>
      <c r="J35" s="44">
        <v>1429380.88</v>
      </c>
      <c r="K35" s="87">
        <f t="shared" si="1"/>
        <v>0</v>
      </c>
      <c r="L35" s="44">
        <f t="shared" si="0"/>
        <v>100</v>
      </c>
    </row>
    <row r="36" spans="1:12" ht="45" x14ac:dyDescent="0.25">
      <c r="A36" s="20" t="s">
        <v>108</v>
      </c>
      <c r="B36" s="56" t="s">
        <v>8</v>
      </c>
      <c r="C36" s="42" t="s">
        <v>10</v>
      </c>
      <c r="D36" s="42" t="s">
        <v>32</v>
      </c>
      <c r="E36" s="43" t="s">
        <v>81</v>
      </c>
      <c r="F36" s="64" t="s">
        <v>30</v>
      </c>
      <c r="G36" s="74" t="s">
        <v>135</v>
      </c>
      <c r="H36" s="56" t="s">
        <v>18</v>
      </c>
      <c r="I36" s="44">
        <v>1960000</v>
      </c>
      <c r="J36" s="44">
        <v>1960000</v>
      </c>
      <c r="K36" s="87">
        <f t="shared" si="1"/>
        <v>0</v>
      </c>
      <c r="L36" s="44">
        <f t="shared" si="0"/>
        <v>100</v>
      </c>
    </row>
    <row r="37" spans="1:12" ht="45" x14ac:dyDescent="0.25">
      <c r="A37" s="20" t="s">
        <v>108</v>
      </c>
      <c r="B37" s="56" t="s">
        <v>8</v>
      </c>
      <c r="C37" s="42" t="s">
        <v>10</v>
      </c>
      <c r="D37" s="42" t="s">
        <v>32</v>
      </c>
      <c r="E37" s="43" t="s">
        <v>81</v>
      </c>
      <c r="F37" s="64" t="s">
        <v>30</v>
      </c>
      <c r="G37" s="74" t="s">
        <v>136</v>
      </c>
      <c r="H37" s="56" t="s">
        <v>18</v>
      </c>
      <c r="I37" s="44">
        <v>1559243.7</v>
      </c>
      <c r="J37" s="44">
        <v>1389244.39</v>
      </c>
      <c r="K37" s="87">
        <f t="shared" si="1"/>
        <v>169999.31000000006</v>
      </c>
      <c r="L37" s="44">
        <f t="shared" si="0"/>
        <v>89.09732263147832</v>
      </c>
    </row>
    <row r="38" spans="1:12" ht="45" x14ac:dyDescent="0.25">
      <c r="A38" s="20" t="s">
        <v>108</v>
      </c>
      <c r="B38" s="56" t="s">
        <v>8</v>
      </c>
      <c r="C38" s="42" t="s">
        <v>10</v>
      </c>
      <c r="D38" s="42" t="s">
        <v>32</v>
      </c>
      <c r="E38" s="43" t="s">
        <v>81</v>
      </c>
      <c r="F38" s="64" t="s">
        <v>30</v>
      </c>
      <c r="G38" s="74" t="s">
        <v>137</v>
      </c>
      <c r="H38" s="56" t="s">
        <v>18</v>
      </c>
      <c r="I38" s="44">
        <v>1804545.74</v>
      </c>
      <c r="J38" s="44">
        <v>1121288.6100000001</v>
      </c>
      <c r="K38" s="87">
        <f t="shared" si="1"/>
        <v>683257.12999999989</v>
      </c>
      <c r="L38" s="44">
        <f t="shared" si="0"/>
        <v>62.136890473056127</v>
      </c>
    </row>
    <row r="39" spans="1:12" ht="45" x14ac:dyDescent="0.25">
      <c r="A39" s="20" t="s">
        <v>108</v>
      </c>
      <c r="B39" s="56" t="s">
        <v>8</v>
      </c>
      <c r="C39" s="42" t="s">
        <v>10</v>
      </c>
      <c r="D39" s="42" t="s">
        <v>32</v>
      </c>
      <c r="E39" s="43" t="s">
        <v>81</v>
      </c>
      <c r="F39" s="64" t="s">
        <v>30</v>
      </c>
      <c r="G39" s="74" t="s">
        <v>138</v>
      </c>
      <c r="H39" s="56" t="s">
        <v>18</v>
      </c>
      <c r="I39" s="44">
        <v>1547464.77</v>
      </c>
      <c r="J39" s="44">
        <v>1547464.77</v>
      </c>
      <c r="K39" s="87">
        <f t="shared" si="1"/>
        <v>0</v>
      </c>
      <c r="L39" s="44">
        <f t="shared" si="0"/>
        <v>100</v>
      </c>
    </row>
    <row r="40" spans="1:12" ht="45" x14ac:dyDescent="0.25">
      <c r="A40" s="20" t="s">
        <v>108</v>
      </c>
      <c r="B40" s="56" t="s">
        <v>8</v>
      </c>
      <c r="C40" s="42" t="s">
        <v>10</v>
      </c>
      <c r="D40" s="42" t="s">
        <v>32</v>
      </c>
      <c r="E40" s="43" t="s">
        <v>81</v>
      </c>
      <c r="F40" s="64" t="s">
        <v>30</v>
      </c>
      <c r="G40" s="74" t="s">
        <v>139</v>
      </c>
      <c r="H40" s="56" t="s">
        <v>18</v>
      </c>
      <c r="I40" s="44">
        <v>1946415.24</v>
      </c>
      <c r="J40" s="44">
        <v>1946415.24</v>
      </c>
      <c r="K40" s="87">
        <f t="shared" si="1"/>
        <v>0</v>
      </c>
      <c r="L40" s="44">
        <f t="shared" si="0"/>
        <v>100</v>
      </c>
    </row>
    <row r="41" spans="1:12" ht="45" x14ac:dyDescent="0.25">
      <c r="A41" s="20" t="s">
        <v>108</v>
      </c>
      <c r="B41" s="56" t="s">
        <v>8</v>
      </c>
      <c r="C41" s="42" t="s">
        <v>10</v>
      </c>
      <c r="D41" s="42" t="s">
        <v>32</v>
      </c>
      <c r="E41" s="43" t="s">
        <v>81</v>
      </c>
      <c r="F41" s="64" t="s">
        <v>30</v>
      </c>
      <c r="G41" s="74" t="s">
        <v>140</v>
      </c>
      <c r="H41" s="56" t="s">
        <v>18</v>
      </c>
      <c r="I41" s="44">
        <v>1225225.6100000001</v>
      </c>
      <c r="J41" s="44">
        <v>1113841.46</v>
      </c>
      <c r="K41" s="87">
        <f t="shared" si="1"/>
        <v>111384.15000000014</v>
      </c>
      <c r="L41" s="44">
        <f t="shared" si="0"/>
        <v>90.909090612299551</v>
      </c>
    </row>
    <row r="42" spans="1:12" ht="45" x14ac:dyDescent="0.25">
      <c r="A42" s="20" t="s">
        <v>108</v>
      </c>
      <c r="B42" s="56" t="s">
        <v>8</v>
      </c>
      <c r="C42" s="42" t="s">
        <v>10</v>
      </c>
      <c r="D42" s="42" t="s">
        <v>32</v>
      </c>
      <c r="E42" s="43" t="s">
        <v>81</v>
      </c>
      <c r="F42" s="64" t="s">
        <v>30</v>
      </c>
      <c r="G42" s="74" t="s">
        <v>141</v>
      </c>
      <c r="H42" s="56" t="s">
        <v>18</v>
      </c>
      <c r="I42" s="44">
        <v>531719.80000000005</v>
      </c>
      <c r="J42" s="44">
        <v>531719.80000000005</v>
      </c>
      <c r="K42" s="87">
        <f t="shared" si="1"/>
        <v>0</v>
      </c>
      <c r="L42" s="44">
        <f t="shared" si="0"/>
        <v>100</v>
      </c>
    </row>
    <row r="43" spans="1:12" ht="45" x14ac:dyDescent="0.25">
      <c r="A43" s="20" t="s">
        <v>108</v>
      </c>
      <c r="B43" s="56" t="s">
        <v>8</v>
      </c>
      <c r="C43" s="42" t="s">
        <v>10</v>
      </c>
      <c r="D43" s="42" t="s">
        <v>32</v>
      </c>
      <c r="E43" s="43" t="s">
        <v>81</v>
      </c>
      <c r="F43" s="64" t="s">
        <v>30</v>
      </c>
      <c r="G43" s="74" t="s">
        <v>142</v>
      </c>
      <c r="H43" s="56" t="s">
        <v>18</v>
      </c>
      <c r="I43" s="44">
        <v>1391551</v>
      </c>
      <c r="J43" s="44">
        <v>1391551</v>
      </c>
      <c r="K43" s="87">
        <f t="shared" si="1"/>
        <v>0</v>
      </c>
      <c r="L43" s="44">
        <f t="shared" si="0"/>
        <v>100</v>
      </c>
    </row>
    <row r="44" spans="1:12" ht="45" x14ac:dyDescent="0.25">
      <c r="A44" s="20" t="s">
        <v>108</v>
      </c>
      <c r="B44" s="56" t="s">
        <v>8</v>
      </c>
      <c r="C44" s="42" t="s">
        <v>10</v>
      </c>
      <c r="D44" s="42" t="s">
        <v>32</v>
      </c>
      <c r="E44" s="43" t="s">
        <v>81</v>
      </c>
      <c r="F44" s="64" t="s">
        <v>30</v>
      </c>
      <c r="G44" s="74" t="s">
        <v>143</v>
      </c>
      <c r="H44" s="56" t="s">
        <v>18</v>
      </c>
      <c r="I44" s="44">
        <v>616243.29</v>
      </c>
      <c r="J44" s="44">
        <f>184872.99+431370.29</f>
        <v>616243.28</v>
      </c>
      <c r="K44" s="87">
        <f t="shared" si="1"/>
        <v>1.0000000009313226E-2</v>
      </c>
      <c r="L44" s="44">
        <f t="shared" si="0"/>
        <v>99.999998377264276</v>
      </c>
    </row>
    <row r="45" spans="1:12" ht="45" x14ac:dyDescent="0.25">
      <c r="A45" s="20" t="s">
        <v>108</v>
      </c>
      <c r="B45" s="56" t="s">
        <v>8</v>
      </c>
      <c r="C45" s="42" t="s">
        <v>10</v>
      </c>
      <c r="D45" s="42" t="s">
        <v>32</v>
      </c>
      <c r="E45" s="43" t="s">
        <v>81</v>
      </c>
      <c r="F45" s="64" t="s">
        <v>30</v>
      </c>
      <c r="G45" s="74" t="s">
        <v>144</v>
      </c>
      <c r="H45" s="56" t="s">
        <v>18</v>
      </c>
      <c r="I45" s="44">
        <v>1252276.8899999999</v>
      </c>
      <c r="J45" s="44">
        <v>1252276.8899999999</v>
      </c>
      <c r="K45" s="87">
        <f t="shared" si="1"/>
        <v>0</v>
      </c>
      <c r="L45" s="44">
        <f t="shared" si="0"/>
        <v>100</v>
      </c>
    </row>
    <row r="46" spans="1:12" ht="75" x14ac:dyDescent="0.25">
      <c r="A46" s="20" t="s">
        <v>109</v>
      </c>
      <c r="B46" s="56" t="s">
        <v>8</v>
      </c>
      <c r="C46" s="58" t="s">
        <v>50</v>
      </c>
      <c r="D46" s="58" t="s">
        <v>51</v>
      </c>
      <c r="E46" s="57" t="s">
        <v>82</v>
      </c>
      <c r="F46" s="64">
        <v>811</v>
      </c>
      <c r="G46" s="48" t="s">
        <v>123</v>
      </c>
      <c r="H46" s="56" t="s">
        <v>18</v>
      </c>
      <c r="I46" s="44">
        <v>472100</v>
      </c>
      <c r="J46" s="88"/>
      <c r="K46" s="87">
        <f t="shared" si="1"/>
        <v>472100</v>
      </c>
      <c r="L46" s="44">
        <f t="shared" si="0"/>
        <v>0</v>
      </c>
    </row>
    <row r="47" spans="1:12" ht="38.25" x14ac:dyDescent="0.25">
      <c r="A47" s="31" t="s">
        <v>110</v>
      </c>
      <c r="B47" s="49" t="s">
        <v>8</v>
      </c>
      <c r="C47" s="49" t="s">
        <v>33</v>
      </c>
      <c r="D47" s="49" t="s">
        <v>32</v>
      </c>
      <c r="E47" s="49" t="s">
        <v>83</v>
      </c>
      <c r="F47" s="50" t="s">
        <v>30</v>
      </c>
      <c r="G47" s="65" t="s">
        <v>145</v>
      </c>
      <c r="H47" s="66" t="s">
        <v>18</v>
      </c>
      <c r="I47" s="27">
        <v>8291400</v>
      </c>
      <c r="J47" s="89">
        <v>8291400</v>
      </c>
      <c r="K47" s="90">
        <f t="shared" si="1"/>
        <v>0</v>
      </c>
      <c r="L47" s="27">
        <f t="shared" si="0"/>
        <v>100</v>
      </c>
    </row>
    <row r="48" spans="1:12" ht="25.5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1" t="s">
        <v>146</v>
      </c>
      <c r="H48" s="8" t="s">
        <v>18</v>
      </c>
      <c r="I48" s="70">
        <v>77750999.090000004</v>
      </c>
      <c r="J48" s="88">
        <v>59279671.369999997</v>
      </c>
      <c r="K48" s="87">
        <f t="shared" si="1"/>
        <v>18471327.720000006</v>
      </c>
      <c r="L48" s="70">
        <f t="shared" si="0"/>
        <v>76.242970590488895</v>
      </c>
    </row>
    <row r="49" spans="1:12" ht="25.5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1" t="s">
        <v>147</v>
      </c>
      <c r="H49" s="8" t="s">
        <v>18</v>
      </c>
      <c r="I49" s="70">
        <v>12533902.52</v>
      </c>
      <c r="J49" s="88">
        <v>12533813.560000001</v>
      </c>
      <c r="K49" s="87">
        <f t="shared" si="1"/>
        <v>88.959999999031425</v>
      </c>
      <c r="L49" s="70">
        <f t="shared" si="0"/>
        <v>99.999290244998662</v>
      </c>
    </row>
    <row r="50" spans="1:12" ht="25.5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1" t="s">
        <v>148</v>
      </c>
      <c r="H50" s="8" t="s">
        <v>18</v>
      </c>
      <c r="I50" s="70">
        <v>53196899.409999996</v>
      </c>
      <c r="J50" s="88">
        <v>53157335.229999997</v>
      </c>
      <c r="K50" s="87">
        <f t="shared" si="1"/>
        <v>39564.179999999702</v>
      </c>
      <c r="L50" s="70">
        <f t="shared" si="0"/>
        <v>99.925626906006173</v>
      </c>
    </row>
    <row r="51" spans="1:12" ht="25.5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1" t="s">
        <v>149</v>
      </c>
      <c r="H51" s="8" t="s">
        <v>18</v>
      </c>
      <c r="I51" s="70">
        <v>2376348.17</v>
      </c>
      <c r="J51" s="88">
        <v>2376348.17</v>
      </c>
      <c r="K51" s="87">
        <f t="shared" si="1"/>
        <v>0</v>
      </c>
      <c r="L51" s="70">
        <f t="shared" si="0"/>
        <v>100</v>
      </c>
    </row>
    <row r="52" spans="1:12" ht="25.5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1" t="s">
        <v>150</v>
      </c>
      <c r="H52" s="8" t="s">
        <v>18</v>
      </c>
      <c r="I52" s="70">
        <v>2488305.42</v>
      </c>
      <c r="J52" s="88">
        <f>393515.44+1622784.21+472005.77</f>
        <v>2488305.42</v>
      </c>
      <c r="K52" s="87">
        <f t="shared" si="1"/>
        <v>0</v>
      </c>
      <c r="L52" s="70">
        <f t="shared" si="0"/>
        <v>100</v>
      </c>
    </row>
    <row r="53" spans="1:12" ht="25.5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1" t="s">
        <v>151</v>
      </c>
      <c r="H53" s="8" t="s">
        <v>18</v>
      </c>
      <c r="I53" s="70">
        <v>6413348.4400000004</v>
      </c>
      <c r="J53" s="88">
        <v>6413348.4400000004</v>
      </c>
      <c r="K53" s="87">
        <f t="shared" si="1"/>
        <v>0</v>
      </c>
      <c r="L53" s="70">
        <f t="shared" si="0"/>
        <v>100</v>
      </c>
    </row>
    <row r="54" spans="1:12" ht="25.5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1" t="s">
        <v>152</v>
      </c>
      <c r="H54" s="8" t="s">
        <v>18</v>
      </c>
      <c r="I54" s="70">
        <v>738067.19</v>
      </c>
      <c r="J54" s="88">
        <v>738067.19</v>
      </c>
      <c r="K54" s="87">
        <f t="shared" si="1"/>
        <v>0</v>
      </c>
      <c r="L54" s="70">
        <f t="shared" si="0"/>
        <v>100</v>
      </c>
    </row>
    <row r="55" spans="1:12" ht="25.5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1" t="s">
        <v>153</v>
      </c>
      <c r="H55" s="8" t="s">
        <v>18</v>
      </c>
      <c r="I55" s="70">
        <v>5688256.2300000004</v>
      </c>
      <c r="J55" s="88">
        <v>5688256.2300000004</v>
      </c>
      <c r="K55" s="87">
        <f t="shared" si="1"/>
        <v>0</v>
      </c>
      <c r="L55" s="70">
        <f t="shared" si="0"/>
        <v>100</v>
      </c>
    </row>
    <row r="56" spans="1:12" ht="25.5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1" t="s">
        <v>154</v>
      </c>
      <c r="H56" s="8" t="s">
        <v>18</v>
      </c>
      <c r="I56" s="70">
        <v>8519930.1400000006</v>
      </c>
      <c r="J56" s="88">
        <v>8513817.9399999995</v>
      </c>
      <c r="K56" s="87">
        <f t="shared" si="1"/>
        <v>6112.2000000011176</v>
      </c>
      <c r="L56" s="70">
        <f t="shared" si="0"/>
        <v>99.92825997514575</v>
      </c>
    </row>
    <row r="57" spans="1:12" ht="25.5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1" t="s">
        <v>155</v>
      </c>
      <c r="H57" s="8" t="s">
        <v>18</v>
      </c>
      <c r="I57" s="70">
        <v>462287.01</v>
      </c>
      <c r="J57" s="88">
        <v>462287.01</v>
      </c>
      <c r="K57" s="87">
        <f t="shared" si="1"/>
        <v>0</v>
      </c>
      <c r="L57" s="70">
        <f t="shared" si="0"/>
        <v>100</v>
      </c>
    </row>
    <row r="58" spans="1:12" ht="25.5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1" t="s">
        <v>156</v>
      </c>
      <c r="H58" s="8" t="s">
        <v>18</v>
      </c>
      <c r="I58" s="70">
        <v>408556.38</v>
      </c>
      <c r="J58" s="88">
        <v>408556.37</v>
      </c>
      <c r="K58" s="87">
        <f t="shared" si="1"/>
        <v>1.0000000009313226E-2</v>
      </c>
      <c r="L58" s="70">
        <f t="shared" si="0"/>
        <v>99.999997552357399</v>
      </c>
    </row>
    <row r="60" spans="1:12" x14ac:dyDescent="0.25">
      <c r="G60" s="2" t="s">
        <v>112</v>
      </c>
      <c r="I60" s="13">
        <f>I7+I17+I18</f>
        <v>244997100</v>
      </c>
      <c r="J60" s="13">
        <f>I60*20%</f>
        <v>48999420</v>
      </c>
    </row>
    <row r="61" spans="1:12" x14ac:dyDescent="0.25">
      <c r="G61" s="2" t="s">
        <v>113</v>
      </c>
      <c r="I61" s="13">
        <f>I8+I9+I10+I11+I12+I13+I14</f>
        <v>157216400</v>
      </c>
      <c r="J61" s="13">
        <f t="shared" ref="J61:J62" si="2">I61*20%</f>
        <v>31443280</v>
      </c>
    </row>
    <row r="62" spans="1:12" x14ac:dyDescent="0.25">
      <c r="J62" s="13">
        <f t="shared" si="2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2023-11-01T06:26:54Z</cp:lastPrinted>
  <dcterms:created xsi:type="dcterms:W3CDTF">2020-01-10T07:57:36Z</dcterms:created>
  <dcterms:modified xsi:type="dcterms:W3CDTF">2023-11-01T07:08:54Z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