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215" windowWidth="19320" windowHeight="12630" activeTab="1"/>
  </bookViews>
  <sheets>
    <sheet name="краевые" sheetId="3" r:id="rId1"/>
    <sheet name="федеральные" sheetId="4" r:id="rId2"/>
    <sheet name="Лист1" sheetId="5" r:id="rId3"/>
  </sheets>
  <definedNames>
    <definedName name="_xlnm.Print_Area" localSheetId="0">краевые!$A$1:$L$91</definedName>
    <definedName name="_xlnm.Print_Area" localSheetId="2">Лист1!$A$1:$I$35</definedName>
    <definedName name="_xlnm.Print_Area" localSheetId="1">федеральные!$A$1:$L$59</definedName>
  </definedNames>
  <calcPr calcId="145621"/>
</workbook>
</file>

<file path=xl/calcChain.xml><?xml version="1.0" encoding="utf-8"?>
<calcChain xmlns="http://schemas.openxmlformats.org/spreadsheetml/2006/main">
  <c r="K27" i="3" l="1"/>
  <c r="K62" i="4" l="1"/>
  <c r="J62" i="4" l="1"/>
  <c r="J61" i="4"/>
  <c r="L7" i="4" l="1"/>
  <c r="K7" i="4"/>
  <c r="K30" i="3"/>
  <c r="L30" i="3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0" i="5"/>
  <c r="I31" i="5"/>
  <c r="I32" i="5"/>
  <c r="I33" i="5"/>
  <c r="I34" i="5"/>
  <c r="I35" i="5"/>
  <c r="I6" i="5"/>
  <c r="H5" i="5"/>
  <c r="I5" i="5" l="1"/>
  <c r="F5" i="5"/>
  <c r="G5" i="5"/>
  <c r="E5" i="5" l="1"/>
  <c r="B5" i="5" l="1"/>
  <c r="D5" i="5" l="1"/>
  <c r="C5" i="5"/>
  <c r="L14" i="4" l="1"/>
  <c r="L18" i="3" l="1"/>
  <c r="K18" i="3"/>
  <c r="L17" i="3"/>
  <c r="K17" i="3"/>
  <c r="L16" i="3"/>
  <c r="K16" i="3"/>
  <c r="L15" i="3"/>
  <c r="K15" i="3"/>
  <c r="L14" i="3"/>
  <c r="K14" i="3"/>
  <c r="L13" i="3"/>
  <c r="K13" i="3"/>
  <c r="K8" i="3"/>
  <c r="L22" i="3" l="1"/>
  <c r="K22" i="3"/>
  <c r="L11" i="3"/>
  <c r="K11" i="3"/>
  <c r="L49" i="3" l="1"/>
  <c r="L24" i="3" l="1"/>
  <c r="K24" i="3"/>
  <c r="J63" i="4" l="1"/>
  <c r="I62" i="4"/>
  <c r="I61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J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K14" i="4"/>
  <c r="L13" i="4"/>
  <c r="K13" i="4"/>
  <c r="L12" i="4"/>
  <c r="K12" i="4"/>
  <c r="L11" i="4"/>
  <c r="K11" i="4"/>
  <c r="L10" i="4"/>
  <c r="K10" i="4"/>
  <c r="L9" i="4"/>
  <c r="K9" i="4"/>
  <c r="T8" i="4"/>
  <c r="L8" i="4"/>
  <c r="K8" i="4"/>
  <c r="T6" i="4"/>
  <c r="L6" i="4"/>
  <c r="J6" i="4"/>
  <c r="K6" i="4" s="1"/>
  <c r="L5" i="4"/>
  <c r="K5" i="4"/>
  <c r="I4" i="4"/>
  <c r="T9" i="4" l="1"/>
  <c r="J4" i="4"/>
  <c r="L4" i="4" s="1"/>
  <c r="O6" i="4"/>
  <c r="O8" i="4"/>
  <c r="K45" i="4"/>
  <c r="K4" i="4" s="1"/>
  <c r="O9" i="4" l="1"/>
  <c r="K49" i="3" l="1"/>
  <c r="J85" i="3" l="1"/>
  <c r="J29" i="3"/>
  <c r="L23" i="3" l="1"/>
  <c r="K23" i="3"/>
  <c r="L79" i="3" l="1"/>
  <c r="K79" i="3"/>
  <c r="K68" i="3"/>
  <c r="L56" i="3" l="1"/>
  <c r="K56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L81" i="3"/>
  <c r="K81" i="3"/>
  <c r="L80" i="3"/>
  <c r="K80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5" i="3"/>
  <c r="K55" i="3"/>
  <c r="I95" i="3" l="1"/>
  <c r="I94" i="3"/>
  <c r="K51" i="3" l="1"/>
  <c r="L28" i="3"/>
  <c r="K28" i="3"/>
  <c r="K10" i="3"/>
  <c r="K32" i="3" l="1"/>
  <c r="K12" i="3"/>
  <c r="L12" i="3"/>
  <c r="L39" i="3" l="1"/>
  <c r="K39" i="3"/>
  <c r="L47" i="3" l="1"/>
  <c r="L50" i="3"/>
  <c r="L41" i="3" l="1"/>
  <c r="K41" i="3" l="1"/>
  <c r="K42" i="3"/>
  <c r="K43" i="3"/>
  <c r="K44" i="3"/>
  <c r="K45" i="3"/>
  <c r="K46" i="3"/>
  <c r="K47" i="3"/>
  <c r="K48" i="3"/>
  <c r="K50" i="3"/>
  <c r="J5" i="3"/>
  <c r="J92" i="3" l="1"/>
  <c r="I5" i="3"/>
  <c r="I92" i="3" l="1"/>
  <c r="L40" i="3" l="1"/>
  <c r="K40" i="3"/>
  <c r="L53" i="3"/>
  <c r="K53" i="3"/>
  <c r="L19" i="3"/>
  <c r="K19" i="3"/>
  <c r="L29" i="3" l="1"/>
  <c r="K29" i="3"/>
  <c r="L20" i="3" l="1"/>
  <c r="L21" i="3"/>
  <c r="L25" i="3"/>
  <c r="L26" i="3"/>
  <c r="L27" i="3"/>
  <c r="L31" i="3"/>
  <c r="L32" i="3"/>
  <c r="L33" i="3"/>
  <c r="L34" i="3"/>
  <c r="L35" i="3"/>
  <c r="L36" i="3"/>
  <c r="L37" i="3"/>
  <c r="L38" i="3"/>
  <c r="L52" i="3"/>
  <c r="L42" i="3"/>
  <c r="L43" i="3"/>
  <c r="L44" i="3"/>
  <c r="L45" i="3"/>
  <c r="L46" i="3"/>
  <c r="L9" i="3"/>
  <c r="K21" i="3" l="1"/>
  <c r="K7" i="3" l="1"/>
  <c r="K9" i="3"/>
  <c r="K20" i="3"/>
  <c r="K25" i="3"/>
  <c r="K26" i="3"/>
  <c r="K31" i="3"/>
  <c r="K33" i="3"/>
  <c r="K34" i="3"/>
  <c r="K35" i="3"/>
  <c r="K36" i="3"/>
  <c r="K37" i="3"/>
  <c r="K38" i="3"/>
  <c r="K52" i="3"/>
  <c r="K54" i="3"/>
  <c r="K6" i="3" l="1"/>
  <c r="L6" i="3"/>
  <c r="L7" i="3"/>
  <c r="L8" i="3"/>
  <c r="K5" i="3" l="1"/>
  <c r="L5" i="3"/>
  <c r="K92" i="3" l="1"/>
</calcChain>
</file>

<file path=xl/sharedStrings.xml><?xml version="1.0" encoding="utf-8"?>
<sst xmlns="http://schemas.openxmlformats.org/spreadsheetml/2006/main" count="1104" uniqueCount="188">
  <si>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</si>
  <si>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</si>
  <si>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</si>
  <si>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</si>
  <si>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</si>
  <si>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</si>
  <si>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</si>
  <si>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</si>
  <si>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</si>
  <si>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</si>
  <si>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</si>
  <si>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</si>
  <si>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</si>
  <si>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</si>
  <si>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</si>
  <si>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</si>
  <si>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</si>
  <si>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</si>
  <si>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</si>
  <si>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</si>
  <si>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</si>
  <si>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</si>
  <si>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</si>
  <si>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</si>
  <si>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</si>
  <si>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</si>
  <si>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05Г01R5023</t>
  </si>
  <si>
    <t>632</t>
  </si>
  <si>
    <t>631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</si>
  <si>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</si>
  <si>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</si>
  <si>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</si>
  <si>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</si>
  <si>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</si>
  <si>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</si>
  <si>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</si>
  <si>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</si>
  <si>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</si>
  <si>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</si>
  <si>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</si>
  <si>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</si>
  <si>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</si>
  <si>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</si>
  <si>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</si>
  <si>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</si>
  <si>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</si>
  <si>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</si>
  <si>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</si>
  <si>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</si>
  <si>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</si>
  <si>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</si>
  <si>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</si>
  <si>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05В0107424</t>
  </si>
  <si>
    <t>05В0107086</t>
  </si>
  <si>
    <t>05В0107089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</si>
  <si>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</si>
  <si>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</si>
  <si>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</si>
  <si>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</si>
  <si>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</si>
  <si>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</si>
  <si>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</si>
  <si>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</si>
  <si>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</si>
  <si>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</si>
  <si>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</si>
  <si>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</si>
  <si>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</si>
  <si>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</si>
  <si>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</si>
  <si>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</si>
  <si>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</si>
  <si>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</si>
  <si>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</si>
  <si>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</si>
  <si>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</si>
  <si>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</si>
  <si>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</si>
  <si>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</si>
  <si>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</si>
  <si>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32201R5761</t>
  </si>
  <si>
    <t>32302R5763</t>
  </si>
  <si>
    <t>32201R5762</t>
  </si>
  <si>
    <t>32101R5764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</si>
  <si>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</si>
  <si>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</si>
  <si>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</si>
  <si>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</si>
  <si>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</si>
  <si>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05В01R3680</t>
  </si>
  <si>
    <t>Государственная поддержка стимулирования увеличения производства масличных культур</t>
  </si>
  <si>
    <t>05ВT252590</t>
  </si>
  <si>
    <t>Учреждения, обеспечивающие предоставление услуг в сфере охраны природы</t>
  </si>
  <si>
    <t>Сумма на 2023 год</t>
  </si>
  <si>
    <t>05В0107088</t>
  </si>
  <si>
    <t>Возмещение части затрат на государственную регистрацию прав на объекты животноводческих стоянок</t>
  </si>
  <si>
    <t>05В01R0140</t>
  </si>
  <si>
    <t>Стимулирование увеличения производства картофеля и овощей</t>
  </si>
  <si>
    <t>Возмещение производителям зерновых культур части затрат по производству и реализации зерновых культур</t>
  </si>
  <si>
    <t>Стимулирование развития приоритетных подотраслей агропромышленного комплекса и развитие малых форм хозяйствования (обеспечение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</si>
  <si>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Развитие сельского туризма</t>
  </si>
  <si>
    <t>05Г01R3410</t>
  </si>
  <si>
    <t>Поддержка приобретения минеральных удобрений</t>
  </si>
  <si>
    <t>05Е0107085</t>
  </si>
  <si>
    <t>05Е01R5980</t>
  </si>
  <si>
    <t>05Е02R5990</t>
  </si>
  <si>
    <t>05ЕТ255680</t>
  </si>
  <si>
    <t>Обеспечение комплексного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</si>
  <si>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Реализация мероприятий по благоустройству сельских территорий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</si>
  <si>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</si>
  <si>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</si>
  <si>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</si>
  <si>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</t>
  </si>
  <si>
    <t>стим</t>
  </si>
  <si>
    <t>комп</t>
  </si>
  <si>
    <t>23-50140-00000-00000</t>
  </si>
  <si>
    <t>23-53680-00000-00000</t>
  </si>
  <si>
    <t>23-55020-00000-00000</t>
  </si>
  <si>
    <t>23-55080-00000-00000</t>
  </si>
  <si>
    <t>23-52590-00000-00000</t>
  </si>
  <si>
    <t>2354800X110700000000</t>
  </si>
  <si>
    <t>23-55980-00000-00000</t>
  </si>
  <si>
    <t>23-55990-00000-00000</t>
  </si>
  <si>
    <t>23556800137440000000</t>
  </si>
  <si>
    <t>23-55760-00000-02000</t>
  </si>
  <si>
    <t>23-55760-00000-00000</t>
  </si>
  <si>
    <t>23-55760-00000-00001</t>
  </si>
  <si>
    <t>23-55760-00000-00002</t>
  </si>
  <si>
    <t>23-55760-00000-00003</t>
  </si>
  <si>
    <t>23-55760-00000-00004</t>
  </si>
  <si>
    <t>23-55760-00000-00005</t>
  </si>
  <si>
    <t>23-55760-00000-00006</t>
  </si>
  <si>
    <t>23-55760-00000-00007</t>
  </si>
  <si>
    <t>23-55760-00000-00008</t>
  </si>
  <si>
    <t>23-55760-00000-00009</t>
  </si>
  <si>
    <t>23-55760-00000-00010</t>
  </si>
  <si>
    <t>23-55760-00000-00011</t>
  </si>
  <si>
    <t>23-55760-00000-00012</t>
  </si>
  <si>
    <t>23-55760-00000-00013</t>
  </si>
  <si>
    <t>23-55760-00000-00014</t>
  </si>
  <si>
    <t>23-55760-00000-00015</t>
  </si>
  <si>
    <t>23-55760-00000-00016</t>
  </si>
  <si>
    <t>23-55760-00000-00017</t>
  </si>
  <si>
    <t>23-55760-00000-00018</t>
  </si>
  <si>
    <t>23-55760-00000-00019</t>
  </si>
  <si>
    <t>23-55760-00000-00020</t>
  </si>
  <si>
    <t>23-55760-00000-01000</t>
  </si>
  <si>
    <t>23-55760-00000-03000</t>
  </si>
  <si>
    <t>23-55760-00000-03001</t>
  </si>
  <si>
    <t>23-55760-00000-03002</t>
  </si>
  <si>
    <t>23-55760-00000-03003</t>
  </si>
  <si>
    <t>23-55760-00000-03004</t>
  </si>
  <si>
    <t>23-55760-00000-03005</t>
  </si>
  <si>
    <t>23-55760-00000-03006</t>
  </si>
  <si>
    <t>23-55760-00000-03007</t>
  </si>
  <si>
    <t>23-55760-00000-03008</t>
  </si>
  <si>
    <t>23-55760-00000-03009</t>
  </si>
  <si>
    <t>23-55760-00000-03010</t>
  </si>
  <si>
    <t>2353410X215550000000</t>
  </si>
  <si>
    <t>23-066-001</t>
  </si>
  <si>
    <t>Финансовое обеспечение мероприятий по улучшению наркологической ситуации в Забайкальском крае</t>
  </si>
  <si>
    <t>Осуществление компенсации ущерба сельскохозяйственным товаропроизводителям и личным подсобным хозяйствам, пострадавшим в результате чрезвычайных ситуаций природного характера</t>
  </si>
  <si>
    <t>05В0107094</t>
  </si>
  <si>
    <t>Планируется к выплате</t>
  </si>
  <si>
    <t>К перемещению 1 письмо</t>
  </si>
  <si>
    <t>Остаток ЛБА на 27.11.2023 г</t>
  </si>
  <si>
    <t>Предложения по перемещению ЛБО в 2023 г</t>
  </si>
  <si>
    <t>благоучст-во</t>
  </si>
  <si>
    <t>зерно софин</t>
  </si>
  <si>
    <t>жилье софин</t>
  </si>
  <si>
    <t>минер удобрения</t>
  </si>
  <si>
    <t xml:space="preserve"> 2 письмо на возврат в доход бюджета</t>
  </si>
  <si>
    <t>3 письмо на возврат в доход бюджета</t>
  </si>
  <si>
    <t>4 письмо на возврат в доход бюджета</t>
  </si>
  <si>
    <t>5 письмо на возврат в доход бюджета</t>
  </si>
  <si>
    <t>ученические договора</t>
  </si>
  <si>
    <t>в работе</t>
  </si>
  <si>
    <t>возврат</t>
  </si>
  <si>
    <t>День поля</t>
  </si>
  <si>
    <t>Возмещение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</si>
  <si>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05В01R368F</t>
  </si>
  <si>
    <t>23-5368F-00000-00000</t>
  </si>
  <si>
    <t>Справка по финансированию мероприятий из краевого бюджета на 01 января 2024 года</t>
  </si>
  <si>
    <t>Факт на 31.12.2023</t>
  </si>
  <si>
    <t>Остаток ЛБА на 31.12.2023 г</t>
  </si>
  <si>
    <t xml:space="preserve">                                                 Справка по финансированию мероприятий из федерального бюджета на  01 января  2024 года</t>
  </si>
  <si>
    <t>Факт на 31.12.2023 г</t>
  </si>
  <si>
    <t>Остаток ЛБА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</si>
</sst>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00"/>
  </numFmts>
  <fonts count="17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47">
    <xf numFmtId="0" fontId="0" fillId="0" borderId="0" xfId="0"/>
    <xf numFmtId="0" fontId="12" fillId="5" borderId="1" xfId="1" applyNumberFormat="1" applyFont="1" applyFill="1" applyAlignment="1" applyProtection="1"/>
    <xf numFmtId="0" fontId="9" fillId="5" borderId="0" xfId="0" applyFont="1" applyFill="1" applyProtection="1"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164" fontId="9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43" fontId="9" fillId="5" borderId="0" xfId="0" applyNumberFormat="1" applyFont="1" applyFill="1" applyProtection="1">
      <protection locked="0"/>
    </xf>
    <xf numFmtId="0" fontId="10" fillId="5" borderId="6" xfId="4" applyNumberFormat="1" applyFont="1" applyFill="1" applyBorder="1" applyAlignment="1" applyProtection="1">
      <alignment horizontal="center" vertical="top" wrapText="1"/>
    </xf>
    <xf numFmtId="0" fontId="10" fillId="5" borderId="7" xfId="4" applyNumberFormat="1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vertical="top" wrapText="1"/>
      <protection locked="0"/>
    </xf>
    <xf numFmtId="0" fontId="10" fillId="5" borderId="4" xfId="5" applyNumberFormat="1" applyFont="1" applyFill="1" applyBorder="1" applyAlignment="1" applyProtection="1">
      <alignment horizontal="left" vertical="top" wrapText="1"/>
    </xf>
    <xf numFmtId="4" fontId="11" fillId="5" borderId="4" xfId="7" applyNumberFormat="1" applyFont="1" applyFill="1" applyBorder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10" fillId="5" borderId="2" xfId="5" applyNumberFormat="1" applyFont="1" applyFill="1" applyAlignment="1" applyProtection="1">
      <alignment horizontal="left" vertical="top" wrapText="1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0" fontId="5" fillId="5" borderId="0" xfId="0" applyFont="1" applyFill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2" xfId="6" applyNumberFormat="1" applyFont="1" applyFill="1" applyProtection="1">
      <alignment horizontal="center" vertical="top" shrinkToFit="1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9" fontId="13" fillId="5" borderId="4" xfId="26" applyNumberForma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10" fillId="5" borderId="11" xfId="6" applyNumberFormat="1" applyFont="1" applyFill="1" applyBorder="1" applyProtection="1">
      <alignment horizontal="center" vertical="top" shrinkToFit="1"/>
    </xf>
    <xf numFmtId="4" fontId="10" fillId="5" borderId="16" xfId="7" applyNumberFormat="1" applyFont="1" applyFill="1" applyBorder="1" applyAlignment="1" applyProtection="1">
      <alignment horizontal="right" vertical="top" shrinkToFit="1"/>
    </xf>
    <xf numFmtId="1" fontId="10" fillId="5" borderId="13" xfId="6" applyNumberFormat="1" applyFont="1" applyFill="1" applyBorder="1" applyProtection="1">
      <alignment horizontal="center" vertical="top" shrinkToFit="1"/>
    </xf>
    <xf numFmtId="4" fontId="9" fillId="5" borderId="4" xfId="0" applyNumberFormat="1" applyFont="1" applyFill="1" applyBorder="1" applyProtection="1">
      <protection locked="0"/>
    </xf>
    <xf numFmtId="1" fontId="10" fillId="5" borderId="12" xfId="6" applyNumberFormat="1" applyFont="1" applyFill="1" applyBorder="1" applyProtection="1">
      <alignment horizontal="center" vertical="top" shrinkToFit="1"/>
    </xf>
    <xf numFmtId="1" fontId="10" fillId="5" borderId="2" xfId="6" applyNumberFormat="1" applyFont="1" applyFill="1" applyBorder="1" applyProtection="1">
      <alignment horizontal="center" vertical="top" shrinkToFit="1"/>
    </xf>
    <xf numFmtId="49" fontId="10" fillId="5" borderId="2" xfId="6" applyNumberFormat="1" applyFont="1" applyFill="1" applyBorder="1" applyProtection="1">
      <alignment horizontal="center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3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14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4" fillId="5" borderId="4" xfId="27" applyNumberFormat="1" applyFill="1" applyBorder="1" applyProtection="1">
      <alignment horizontal="center" vertical="top" shrinkToFit="1"/>
    </xf>
    <xf numFmtId="49" fontId="13" fillId="5" borderId="4" xfId="27" applyNumberFormat="1" applyFont="1" applyFill="1" applyBorder="1" applyProtection="1">
      <alignment horizontal="center" vertical="top" shrinkToFit="1"/>
    </xf>
    <xf numFmtId="4" fontId="10" fillId="5" borderId="17" xfId="7" applyNumberFormat="1" applyFont="1" applyFill="1" applyBorder="1" applyAlignment="1" applyProtection="1">
      <alignment horizontal="right" vertical="top" shrinkToFit="1"/>
    </xf>
    <xf numFmtId="0" fontId="10" fillId="5" borderId="18" xfId="5" applyNumberFormat="1" applyFont="1" applyFill="1" applyBorder="1" applyAlignment="1" applyProtection="1">
      <alignment horizontal="left" vertical="top" wrapText="1"/>
    </xf>
    <xf numFmtId="1" fontId="10" fillId="5" borderId="18" xfId="6" applyNumberFormat="1" applyFont="1" applyFill="1" applyBorder="1" applyProtection="1">
      <alignment horizontal="center" vertical="top" shrinkToFit="1"/>
    </xf>
    <xf numFmtId="1" fontId="10" fillId="5" borderId="19" xfId="6" applyNumberFormat="1" applyFont="1" applyFill="1" applyBorder="1" applyProtection="1">
      <alignment horizontal="center" vertical="top" shrinkToFit="1"/>
    </xf>
    <xf numFmtId="49" fontId="10" fillId="5" borderId="20" xfId="6" applyNumberFormat="1" applyFont="1" applyFill="1" applyBorder="1" applyProtection="1">
      <alignment horizontal="center" vertical="top" shrinkToFit="1"/>
    </xf>
    <xf numFmtId="49" fontId="13" fillId="5" borderId="8" xfId="26" applyNumberFormat="1" applyFill="1" applyBorder="1" applyProtection="1">
      <alignment horizontal="center" vertical="top" shrinkToFit="1"/>
    </xf>
    <xf numFmtId="16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11" xfId="7" applyNumberFormat="1" applyFont="1" applyFill="1" applyBorder="1" applyProtection="1">
      <alignment horizontal="right" vertical="top" shrinkToFit="1"/>
    </xf>
    <xf numFmtId="43" fontId="8" fillId="5" borderId="11" xfId="25" applyFont="1" applyFill="1" applyBorder="1" applyAlignment="1">
      <alignment vertical="top" wrapText="1"/>
    </xf>
    <xf numFmtId="43" fontId="8" fillId="5" borderId="4" xfId="25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3" fontId="9" fillId="5" borderId="4" xfId="25" applyFont="1" applyFill="1" applyBorder="1" applyAlignment="1" applyProtection="1">
      <alignment vertical="top"/>
      <protection locked="0"/>
    </xf>
    <xf numFmtId="43" fontId="9" fillId="5" borderId="8" xfId="25" applyFont="1" applyFill="1" applyBorder="1" applyAlignment="1" applyProtection="1">
      <alignment vertical="top"/>
      <protection locked="0"/>
    </xf>
    <xf numFmtId="4" fontId="9" fillId="5" borderId="8" xfId="0" applyNumberFormat="1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8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5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" fontId="10" fillId="5" borderId="19" xfId="7" applyNumberFormat="1" applyFont="1" applyFill="1" applyBorder="1" applyAlignment="1" applyProtection="1">
      <alignment horizontal="right" vertical="top" shrinkToFit="1"/>
    </xf>
    <xf numFmtId="43" fontId="9" fillId="5" borderId="20" xfId="25" applyFont="1" applyFill="1" applyBorder="1" applyAlignment="1" applyProtection="1">
      <alignment vertical="top"/>
      <protection locked="0"/>
    </xf>
    <xf numFmtId="4" fontId="9" fillId="5" borderId="20" xfId="0" applyNumberFormat="1" applyFont="1" applyFill="1" applyBorder="1" applyAlignment="1" applyProtection="1">
      <alignment vertical="top"/>
      <protection locked="0"/>
    </xf>
    <xf numFmtId="43" fontId="9" fillId="5" borderId="7" xfId="25" applyFont="1" applyFill="1" applyBorder="1" applyAlignment="1" applyProtection="1">
      <alignment horizontal="right" vertical="top" shrinkToFit="1"/>
    </xf>
    <xf numFmtId="165" fontId="10" fillId="5" borderId="5" xfId="7" applyNumberFormat="1" applyFont="1" applyFill="1" applyBorder="1" applyAlignment="1" applyProtection="1">
      <alignment horizontal="right" vertical="top" shrinkToFit="1"/>
    </xf>
    <xf numFmtId="0" fontId="7" fillId="5" borderId="21" xfId="25" applyNumberFormat="1" applyFont="1" applyFill="1" applyBorder="1" applyAlignment="1">
      <alignment horizontal="left" vertical="top" wrapText="1"/>
    </xf>
    <xf numFmtId="0" fontId="5" fillId="5" borderId="5" xfId="5" applyNumberFormat="1" applyFont="1" applyFill="1" applyBorder="1" applyAlignment="1" applyProtection="1">
      <alignment horizontal="left" vertical="top" wrapText="1"/>
    </xf>
    <xf numFmtId="0" fontId="5" fillId="5" borderId="21" xfId="0" applyFont="1" applyFill="1" applyBorder="1" applyAlignment="1">
      <alignment vertical="top" wrapText="1"/>
    </xf>
    <xf numFmtId="0" fontId="5" fillId="5" borderId="22" xfId="0" applyFont="1" applyFill="1" applyBorder="1" applyAlignment="1">
      <alignment vertical="top" wrapText="1"/>
    </xf>
    <xf numFmtId="0" fontId="5" fillId="5" borderId="22" xfId="0" quotePrefix="1" applyFont="1" applyFill="1" applyBorder="1" applyAlignment="1">
      <alignment vertical="top" wrapText="1"/>
    </xf>
    <xf numFmtId="0" fontId="5" fillId="5" borderId="21" xfId="0" quotePrefix="1" applyFont="1" applyFill="1" applyBorder="1" applyAlignment="1">
      <alignment vertical="top" wrapText="1"/>
    </xf>
    <xf numFmtId="0" fontId="5" fillId="5" borderId="10" xfId="5" applyNumberFormat="1" applyFont="1" applyFill="1" applyBorder="1" applyAlignment="1" applyProtection="1">
      <alignment horizontal="left" vertical="top" wrapText="1"/>
    </xf>
    <xf numFmtId="0" fontId="5" fillId="5" borderId="22" xfId="5" applyNumberFormat="1" applyFont="1" applyFill="1" applyBorder="1" applyAlignment="1" applyProtection="1">
      <alignment horizontal="left" vertical="top" wrapText="1"/>
    </xf>
    <xf numFmtId="0" fontId="5" fillId="5" borderId="21" xfId="5" applyNumberFormat="1" applyFont="1" applyFill="1" applyBorder="1" applyAlignment="1" applyProtection="1">
      <alignment horizontal="left" vertical="top" wrapText="1"/>
    </xf>
    <xf numFmtId="0" fontId="5" fillId="5" borderId="7" xfId="5" applyNumberFormat="1" applyFont="1" applyFill="1" applyBorder="1" applyAlignment="1" applyProtection="1">
      <alignment horizontal="left" vertical="top" wrapText="1"/>
    </xf>
    <xf numFmtId="43" fontId="6" fillId="5" borderId="4" xfId="25" applyFont="1" applyFill="1" applyBorder="1" applyAlignment="1" applyProtection="1">
      <alignment horizontal="right" vertical="top" shrinkToFit="1"/>
    </xf>
    <xf numFmtId="0" fontId="6" fillId="5" borderId="1" xfId="1" applyNumberFormat="1" applyFont="1" applyFill="1" applyProtection="1">
      <alignment horizontal="center"/>
    </xf>
    <xf numFmtId="0" fontId="5" fillId="5" borderId="1" xfId="3" applyNumberFormat="1" applyFont="1" applyFill="1" applyProtection="1">
      <alignment horizontal="right"/>
    </xf>
    <xf numFmtId="0" fontId="6" fillId="5" borderId="1" xfId="1" applyNumberFormat="1" applyFont="1" applyFill="1" applyAlignment="1" applyProtection="1">
      <alignment horizontal="center"/>
    </xf>
    <xf numFmtId="43" fontId="9" fillId="6" borderId="4" xfId="25" applyFont="1" applyFill="1" applyBorder="1" applyAlignment="1" applyProtection="1">
      <alignment vertical="top"/>
      <protection locked="0"/>
    </xf>
    <xf numFmtId="0" fontId="9" fillId="6" borderId="0" xfId="0" applyFont="1" applyFill="1" applyProtection="1">
      <protection locked="0"/>
    </xf>
    <xf numFmtId="0" fontId="9" fillId="6" borderId="4" xfId="0" applyFont="1" applyFill="1" applyBorder="1" applyAlignment="1" applyProtection="1">
      <alignment vertical="top" wrapText="1"/>
      <protection locked="0"/>
    </xf>
    <xf numFmtId="43" fontId="6" fillId="6" borderId="4" xfId="25" applyFont="1" applyFill="1" applyBorder="1" applyAlignment="1" applyProtection="1">
      <alignment horizontal="right" vertical="top" shrinkToFit="1"/>
    </xf>
    <xf numFmtId="43" fontId="9" fillId="6" borderId="8" xfId="25" applyFont="1" applyFill="1" applyBorder="1" applyAlignment="1" applyProtection="1">
      <alignment vertical="top"/>
      <protection locked="0"/>
    </xf>
    <xf numFmtId="0" fontId="9" fillId="6" borderId="4" xfId="0" applyFont="1" applyFill="1" applyBorder="1" applyAlignment="1" applyProtection="1">
      <alignment vertical="top"/>
      <protection locked="0"/>
    </xf>
    <xf numFmtId="43" fontId="16" fillId="5" borderId="4" xfId="25" applyFont="1" applyFill="1" applyBorder="1" applyAlignment="1" applyProtection="1">
      <alignment vertical="top"/>
      <protection locked="0"/>
    </xf>
    <xf numFmtId="0" fontId="9" fillId="6" borderId="4" xfId="0" applyFont="1" applyFill="1" applyBorder="1" applyProtection="1"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6" borderId="21" xfId="0" applyFont="1" applyFill="1" applyBorder="1" applyAlignment="1" applyProtection="1">
      <alignment vertical="top" wrapText="1"/>
      <protection locked="0"/>
    </xf>
    <xf numFmtId="43" fontId="6" fillId="6" borderId="21" xfId="25" applyFont="1" applyFill="1" applyBorder="1" applyAlignment="1" applyProtection="1">
      <alignment horizontal="right" vertical="top" shrinkToFit="1"/>
    </xf>
    <xf numFmtId="0" fontId="9" fillId="6" borderId="21" xfId="0" applyFont="1" applyFill="1" applyBorder="1" applyAlignment="1" applyProtection="1">
      <alignment vertical="top"/>
      <protection locked="0"/>
    </xf>
    <xf numFmtId="43" fontId="9" fillId="6" borderId="21" xfId="25" applyFont="1" applyFill="1" applyBorder="1" applyAlignment="1" applyProtection="1">
      <alignment vertical="top"/>
      <protection locked="0"/>
    </xf>
    <xf numFmtId="0" fontId="9" fillId="6" borderId="21" xfId="0" applyFont="1" applyFill="1" applyBorder="1" applyAlignment="1" applyProtection="1">
      <alignment horizontal="center"/>
      <protection locked="0"/>
    </xf>
    <xf numFmtId="0" fontId="9" fillId="6" borderId="21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43" fontId="9" fillId="5" borderId="4" xfId="0" applyNumberFormat="1" applyFont="1" applyFill="1" applyBorder="1" applyAlignment="1" applyProtection="1">
      <alignment vertical="top"/>
      <protection locked="0"/>
    </xf>
    <xf numFmtId="0" fontId="5" fillId="7" borderId="7" xfId="5" applyNumberFormat="1" applyFont="1" applyFill="1" applyBorder="1" applyAlignment="1" applyProtection="1">
      <alignment horizontal="left" vertical="top" wrapText="1"/>
    </xf>
    <xf numFmtId="43" fontId="5" fillId="7" borderId="8" xfId="25" applyFont="1" applyFill="1" applyBorder="1" applyAlignment="1" applyProtection="1">
      <alignment horizontal="right" vertical="top" shrinkToFit="1"/>
    </xf>
    <xf numFmtId="0" fontId="10" fillId="5" borderId="1" xfId="5" applyNumberFormat="1" applyFont="1" applyFill="1" applyBorder="1" applyAlignment="1" applyProtection="1">
      <alignment horizontal="left" vertical="top" wrapTex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view="pageBreakPreview" zoomScaleSheetLayoutView="100" workbookViewId="0">
      <selection activeCell="K12" sqref="K12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41"/>
      <c r="B1" s="142"/>
      <c r="C1" s="142"/>
      <c r="D1" s="142"/>
      <c r="E1" s="142"/>
      <c r="F1" s="142"/>
      <c r="G1" s="142"/>
      <c r="H1" s="142"/>
      <c r="I1" s="142"/>
    </row>
    <row r="2" spans="1:14" ht="15.75" customHeight="1" x14ac:dyDescent="0.25">
      <c r="A2" s="141" t="s">
        <v>182</v>
      </c>
      <c r="B2" s="142"/>
      <c r="C2" s="142"/>
      <c r="D2" s="142"/>
      <c r="E2" s="142"/>
      <c r="F2" s="142"/>
      <c r="G2" s="142"/>
      <c r="H2" s="142"/>
      <c r="I2" s="142"/>
    </row>
    <row r="3" spans="1:14" ht="12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93</v>
      </c>
      <c r="J4" s="3" t="s">
        <v>183</v>
      </c>
      <c r="K4" s="3" t="s">
        <v>184</v>
      </c>
      <c r="L4" s="3" t="s">
        <v>49</v>
      </c>
    </row>
    <row r="5" spans="1:14" x14ac:dyDescent="0.25">
      <c r="A5" s="12" t="s">
        <v>47</v>
      </c>
      <c r="B5" s="7"/>
      <c r="C5" s="7"/>
      <c r="D5" s="7"/>
      <c r="E5" s="7"/>
      <c r="F5" s="7"/>
      <c r="G5" s="7"/>
      <c r="H5" s="7"/>
      <c r="I5" s="10">
        <f>SUM(I6:I91)</f>
        <v>478296473.88</v>
      </c>
      <c r="J5" s="10">
        <f>SUM(J6:J91)</f>
        <v>474309375.13</v>
      </c>
      <c r="K5" s="10">
        <f>SUM(K6:K91)</f>
        <v>3987098.7500000005</v>
      </c>
      <c r="L5" s="11">
        <f t="shared" ref="L5:L50" si="0">J5/I5*100</f>
        <v>99.166395955701674</v>
      </c>
      <c r="N5" s="13"/>
    </row>
    <row r="6" spans="1:14" ht="30" outlineLevel="6" x14ac:dyDescent="0.25">
      <c r="A6" s="19" t="s">
        <v>36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92">
        <v>20000000</v>
      </c>
      <c r="J6" s="89">
        <v>20000000</v>
      </c>
      <c r="K6" s="92">
        <f t="shared" ref="K6:K39" si="1">I6-J6</f>
        <v>0</v>
      </c>
      <c r="L6" s="32">
        <f t="shared" si="0"/>
        <v>100</v>
      </c>
      <c r="N6" s="13"/>
    </row>
    <row r="7" spans="1:14" outlineLevel="6" x14ac:dyDescent="0.25">
      <c r="A7" s="19" t="s">
        <v>35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92">
        <v>13673589.630000001</v>
      </c>
      <c r="J7" s="89">
        <v>13673589.630000001</v>
      </c>
      <c r="K7" s="92">
        <f t="shared" si="1"/>
        <v>0</v>
      </c>
      <c r="L7" s="32">
        <f t="shared" si="0"/>
        <v>100</v>
      </c>
      <c r="N7" s="13"/>
    </row>
    <row r="8" spans="1:14" ht="93" customHeight="1" outlineLevel="6" x14ac:dyDescent="0.25">
      <c r="A8" s="19" t="s">
        <v>84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92">
        <v>14873545.789999999</v>
      </c>
      <c r="J8" s="89">
        <v>14873545.789999999</v>
      </c>
      <c r="K8" s="92">
        <f t="shared" si="1"/>
        <v>0</v>
      </c>
      <c r="L8" s="32">
        <f t="shared" si="0"/>
        <v>100</v>
      </c>
      <c r="N8" s="13"/>
    </row>
    <row r="9" spans="1:14" ht="31.5" customHeight="1" outlineLevel="6" x14ac:dyDescent="0.25">
      <c r="A9" s="20" t="s">
        <v>67</v>
      </c>
      <c r="B9" s="34" t="s">
        <v>8</v>
      </c>
      <c r="C9" s="7" t="s">
        <v>9</v>
      </c>
      <c r="D9" s="7" t="s">
        <v>10</v>
      </c>
      <c r="E9" s="7" t="s">
        <v>53</v>
      </c>
      <c r="F9" s="7">
        <v>811</v>
      </c>
      <c r="G9" s="7"/>
      <c r="H9" s="7" t="s">
        <v>13</v>
      </c>
      <c r="I9" s="92">
        <v>97069800</v>
      </c>
      <c r="J9" s="89">
        <v>97069800</v>
      </c>
      <c r="K9" s="92">
        <f t="shared" si="1"/>
        <v>0</v>
      </c>
      <c r="L9" s="32">
        <f t="shared" si="0"/>
        <v>100</v>
      </c>
      <c r="N9" s="13"/>
    </row>
    <row r="10" spans="1:14" ht="42.75" customHeight="1" outlineLevel="6" x14ac:dyDescent="0.25">
      <c r="A10" s="21" t="s">
        <v>95</v>
      </c>
      <c r="B10" s="34" t="s">
        <v>8</v>
      </c>
      <c r="C10" s="7" t="s">
        <v>9</v>
      </c>
      <c r="D10" s="7" t="s">
        <v>10</v>
      </c>
      <c r="E10" s="7" t="s">
        <v>94</v>
      </c>
      <c r="F10" s="7">
        <v>811</v>
      </c>
      <c r="G10" s="7"/>
      <c r="H10" s="7" t="s">
        <v>13</v>
      </c>
      <c r="I10" s="92">
        <v>0</v>
      </c>
      <c r="J10" s="89"/>
      <c r="K10" s="92">
        <f t="shared" ref="K10:K11" si="2">I10-J10</f>
        <v>0</v>
      </c>
      <c r="L10" s="32">
        <v>0</v>
      </c>
      <c r="N10" s="13"/>
    </row>
    <row r="11" spans="1:14" ht="42.75" customHeight="1" outlineLevel="6" x14ac:dyDescent="0.25">
      <c r="A11" s="21" t="s">
        <v>68</v>
      </c>
      <c r="B11" s="35" t="s">
        <v>8</v>
      </c>
      <c r="C11" s="36" t="s">
        <v>9</v>
      </c>
      <c r="D11" s="36" t="s">
        <v>10</v>
      </c>
      <c r="E11" s="36" t="s">
        <v>54</v>
      </c>
      <c r="F11" s="36">
        <v>244</v>
      </c>
      <c r="G11" s="36"/>
      <c r="H11" s="36" t="s">
        <v>13</v>
      </c>
      <c r="I11" s="93">
        <v>4179833.33</v>
      </c>
      <c r="J11" s="90">
        <v>199833.33</v>
      </c>
      <c r="K11" s="92">
        <f t="shared" si="2"/>
        <v>3980000</v>
      </c>
      <c r="L11" s="32">
        <f t="shared" ref="L11" si="3">J11/I11*100</f>
        <v>4.7808923041436202</v>
      </c>
      <c r="N11" s="13"/>
    </row>
    <row r="12" spans="1:14" ht="45.75" customHeight="1" outlineLevel="6" x14ac:dyDescent="0.25">
      <c r="A12" s="21" t="s">
        <v>68</v>
      </c>
      <c r="B12" s="35" t="s">
        <v>8</v>
      </c>
      <c r="C12" s="36" t="s">
        <v>9</v>
      </c>
      <c r="D12" s="36" t="s">
        <v>10</v>
      </c>
      <c r="E12" s="36" t="s">
        <v>54</v>
      </c>
      <c r="F12" s="36">
        <v>811</v>
      </c>
      <c r="G12" s="36">
        <v>81</v>
      </c>
      <c r="H12" s="36" t="s">
        <v>13</v>
      </c>
      <c r="I12" s="93">
        <v>398000</v>
      </c>
      <c r="J12" s="90">
        <v>398000</v>
      </c>
      <c r="K12" s="92">
        <f t="shared" ref="K12" si="4">I12-J12</f>
        <v>0</v>
      </c>
      <c r="L12" s="32">
        <f t="shared" ref="L12" si="5">J12/I12*100</f>
        <v>100</v>
      </c>
    </row>
    <row r="13" spans="1:14" ht="45.75" customHeight="1" outlineLevel="6" x14ac:dyDescent="0.25">
      <c r="A13" s="21" t="s">
        <v>68</v>
      </c>
      <c r="B13" s="35" t="s">
        <v>8</v>
      </c>
      <c r="C13" s="36" t="s">
        <v>9</v>
      </c>
      <c r="D13" s="36" t="s">
        <v>10</v>
      </c>
      <c r="E13" s="36" t="s">
        <v>54</v>
      </c>
      <c r="F13" s="36">
        <v>811</v>
      </c>
      <c r="G13" s="36">
        <v>82</v>
      </c>
      <c r="H13" s="36" t="s">
        <v>13</v>
      </c>
      <c r="I13" s="93">
        <v>2205000</v>
      </c>
      <c r="J13" s="90">
        <v>2205000</v>
      </c>
      <c r="K13" s="92">
        <f t="shared" ref="K13:K17" si="6">I13-J13</f>
        <v>0</v>
      </c>
      <c r="L13" s="32">
        <f t="shared" ref="L13:L17" si="7">J13/I13*100</f>
        <v>100</v>
      </c>
    </row>
    <row r="14" spans="1:14" ht="45.75" customHeight="1" outlineLevel="6" x14ac:dyDescent="0.25">
      <c r="A14" s="21" t="s">
        <v>68</v>
      </c>
      <c r="B14" s="35" t="s">
        <v>8</v>
      </c>
      <c r="C14" s="36" t="s">
        <v>9</v>
      </c>
      <c r="D14" s="36" t="s">
        <v>10</v>
      </c>
      <c r="E14" s="36" t="s">
        <v>54</v>
      </c>
      <c r="F14" s="36">
        <v>811</v>
      </c>
      <c r="G14" s="36">
        <v>83</v>
      </c>
      <c r="H14" s="36" t="s">
        <v>13</v>
      </c>
      <c r="I14" s="93">
        <v>28000</v>
      </c>
      <c r="J14" s="90">
        <v>28000</v>
      </c>
      <c r="K14" s="92">
        <f t="shared" si="6"/>
        <v>0</v>
      </c>
      <c r="L14" s="32">
        <f t="shared" si="7"/>
        <v>100</v>
      </c>
    </row>
    <row r="15" spans="1:14" ht="45.75" customHeight="1" outlineLevel="6" x14ac:dyDescent="0.25">
      <c r="A15" s="21" t="s">
        <v>68</v>
      </c>
      <c r="B15" s="35" t="s">
        <v>8</v>
      </c>
      <c r="C15" s="36" t="s">
        <v>9</v>
      </c>
      <c r="D15" s="36" t="s">
        <v>10</v>
      </c>
      <c r="E15" s="36" t="s">
        <v>54</v>
      </c>
      <c r="F15" s="36">
        <v>811</v>
      </c>
      <c r="G15" s="36">
        <v>84</v>
      </c>
      <c r="H15" s="36" t="s">
        <v>13</v>
      </c>
      <c r="I15" s="93">
        <v>1227000</v>
      </c>
      <c r="J15" s="90">
        <v>1227000</v>
      </c>
      <c r="K15" s="92">
        <f t="shared" si="6"/>
        <v>0</v>
      </c>
      <c r="L15" s="32">
        <f t="shared" si="7"/>
        <v>100</v>
      </c>
    </row>
    <row r="16" spans="1:14" ht="45.75" customHeight="1" outlineLevel="6" x14ac:dyDescent="0.25">
      <c r="A16" s="21" t="s">
        <v>68</v>
      </c>
      <c r="B16" s="35" t="s">
        <v>8</v>
      </c>
      <c r="C16" s="36" t="s">
        <v>9</v>
      </c>
      <c r="D16" s="36" t="s">
        <v>10</v>
      </c>
      <c r="E16" s="36" t="s">
        <v>54</v>
      </c>
      <c r="F16" s="36">
        <v>811</v>
      </c>
      <c r="G16" s="36">
        <v>86</v>
      </c>
      <c r="H16" s="36" t="s">
        <v>13</v>
      </c>
      <c r="I16" s="93">
        <v>7500000</v>
      </c>
      <c r="J16" s="90">
        <v>7500000</v>
      </c>
      <c r="K16" s="92">
        <f t="shared" si="6"/>
        <v>0</v>
      </c>
      <c r="L16" s="32">
        <f t="shared" si="7"/>
        <v>100</v>
      </c>
    </row>
    <row r="17" spans="1:12" ht="45.75" customHeight="1" outlineLevel="6" x14ac:dyDescent="0.25">
      <c r="A17" s="21" t="s">
        <v>68</v>
      </c>
      <c r="B17" s="35" t="s">
        <v>8</v>
      </c>
      <c r="C17" s="36" t="s">
        <v>9</v>
      </c>
      <c r="D17" s="36" t="s">
        <v>10</v>
      </c>
      <c r="E17" s="36" t="s">
        <v>54</v>
      </c>
      <c r="F17" s="36">
        <v>811</v>
      </c>
      <c r="G17" s="36">
        <v>91</v>
      </c>
      <c r="H17" s="36" t="s">
        <v>13</v>
      </c>
      <c r="I17" s="93">
        <v>175700</v>
      </c>
      <c r="J17" s="90">
        <v>175700</v>
      </c>
      <c r="K17" s="92">
        <f t="shared" si="6"/>
        <v>0</v>
      </c>
      <c r="L17" s="32">
        <f t="shared" si="7"/>
        <v>100</v>
      </c>
    </row>
    <row r="18" spans="1:12" ht="45.75" customHeight="1" outlineLevel="6" x14ac:dyDescent="0.25">
      <c r="A18" s="21" t="s">
        <v>68</v>
      </c>
      <c r="B18" s="35" t="s">
        <v>8</v>
      </c>
      <c r="C18" s="36" t="s">
        <v>9</v>
      </c>
      <c r="D18" s="36" t="s">
        <v>10</v>
      </c>
      <c r="E18" s="36" t="s">
        <v>54</v>
      </c>
      <c r="F18" s="36">
        <v>811</v>
      </c>
      <c r="G18" s="36">
        <v>92</v>
      </c>
      <c r="H18" s="36" t="s">
        <v>13</v>
      </c>
      <c r="I18" s="93">
        <v>14266300</v>
      </c>
      <c r="J18" s="90">
        <v>14266300</v>
      </c>
      <c r="K18" s="92">
        <f t="shared" ref="K18" si="8">I18-J18</f>
        <v>0</v>
      </c>
      <c r="L18" s="32">
        <f t="shared" ref="L18" si="9">J18/I18*100</f>
        <v>100</v>
      </c>
    </row>
    <row r="19" spans="1:12" ht="36" customHeight="1" outlineLevel="6" x14ac:dyDescent="0.25">
      <c r="A19" s="20" t="s">
        <v>69</v>
      </c>
      <c r="B19" s="34" t="s">
        <v>8</v>
      </c>
      <c r="C19" s="7" t="s">
        <v>9</v>
      </c>
      <c r="D19" s="7" t="s">
        <v>10</v>
      </c>
      <c r="E19" s="7" t="s">
        <v>70</v>
      </c>
      <c r="F19" s="7">
        <v>244</v>
      </c>
      <c r="G19" s="7"/>
      <c r="H19" s="7" t="s">
        <v>13</v>
      </c>
      <c r="I19" s="92">
        <v>990010</v>
      </c>
      <c r="J19" s="89">
        <v>990010</v>
      </c>
      <c r="K19" s="92">
        <f t="shared" ref="K19" si="10">I19-J19</f>
        <v>0</v>
      </c>
      <c r="L19" s="32">
        <f t="shared" ref="L19" si="11">J19/I19*100</f>
        <v>100</v>
      </c>
    </row>
    <row r="20" spans="1:12" ht="37.5" customHeight="1" outlineLevel="6" x14ac:dyDescent="0.25">
      <c r="A20" s="22" t="s">
        <v>64</v>
      </c>
      <c r="B20" s="37" t="s">
        <v>8</v>
      </c>
      <c r="C20" s="37" t="s">
        <v>9</v>
      </c>
      <c r="D20" s="37" t="s">
        <v>10</v>
      </c>
      <c r="E20" s="37" t="s">
        <v>65</v>
      </c>
      <c r="F20" s="37">
        <v>811</v>
      </c>
      <c r="G20" s="37"/>
      <c r="H20" s="36" t="s">
        <v>13</v>
      </c>
      <c r="I20" s="94">
        <v>2697929.4</v>
      </c>
      <c r="J20" s="90">
        <v>2697929.4</v>
      </c>
      <c r="K20" s="93">
        <f t="shared" si="1"/>
        <v>0</v>
      </c>
      <c r="L20" s="32">
        <f t="shared" si="0"/>
        <v>100</v>
      </c>
    </row>
    <row r="21" spans="1:12" ht="36.75" customHeight="1" outlineLevel="6" x14ac:dyDescent="0.25">
      <c r="A21" s="23" t="s">
        <v>71</v>
      </c>
      <c r="B21" s="38" t="s">
        <v>8</v>
      </c>
      <c r="C21" s="38" t="s">
        <v>9</v>
      </c>
      <c r="D21" s="38" t="s">
        <v>10</v>
      </c>
      <c r="E21" s="38" t="s">
        <v>72</v>
      </c>
      <c r="F21" s="38">
        <v>613</v>
      </c>
      <c r="G21" s="38"/>
      <c r="H21" s="38" t="s">
        <v>13</v>
      </c>
      <c r="I21" s="95">
        <v>15540427.25</v>
      </c>
      <c r="J21" s="89">
        <v>15540427.25</v>
      </c>
      <c r="K21" s="95">
        <f t="shared" ref="K21:K22" si="12">I21-J21</f>
        <v>0</v>
      </c>
      <c r="L21" s="32">
        <f>J21/I21*100</f>
        <v>100</v>
      </c>
    </row>
    <row r="22" spans="1:12" ht="36.75" customHeight="1" outlineLevel="6" x14ac:dyDescent="0.25">
      <c r="A22" s="23" t="s">
        <v>161</v>
      </c>
      <c r="B22" s="38" t="s">
        <v>8</v>
      </c>
      <c r="C22" s="38" t="s">
        <v>9</v>
      </c>
      <c r="D22" s="38" t="s">
        <v>10</v>
      </c>
      <c r="E22" s="38" t="s">
        <v>162</v>
      </c>
      <c r="F22" s="38">
        <v>244</v>
      </c>
      <c r="G22" s="38"/>
      <c r="H22" s="38" t="s">
        <v>13</v>
      </c>
      <c r="I22" s="95">
        <v>1543989.05</v>
      </c>
      <c r="J22" s="89">
        <v>1543989.05</v>
      </c>
      <c r="K22" s="95">
        <f t="shared" si="12"/>
        <v>0</v>
      </c>
      <c r="L22" s="32">
        <f>J22/I22*100</f>
        <v>100</v>
      </c>
    </row>
    <row r="23" spans="1:12" ht="61.5" customHeight="1" outlineLevel="6" x14ac:dyDescent="0.25">
      <c r="A23" s="23" t="s">
        <v>161</v>
      </c>
      <c r="B23" s="38" t="s">
        <v>8</v>
      </c>
      <c r="C23" s="38" t="s">
        <v>9</v>
      </c>
      <c r="D23" s="38" t="s">
        <v>10</v>
      </c>
      <c r="E23" s="38" t="s">
        <v>162</v>
      </c>
      <c r="F23" s="38">
        <v>321</v>
      </c>
      <c r="G23" s="38"/>
      <c r="H23" s="38" t="s">
        <v>13</v>
      </c>
      <c r="I23" s="95">
        <v>3219170</v>
      </c>
      <c r="J23" s="89">
        <v>3219170</v>
      </c>
      <c r="K23" s="95">
        <f t="shared" ref="K23" si="13">I23-J23</f>
        <v>0</v>
      </c>
      <c r="L23" s="32">
        <f>J23/I23*100</f>
        <v>100</v>
      </c>
    </row>
    <row r="24" spans="1:12" ht="61.5" customHeight="1" outlineLevel="6" x14ac:dyDescent="0.25">
      <c r="A24" s="23" t="s">
        <v>161</v>
      </c>
      <c r="B24" s="38" t="s">
        <v>8</v>
      </c>
      <c r="C24" s="38" t="s">
        <v>9</v>
      </c>
      <c r="D24" s="38" t="s">
        <v>10</v>
      </c>
      <c r="E24" s="38" t="s">
        <v>162</v>
      </c>
      <c r="F24" s="38">
        <v>811</v>
      </c>
      <c r="G24" s="38"/>
      <c r="H24" s="38" t="s">
        <v>13</v>
      </c>
      <c r="I24" s="95">
        <v>2740890</v>
      </c>
      <c r="J24" s="89">
        <v>2740890</v>
      </c>
      <c r="K24" s="95">
        <f t="shared" ref="K24" si="14">I24-J24</f>
        <v>0</v>
      </c>
      <c r="L24" s="32">
        <f>J24/I24*100</f>
        <v>100</v>
      </c>
    </row>
    <row r="25" spans="1:12" ht="35.25" customHeight="1" outlineLevel="6" x14ac:dyDescent="0.25">
      <c r="A25" s="24" t="s">
        <v>34</v>
      </c>
      <c r="B25" s="39" t="s">
        <v>8</v>
      </c>
      <c r="C25" s="39" t="s">
        <v>9</v>
      </c>
      <c r="D25" s="39" t="s">
        <v>10</v>
      </c>
      <c r="E25" s="39" t="s">
        <v>16</v>
      </c>
      <c r="F25" s="40" t="s">
        <v>12</v>
      </c>
      <c r="G25" s="41"/>
      <c r="H25" s="41" t="s">
        <v>13</v>
      </c>
      <c r="I25" s="96">
        <v>180985928.59</v>
      </c>
      <c r="J25" s="97">
        <v>180985928.59</v>
      </c>
      <c r="K25" s="98">
        <f t="shared" si="1"/>
        <v>0</v>
      </c>
      <c r="L25" s="82">
        <f t="shared" si="0"/>
        <v>100</v>
      </c>
    </row>
    <row r="26" spans="1:12" ht="30" outlineLevel="6" x14ac:dyDescent="0.25">
      <c r="A26" s="19" t="s">
        <v>38</v>
      </c>
      <c r="B26" s="7" t="s">
        <v>8</v>
      </c>
      <c r="C26" s="7" t="s">
        <v>9</v>
      </c>
      <c r="D26" s="7" t="s">
        <v>10</v>
      </c>
      <c r="E26" s="7" t="s">
        <v>17</v>
      </c>
      <c r="F26" s="7" t="s">
        <v>12</v>
      </c>
      <c r="G26" s="39"/>
      <c r="H26" s="39" t="s">
        <v>13</v>
      </c>
      <c r="I26" s="99">
        <v>2700000</v>
      </c>
      <c r="J26" s="97">
        <v>2700000</v>
      </c>
      <c r="K26" s="92">
        <f t="shared" si="1"/>
        <v>0</v>
      </c>
      <c r="L26" s="32">
        <f t="shared" si="0"/>
        <v>100</v>
      </c>
    </row>
    <row r="27" spans="1:12" ht="35.25" customHeight="1" outlineLevel="6" x14ac:dyDescent="0.25">
      <c r="A27" s="19" t="s">
        <v>55</v>
      </c>
      <c r="B27" s="7" t="s">
        <v>8</v>
      </c>
      <c r="C27" s="7" t="s">
        <v>9</v>
      </c>
      <c r="D27" s="7" t="s">
        <v>10</v>
      </c>
      <c r="E27" s="7" t="s">
        <v>52</v>
      </c>
      <c r="F27" s="7" t="s">
        <v>12</v>
      </c>
      <c r="G27" s="7"/>
      <c r="H27" s="7" t="s">
        <v>13</v>
      </c>
      <c r="I27" s="92">
        <v>3635379.5</v>
      </c>
      <c r="J27" s="89">
        <v>3635379.5</v>
      </c>
      <c r="K27" s="92">
        <f>I27-J27</f>
        <v>0</v>
      </c>
      <c r="L27" s="32">
        <f t="shared" si="0"/>
        <v>100</v>
      </c>
    </row>
    <row r="28" spans="1:12" ht="35.25" customHeight="1" outlineLevel="6" x14ac:dyDescent="0.25">
      <c r="A28" s="19" t="s">
        <v>97</v>
      </c>
      <c r="B28" s="7" t="s">
        <v>8</v>
      </c>
      <c r="C28" s="7" t="s">
        <v>9</v>
      </c>
      <c r="D28" s="7" t="s">
        <v>10</v>
      </c>
      <c r="E28" s="7" t="s">
        <v>96</v>
      </c>
      <c r="F28" s="7">
        <v>813</v>
      </c>
      <c r="G28" s="7" t="s">
        <v>115</v>
      </c>
      <c r="H28" s="7" t="s">
        <v>13</v>
      </c>
      <c r="I28" s="92">
        <v>981721.98</v>
      </c>
      <c r="J28" s="89">
        <v>981721.98</v>
      </c>
      <c r="K28" s="92">
        <f t="shared" ref="K28" si="15">I28-J28</f>
        <v>0</v>
      </c>
      <c r="L28" s="32">
        <f t="shared" ref="L28" si="16">J28/I28*100</f>
        <v>100</v>
      </c>
    </row>
    <row r="29" spans="1:12" ht="33" customHeight="1" outlineLevel="6" x14ac:dyDescent="0.25">
      <c r="A29" s="25" t="s">
        <v>98</v>
      </c>
      <c r="B29" s="7" t="s">
        <v>8</v>
      </c>
      <c r="C29" s="7" t="s">
        <v>9</v>
      </c>
      <c r="D29" s="7" t="s">
        <v>10</v>
      </c>
      <c r="E29" s="7" t="s">
        <v>180</v>
      </c>
      <c r="F29" s="7" t="s">
        <v>12</v>
      </c>
      <c r="G29" s="7" t="s">
        <v>116</v>
      </c>
      <c r="H29" s="7" t="s">
        <v>13</v>
      </c>
      <c r="I29" s="92">
        <v>675524.18</v>
      </c>
      <c r="J29" s="92">
        <f>337203.3+338320.88</f>
        <v>675524.17999999993</v>
      </c>
      <c r="K29" s="92">
        <f t="shared" ref="K29" si="17">I29-J29</f>
        <v>0</v>
      </c>
      <c r="L29" s="32">
        <f t="shared" ref="L29" si="18">J29/I29*100</f>
        <v>99.999999999999972</v>
      </c>
    </row>
    <row r="30" spans="1:12" ht="50.25" customHeight="1" outlineLevel="6" x14ac:dyDescent="0.25">
      <c r="A30" s="140" t="s">
        <v>179</v>
      </c>
      <c r="B30" s="7" t="s">
        <v>8</v>
      </c>
      <c r="C30" s="7" t="s">
        <v>9</v>
      </c>
      <c r="D30" s="7" t="s">
        <v>10</v>
      </c>
      <c r="E30" s="7" t="s">
        <v>89</v>
      </c>
      <c r="F30" s="7" t="s">
        <v>12</v>
      </c>
      <c r="G30" s="7" t="s">
        <v>181</v>
      </c>
      <c r="H30" s="7" t="s">
        <v>13</v>
      </c>
      <c r="I30" s="92">
        <v>111673.74</v>
      </c>
      <c r="J30" s="92">
        <v>111673.74</v>
      </c>
      <c r="K30" s="92">
        <f t="shared" ref="K30" si="19">I30-J30</f>
        <v>0</v>
      </c>
      <c r="L30" s="32">
        <f t="shared" ref="L30" si="20">J30/I30*100</f>
        <v>100</v>
      </c>
    </row>
    <row r="31" spans="1:12" ht="93.75" customHeight="1" outlineLevel="6" x14ac:dyDescent="0.25">
      <c r="A31" s="42" t="s">
        <v>99</v>
      </c>
      <c r="B31" s="34" t="s">
        <v>8</v>
      </c>
      <c r="C31" s="7" t="s">
        <v>9</v>
      </c>
      <c r="D31" s="7" t="s">
        <v>10</v>
      </c>
      <c r="E31" s="7" t="s">
        <v>63</v>
      </c>
      <c r="F31" s="7">
        <v>813</v>
      </c>
      <c r="G31" s="73" t="s">
        <v>117</v>
      </c>
      <c r="H31" s="7" t="s">
        <v>13</v>
      </c>
      <c r="I31" s="89">
        <v>4887198.21</v>
      </c>
      <c r="J31" s="89">
        <v>4887198.21</v>
      </c>
      <c r="K31" s="92">
        <f t="shared" si="1"/>
        <v>0</v>
      </c>
      <c r="L31" s="32">
        <f t="shared" si="0"/>
        <v>100</v>
      </c>
    </row>
    <row r="32" spans="1:12" ht="93.75" customHeight="1" outlineLevel="6" x14ac:dyDescent="0.25">
      <c r="A32" s="24" t="s">
        <v>39</v>
      </c>
      <c r="B32" s="7" t="s">
        <v>8</v>
      </c>
      <c r="C32" s="7" t="s">
        <v>9</v>
      </c>
      <c r="D32" s="7" t="s">
        <v>10</v>
      </c>
      <c r="E32" s="7" t="s">
        <v>20</v>
      </c>
      <c r="F32" s="7" t="s">
        <v>12</v>
      </c>
      <c r="G32" s="72" t="s">
        <v>118</v>
      </c>
      <c r="H32" s="7" t="s">
        <v>13</v>
      </c>
      <c r="I32" s="92">
        <v>1249024.1599999999</v>
      </c>
      <c r="J32" s="89">
        <v>1249024.1599999999</v>
      </c>
      <c r="K32" s="92">
        <f>I32-J32</f>
        <v>0</v>
      </c>
      <c r="L32" s="32">
        <f t="shared" si="0"/>
        <v>100</v>
      </c>
    </row>
    <row r="33" spans="1:12" ht="109.5" customHeight="1" outlineLevel="6" x14ac:dyDescent="0.25">
      <c r="A33" s="19" t="s">
        <v>40</v>
      </c>
      <c r="B33" s="7" t="s">
        <v>8</v>
      </c>
      <c r="C33" s="7" t="s">
        <v>9</v>
      </c>
      <c r="D33" s="7" t="s">
        <v>10</v>
      </c>
      <c r="E33" s="7" t="s">
        <v>21</v>
      </c>
      <c r="F33" s="7">
        <v>813</v>
      </c>
      <c r="G33" s="72" t="s">
        <v>118</v>
      </c>
      <c r="H33" s="7" t="s">
        <v>13</v>
      </c>
      <c r="I33" s="92">
        <v>4506082.01</v>
      </c>
      <c r="J33" s="89">
        <v>4506082.01</v>
      </c>
      <c r="K33" s="92">
        <f t="shared" si="1"/>
        <v>0</v>
      </c>
      <c r="L33" s="32">
        <f t="shared" si="0"/>
        <v>100</v>
      </c>
    </row>
    <row r="34" spans="1:12" ht="60" outlineLevel="6" x14ac:dyDescent="0.25">
      <c r="A34" s="19" t="s">
        <v>41</v>
      </c>
      <c r="B34" s="7" t="s">
        <v>8</v>
      </c>
      <c r="C34" s="7" t="s">
        <v>9</v>
      </c>
      <c r="D34" s="7" t="s">
        <v>10</v>
      </c>
      <c r="E34" s="7" t="s">
        <v>22</v>
      </c>
      <c r="F34" s="7">
        <v>813</v>
      </c>
      <c r="G34" s="72" t="s">
        <v>118</v>
      </c>
      <c r="H34" s="7" t="s">
        <v>13</v>
      </c>
      <c r="I34" s="92">
        <v>4134089.43</v>
      </c>
      <c r="J34" s="89">
        <v>4134089.43</v>
      </c>
      <c r="K34" s="92">
        <f t="shared" si="1"/>
        <v>0</v>
      </c>
      <c r="L34" s="32">
        <f t="shared" si="0"/>
        <v>100</v>
      </c>
    </row>
    <row r="35" spans="1:12" ht="80.25" customHeight="1" outlineLevel="6" x14ac:dyDescent="0.25">
      <c r="A35" s="19" t="s">
        <v>42</v>
      </c>
      <c r="B35" s="7" t="s">
        <v>8</v>
      </c>
      <c r="C35" s="7" t="s">
        <v>9</v>
      </c>
      <c r="D35" s="7" t="s">
        <v>10</v>
      </c>
      <c r="E35" s="7" t="s">
        <v>23</v>
      </c>
      <c r="F35" s="7">
        <v>813</v>
      </c>
      <c r="G35" s="72" t="s">
        <v>118</v>
      </c>
      <c r="H35" s="7" t="s">
        <v>13</v>
      </c>
      <c r="I35" s="92">
        <v>604545.86</v>
      </c>
      <c r="J35" s="89">
        <v>604545.86</v>
      </c>
      <c r="K35" s="92">
        <f t="shared" si="1"/>
        <v>0</v>
      </c>
      <c r="L35" s="32">
        <f t="shared" si="0"/>
        <v>100</v>
      </c>
    </row>
    <row r="36" spans="1:12" ht="81.75" customHeight="1" outlineLevel="6" x14ac:dyDescent="0.25">
      <c r="A36" s="19" t="s">
        <v>73</v>
      </c>
      <c r="B36" s="7" t="s">
        <v>8</v>
      </c>
      <c r="C36" s="7" t="s">
        <v>9</v>
      </c>
      <c r="D36" s="7" t="s">
        <v>10</v>
      </c>
      <c r="E36" s="7" t="s">
        <v>62</v>
      </c>
      <c r="F36" s="7">
        <v>813</v>
      </c>
      <c r="G36" s="72" t="s">
        <v>118</v>
      </c>
      <c r="H36" s="7" t="s">
        <v>13</v>
      </c>
      <c r="I36" s="92">
        <v>1474922.65</v>
      </c>
      <c r="J36" s="89">
        <v>1474922.65</v>
      </c>
      <c r="K36" s="92">
        <f t="shared" si="1"/>
        <v>0</v>
      </c>
      <c r="L36" s="32">
        <f t="shared" si="0"/>
        <v>100</v>
      </c>
    </row>
    <row r="37" spans="1:12" ht="77.25" customHeight="1" outlineLevel="6" x14ac:dyDescent="0.25">
      <c r="A37" s="19" t="s">
        <v>43</v>
      </c>
      <c r="B37" s="7" t="s">
        <v>8</v>
      </c>
      <c r="C37" s="7" t="s">
        <v>9</v>
      </c>
      <c r="D37" s="7" t="s">
        <v>10</v>
      </c>
      <c r="E37" s="7" t="s">
        <v>24</v>
      </c>
      <c r="F37" s="7">
        <v>813</v>
      </c>
      <c r="G37" s="72" t="s">
        <v>118</v>
      </c>
      <c r="H37" s="7" t="s">
        <v>13</v>
      </c>
      <c r="I37" s="92">
        <v>3313494.14</v>
      </c>
      <c r="J37" s="89">
        <v>3313487.05</v>
      </c>
      <c r="K37" s="92">
        <f t="shared" si="1"/>
        <v>7.0900000003166497</v>
      </c>
      <c r="L37" s="32">
        <f t="shared" si="0"/>
        <v>99.999786026481388</v>
      </c>
    </row>
    <row r="38" spans="1:12" ht="77.25" customHeight="1" outlineLevel="6" x14ac:dyDescent="0.25">
      <c r="A38" s="19" t="s">
        <v>60</v>
      </c>
      <c r="B38" s="7" t="s">
        <v>8</v>
      </c>
      <c r="C38" s="7" t="s">
        <v>9</v>
      </c>
      <c r="D38" s="7" t="s">
        <v>10</v>
      </c>
      <c r="E38" s="7" t="s">
        <v>61</v>
      </c>
      <c r="F38" s="7">
        <v>813</v>
      </c>
      <c r="G38" s="73" t="s">
        <v>118</v>
      </c>
      <c r="H38" s="7" t="s">
        <v>13</v>
      </c>
      <c r="I38" s="92">
        <v>197802.2</v>
      </c>
      <c r="J38" s="89">
        <v>197802.2</v>
      </c>
      <c r="K38" s="92">
        <f t="shared" si="1"/>
        <v>0</v>
      </c>
      <c r="L38" s="32">
        <f t="shared" si="0"/>
        <v>100</v>
      </c>
    </row>
    <row r="39" spans="1:12" ht="38.25" customHeight="1" outlineLevel="6" x14ac:dyDescent="0.25">
      <c r="A39" s="26" t="s">
        <v>90</v>
      </c>
      <c r="B39" s="44" t="s">
        <v>8</v>
      </c>
      <c r="C39" s="44" t="s">
        <v>9</v>
      </c>
      <c r="D39" s="44" t="s">
        <v>10</v>
      </c>
      <c r="E39" s="44" t="s">
        <v>91</v>
      </c>
      <c r="F39" s="44">
        <v>813</v>
      </c>
      <c r="G39" s="73" t="s">
        <v>119</v>
      </c>
      <c r="H39" s="7" t="s">
        <v>13</v>
      </c>
      <c r="I39" s="27">
        <v>465126.53</v>
      </c>
      <c r="J39" s="90">
        <v>465126.53</v>
      </c>
      <c r="K39" s="88">
        <f t="shared" si="1"/>
        <v>0</v>
      </c>
      <c r="L39" s="45">
        <f t="shared" si="0"/>
        <v>100</v>
      </c>
    </row>
    <row r="40" spans="1:12" ht="30" outlineLevel="6" x14ac:dyDescent="0.25">
      <c r="A40" s="28" t="s">
        <v>76</v>
      </c>
      <c r="B40" s="35" t="s">
        <v>8</v>
      </c>
      <c r="C40" s="36" t="s">
        <v>9</v>
      </c>
      <c r="D40" s="36" t="s">
        <v>10</v>
      </c>
      <c r="E40" s="36" t="s">
        <v>77</v>
      </c>
      <c r="F40" s="36">
        <v>244</v>
      </c>
      <c r="G40" s="70"/>
      <c r="H40" s="36" t="s">
        <v>13</v>
      </c>
      <c r="I40" s="100">
        <v>2248245.2799999998</v>
      </c>
      <c r="J40" s="90">
        <v>2248245.2799999998</v>
      </c>
      <c r="K40" s="93">
        <f t="shared" ref="K40:K51" si="21">I40-J40</f>
        <v>0</v>
      </c>
      <c r="L40" s="46">
        <f t="shared" ref="L40:L41" si="22">J40/I40*100</f>
        <v>100</v>
      </c>
    </row>
    <row r="41" spans="1:12" ht="30" outlineLevel="6" x14ac:dyDescent="0.25">
      <c r="A41" s="29" t="s">
        <v>76</v>
      </c>
      <c r="B41" s="38" t="s">
        <v>8</v>
      </c>
      <c r="C41" s="38" t="s">
        <v>9</v>
      </c>
      <c r="D41" s="38" t="s">
        <v>10</v>
      </c>
      <c r="E41" s="38" t="s">
        <v>77</v>
      </c>
      <c r="F41" s="38">
        <v>633</v>
      </c>
      <c r="G41" s="47"/>
      <c r="H41" s="38" t="s">
        <v>13</v>
      </c>
      <c r="I41" s="101">
        <v>5789573.7999999998</v>
      </c>
      <c r="J41" s="89">
        <v>5789573.7999999998</v>
      </c>
      <c r="K41" s="93">
        <f t="shared" si="21"/>
        <v>0</v>
      </c>
      <c r="L41" s="46">
        <f t="shared" si="22"/>
        <v>100</v>
      </c>
    </row>
    <row r="42" spans="1:12" ht="47.25" customHeight="1" outlineLevel="6" x14ac:dyDescent="0.25">
      <c r="A42" s="29" t="s">
        <v>45</v>
      </c>
      <c r="B42" s="38" t="s">
        <v>8</v>
      </c>
      <c r="C42" s="38" t="s">
        <v>9</v>
      </c>
      <c r="D42" s="38" t="s">
        <v>10</v>
      </c>
      <c r="E42" s="38" t="s">
        <v>25</v>
      </c>
      <c r="F42" s="38" t="s">
        <v>12</v>
      </c>
      <c r="G42" s="38"/>
      <c r="H42" s="38" t="s">
        <v>13</v>
      </c>
      <c r="I42" s="95">
        <v>6636700</v>
      </c>
      <c r="J42" s="89">
        <v>6636700</v>
      </c>
      <c r="K42" s="93">
        <f t="shared" si="21"/>
        <v>0</v>
      </c>
      <c r="L42" s="32">
        <f t="shared" si="0"/>
        <v>100</v>
      </c>
    </row>
    <row r="43" spans="1:12" ht="32.25" customHeight="1" outlineLevel="6" x14ac:dyDescent="0.25">
      <c r="A43" s="24" t="s">
        <v>100</v>
      </c>
      <c r="B43" s="39" t="s">
        <v>8</v>
      </c>
      <c r="C43" s="39" t="s">
        <v>9</v>
      </c>
      <c r="D43" s="39" t="s">
        <v>10</v>
      </c>
      <c r="E43" s="39" t="s">
        <v>101</v>
      </c>
      <c r="F43" s="39">
        <v>812</v>
      </c>
      <c r="G43" s="39" t="s">
        <v>158</v>
      </c>
      <c r="H43" s="39" t="s">
        <v>13</v>
      </c>
      <c r="I43" s="99">
        <v>900000</v>
      </c>
      <c r="J43" s="97">
        <v>900000</v>
      </c>
      <c r="K43" s="93">
        <f t="shared" si="21"/>
        <v>0</v>
      </c>
      <c r="L43" s="32">
        <f t="shared" si="0"/>
        <v>100</v>
      </c>
    </row>
    <row r="44" spans="1:12" ht="78" customHeight="1" outlineLevel="6" x14ac:dyDescent="0.25">
      <c r="A44" s="19" t="s">
        <v>56</v>
      </c>
      <c r="B44" s="7" t="s">
        <v>8</v>
      </c>
      <c r="C44" s="7" t="s">
        <v>9</v>
      </c>
      <c r="D44" s="7" t="s">
        <v>10</v>
      </c>
      <c r="E44" s="7" t="s">
        <v>26</v>
      </c>
      <c r="F44" s="7" t="s">
        <v>27</v>
      </c>
      <c r="G44" s="73" t="s">
        <v>117</v>
      </c>
      <c r="H44" s="7" t="s">
        <v>13</v>
      </c>
      <c r="I44" s="92">
        <v>4652450.84</v>
      </c>
      <c r="J44" s="89">
        <v>4652450.84</v>
      </c>
      <c r="K44" s="93">
        <f t="shared" si="21"/>
        <v>0</v>
      </c>
      <c r="L44" s="32">
        <f t="shared" si="0"/>
        <v>100</v>
      </c>
    </row>
    <row r="45" spans="1:12" ht="63" customHeight="1" outlineLevel="6" x14ac:dyDescent="0.25">
      <c r="A45" s="19" t="s">
        <v>57</v>
      </c>
      <c r="B45" s="7" t="s">
        <v>8</v>
      </c>
      <c r="C45" s="7" t="s">
        <v>9</v>
      </c>
      <c r="D45" s="7" t="s">
        <v>10</v>
      </c>
      <c r="E45" s="7" t="s">
        <v>58</v>
      </c>
      <c r="F45" s="7" t="s">
        <v>19</v>
      </c>
      <c r="G45" s="73" t="s">
        <v>117</v>
      </c>
      <c r="H45" s="7" t="s">
        <v>13</v>
      </c>
      <c r="I45" s="92">
        <v>14690833.369999999</v>
      </c>
      <c r="J45" s="89">
        <v>14690833.369999999</v>
      </c>
      <c r="K45" s="93">
        <f t="shared" si="21"/>
        <v>0</v>
      </c>
      <c r="L45" s="32">
        <f t="shared" si="0"/>
        <v>100</v>
      </c>
    </row>
    <row r="46" spans="1:12" ht="30" outlineLevel="6" x14ac:dyDescent="0.25">
      <c r="A46" s="19" t="s">
        <v>46</v>
      </c>
      <c r="B46" s="7" t="s">
        <v>8</v>
      </c>
      <c r="C46" s="7" t="s">
        <v>9</v>
      </c>
      <c r="D46" s="7" t="s">
        <v>10</v>
      </c>
      <c r="E46" s="7" t="s">
        <v>59</v>
      </c>
      <c r="F46" s="7" t="s">
        <v>28</v>
      </c>
      <c r="G46" s="70" t="s">
        <v>120</v>
      </c>
      <c r="H46" s="7" t="s">
        <v>13</v>
      </c>
      <c r="I46" s="92">
        <v>1019014.88</v>
      </c>
      <c r="J46" s="89">
        <v>1019014.88</v>
      </c>
      <c r="K46" s="93">
        <f t="shared" si="21"/>
        <v>0</v>
      </c>
      <c r="L46" s="32">
        <f t="shared" si="0"/>
        <v>100</v>
      </c>
    </row>
    <row r="47" spans="1:12" ht="39.75" customHeight="1" outlineLevel="6" x14ac:dyDescent="0.25">
      <c r="A47" s="19" t="s">
        <v>46</v>
      </c>
      <c r="B47" s="7" t="s">
        <v>8</v>
      </c>
      <c r="C47" s="7" t="s">
        <v>9</v>
      </c>
      <c r="D47" s="7" t="s">
        <v>10</v>
      </c>
      <c r="E47" s="7" t="s">
        <v>59</v>
      </c>
      <c r="F47" s="7" t="s">
        <v>19</v>
      </c>
      <c r="G47" s="70" t="s">
        <v>120</v>
      </c>
      <c r="H47" s="7" t="s">
        <v>13</v>
      </c>
      <c r="I47" s="92">
        <v>1411944.3</v>
      </c>
      <c r="J47" s="89">
        <v>1411944.3</v>
      </c>
      <c r="K47" s="105">
        <f t="shared" si="21"/>
        <v>0</v>
      </c>
      <c r="L47" s="32">
        <f t="shared" si="0"/>
        <v>100</v>
      </c>
    </row>
    <row r="48" spans="1:12" ht="24" customHeight="1" outlineLevel="6" x14ac:dyDescent="0.25">
      <c r="A48" s="19" t="s">
        <v>78</v>
      </c>
      <c r="B48" s="7" t="s">
        <v>8</v>
      </c>
      <c r="C48" s="7" t="s">
        <v>9</v>
      </c>
      <c r="D48" s="7" t="s">
        <v>10</v>
      </c>
      <c r="E48" s="7" t="s">
        <v>79</v>
      </c>
      <c r="F48" s="7">
        <v>631</v>
      </c>
      <c r="G48" s="7"/>
      <c r="H48" s="7" t="s">
        <v>13</v>
      </c>
      <c r="I48" s="92">
        <v>0</v>
      </c>
      <c r="J48" s="89">
        <v>0</v>
      </c>
      <c r="K48" s="93">
        <f t="shared" si="21"/>
        <v>0</v>
      </c>
      <c r="L48" s="32">
        <v>0</v>
      </c>
    </row>
    <row r="49" spans="1:12" ht="24" customHeight="1" outlineLevel="6" x14ac:dyDescent="0.25">
      <c r="A49" s="19" t="s">
        <v>66</v>
      </c>
      <c r="B49" s="7" t="s">
        <v>8</v>
      </c>
      <c r="C49" s="7" t="s">
        <v>9</v>
      </c>
      <c r="D49" s="7" t="s">
        <v>10</v>
      </c>
      <c r="E49" s="7" t="s">
        <v>29</v>
      </c>
      <c r="F49" s="7">
        <v>633</v>
      </c>
      <c r="G49" s="7"/>
      <c r="H49" s="7" t="s">
        <v>13</v>
      </c>
      <c r="I49" s="92">
        <v>1006563.64</v>
      </c>
      <c r="J49" s="89">
        <v>1006563.64</v>
      </c>
      <c r="K49" s="93">
        <f t="shared" si="21"/>
        <v>0</v>
      </c>
      <c r="L49" s="32">
        <f t="shared" si="0"/>
        <v>100</v>
      </c>
    </row>
    <row r="50" spans="1:12" ht="49.5" customHeight="1" outlineLevel="6" x14ac:dyDescent="0.25">
      <c r="A50" s="30" t="s">
        <v>66</v>
      </c>
      <c r="B50" s="36" t="s">
        <v>8</v>
      </c>
      <c r="C50" s="36" t="s">
        <v>9</v>
      </c>
      <c r="D50" s="36" t="s">
        <v>10</v>
      </c>
      <c r="E50" s="36" t="s">
        <v>29</v>
      </c>
      <c r="F50" s="36">
        <v>813</v>
      </c>
      <c r="G50" s="36"/>
      <c r="H50" s="7" t="s">
        <v>13</v>
      </c>
      <c r="I50" s="92">
        <v>9353282.6999999993</v>
      </c>
      <c r="J50" s="89">
        <v>9353282.6999999993</v>
      </c>
      <c r="K50" s="93">
        <f t="shared" si="21"/>
        <v>0</v>
      </c>
      <c r="L50" s="32">
        <f t="shared" si="0"/>
        <v>100</v>
      </c>
    </row>
    <row r="51" spans="1:12" ht="30" customHeight="1" outlineLevel="6" x14ac:dyDescent="0.25">
      <c r="A51" s="20" t="s">
        <v>102</v>
      </c>
      <c r="B51" s="38" t="s">
        <v>8</v>
      </c>
      <c r="C51" s="38" t="s">
        <v>9</v>
      </c>
      <c r="D51" s="38" t="s">
        <v>10</v>
      </c>
      <c r="E51" s="38" t="s">
        <v>103</v>
      </c>
      <c r="F51" s="38">
        <v>811</v>
      </c>
      <c r="G51" s="38"/>
      <c r="H51" s="34" t="s">
        <v>13</v>
      </c>
      <c r="I51" s="92">
        <v>0</v>
      </c>
      <c r="J51" s="89">
        <v>0</v>
      </c>
      <c r="K51" s="93">
        <f t="shared" si="21"/>
        <v>0</v>
      </c>
      <c r="L51" s="32">
        <v>0</v>
      </c>
    </row>
    <row r="52" spans="1:12" ht="64.5" customHeight="1" outlineLevel="6" x14ac:dyDescent="0.25">
      <c r="A52" s="19" t="s">
        <v>74</v>
      </c>
      <c r="B52" s="7" t="s">
        <v>8</v>
      </c>
      <c r="C52" s="7" t="s">
        <v>9</v>
      </c>
      <c r="D52" s="7" t="s">
        <v>10</v>
      </c>
      <c r="E52" s="7" t="s">
        <v>104</v>
      </c>
      <c r="F52" s="7" t="s">
        <v>12</v>
      </c>
      <c r="G52" s="72" t="s">
        <v>121</v>
      </c>
      <c r="H52" s="7" t="s">
        <v>13</v>
      </c>
      <c r="I52" s="92">
        <v>10836979.119999999</v>
      </c>
      <c r="J52" s="89">
        <v>10836979.119999999</v>
      </c>
      <c r="K52" s="92">
        <f>I52-J52</f>
        <v>0</v>
      </c>
      <c r="L52" s="32">
        <f>J52/I52*100</f>
        <v>100</v>
      </c>
    </row>
    <row r="53" spans="1:12" ht="38.25" customHeight="1" outlineLevel="6" x14ac:dyDescent="0.25">
      <c r="A53" s="68" t="s">
        <v>75</v>
      </c>
      <c r="B53" s="36" t="s">
        <v>8</v>
      </c>
      <c r="C53" s="36" t="s">
        <v>9</v>
      </c>
      <c r="D53" s="36" t="s">
        <v>10</v>
      </c>
      <c r="E53" s="36" t="s">
        <v>105</v>
      </c>
      <c r="F53" s="36">
        <v>521</v>
      </c>
      <c r="G53" s="72" t="s">
        <v>122</v>
      </c>
      <c r="H53" s="36" t="s">
        <v>13</v>
      </c>
      <c r="I53" s="100">
        <v>247608.79</v>
      </c>
      <c r="J53" s="90">
        <v>247606.42</v>
      </c>
      <c r="K53" s="91">
        <f>I53-J53</f>
        <v>2.3699999999953434</v>
      </c>
      <c r="L53" s="69">
        <f>J53/I53*100</f>
        <v>99.999042844965231</v>
      </c>
    </row>
    <row r="54" spans="1:12" ht="30" outlineLevel="6" x14ac:dyDescent="0.25">
      <c r="A54" s="29" t="s">
        <v>44</v>
      </c>
      <c r="B54" s="38" t="s">
        <v>8</v>
      </c>
      <c r="C54" s="38" t="s">
        <v>9</v>
      </c>
      <c r="D54" s="38" t="s">
        <v>10</v>
      </c>
      <c r="E54" s="38" t="s">
        <v>106</v>
      </c>
      <c r="F54" s="38">
        <v>811</v>
      </c>
      <c r="G54" s="72" t="s">
        <v>123</v>
      </c>
      <c r="H54" s="38" t="s">
        <v>13</v>
      </c>
      <c r="I54" s="101">
        <v>0</v>
      </c>
      <c r="J54" s="89">
        <v>0</v>
      </c>
      <c r="K54" s="95">
        <f>I54-J54</f>
        <v>0</v>
      </c>
      <c r="L54" s="32">
        <v>0</v>
      </c>
    </row>
    <row r="55" spans="1:12" ht="51" outlineLevel="6" x14ac:dyDescent="0.25">
      <c r="A55" s="62" t="s">
        <v>107</v>
      </c>
      <c r="B55" s="44" t="s">
        <v>8</v>
      </c>
      <c r="C55" s="44" t="s">
        <v>9</v>
      </c>
      <c r="D55" s="44" t="s">
        <v>10</v>
      </c>
      <c r="E55" s="44" t="s">
        <v>80</v>
      </c>
      <c r="F55" s="65">
        <v>811</v>
      </c>
      <c r="G55" s="52" t="s">
        <v>124</v>
      </c>
      <c r="H55" s="7" t="s">
        <v>13</v>
      </c>
      <c r="I55" s="45">
        <v>12924.49</v>
      </c>
      <c r="J55" s="89">
        <v>12907.8</v>
      </c>
      <c r="K55" s="88">
        <f t="shared" ref="K55:K91" si="23">I55-J55</f>
        <v>16.690000000000509</v>
      </c>
      <c r="L55" s="45">
        <f t="shared" ref="L55:L91" si="24">J55/I55*100</f>
        <v>99.870865310739532</v>
      </c>
    </row>
    <row r="56" spans="1:12" ht="30" outlineLevel="6" x14ac:dyDescent="0.25">
      <c r="A56" s="20" t="s">
        <v>108</v>
      </c>
      <c r="B56" s="57" t="s">
        <v>8</v>
      </c>
      <c r="C56" s="43" t="s">
        <v>10</v>
      </c>
      <c r="D56" s="43" t="s">
        <v>32</v>
      </c>
      <c r="E56" s="44">
        <v>3230275760</v>
      </c>
      <c r="F56" s="65" t="s">
        <v>30</v>
      </c>
      <c r="G56" s="75" t="s">
        <v>159</v>
      </c>
      <c r="H56" s="7" t="s">
        <v>13</v>
      </c>
      <c r="I56" s="45">
        <v>108166.44</v>
      </c>
      <c r="J56" s="45">
        <v>108166.44</v>
      </c>
      <c r="K56" s="88">
        <f t="shared" ref="K56" si="25">I56-J56</f>
        <v>0</v>
      </c>
      <c r="L56" s="45">
        <f t="shared" ref="L56" si="26">J56/I56*100</f>
        <v>100</v>
      </c>
    </row>
    <row r="57" spans="1:12" ht="45" outlineLevel="6" x14ac:dyDescent="0.25">
      <c r="A57" s="20" t="s">
        <v>109</v>
      </c>
      <c r="B57" s="57" t="s">
        <v>8</v>
      </c>
      <c r="C57" s="43" t="s">
        <v>10</v>
      </c>
      <c r="D57" s="43" t="s">
        <v>32</v>
      </c>
      <c r="E57" s="44" t="s">
        <v>81</v>
      </c>
      <c r="F57" s="65" t="s">
        <v>30</v>
      </c>
      <c r="G57" s="74" t="s">
        <v>125</v>
      </c>
      <c r="H57" s="7" t="s">
        <v>13</v>
      </c>
      <c r="I57" s="45">
        <v>16720.14</v>
      </c>
      <c r="J57" s="45">
        <v>16720.14</v>
      </c>
      <c r="K57" s="88">
        <f t="shared" si="23"/>
        <v>0</v>
      </c>
      <c r="L57" s="45">
        <f t="shared" si="24"/>
        <v>100</v>
      </c>
    </row>
    <row r="58" spans="1:12" ht="45" outlineLevel="6" x14ac:dyDescent="0.25">
      <c r="A58" s="20" t="s">
        <v>109</v>
      </c>
      <c r="B58" s="57" t="s">
        <v>8</v>
      </c>
      <c r="C58" s="43" t="s">
        <v>10</v>
      </c>
      <c r="D58" s="43" t="s">
        <v>32</v>
      </c>
      <c r="E58" s="44" t="s">
        <v>81</v>
      </c>
      <c r="F58" s="65" t="s">
        <v>30</v>
      </c>
      <c r="G58" s="75" t="s">
        <v>126</v>
      </c>
      <c r="H58" s="7" t="s">
        <v>13</v>
      </c>
      <c r="I58" s="45">
        <v>34000</v>
      </c>
      <c r="J58" s="45">
        <v>34000</v>
      </c>
      <c r="K58" s="88">
        <f t="shared" si="23"/>
        <v>0</v>
      </c>
      <c r="L58" s="45">
        <f t="shared" si="24"/>
        <v>100</v>
      </c>
    </row>
    <row r="59" spans="1:12" ht="45" outlineLevel="6" x14ac:dyDescent="0.25">
      <c r="A59" s="20" t="s">
        <v>109</v>
      </c>
      <c r="B59" s="57" t="s">
        <v>8</v>
      </c>
      <c r="C59" s="43" t="s">
        <v>10</v>
      </c>
      <c r="D59" s="43" t="s">
        <v>32</v>
      </c>
      <c r="E59" s="44" t="s">
        <v>81</v>
      </c>
      <c r="F59" s="65" t="s">
        <v>30</v>
      </c>
      <c r="G59" s="75" t="s">
        <v>127</v>
      </c>
      <c r="H59" s="7" t="s">
        <v>13</v>
      </c>
      <c r="I59" s="45">
        <v>40000</v>
      </c>
      <c r="J59" s="45">
        <v>40000</v>
      </c>
      <c r="K59" s="88">
        <f t="shared" si="23"/>
        <v>0</v>
      </c>
      <c r="L59" s="45">
        <f t="shared" si="24"/>
        <v>100</v>
      </c>
    </row>
    <row r="60" spans="1:12" ht="45" outlineLevel="6" x14ac:dyDescent="0.25">
      <c r="A60" s="20" t="s">
        <v>109</v>
      </c>
      <c r="B60" s="57" t="s">
        <v>8</v>
      </c>
      <c r="C60" s="43" t="s">
        <v>10</v>
      </c>
      <c r="D60" s="43" t="s">
        <v>32</v>
      </c>
      <c r="E60" s="44" t="s">
        <v>81</v>
      </c>
      <c r="F60" s="65" t="s">
        <v>30</v>
      </c>
      <c r="G60" s="75" t="s">
        <v>128</v>
      </c>
      <c r="H60" s="34" t="s">
        <v>13</v>
      </c>
      <c r="I60" s="45">
        <v>12609.09</v>
      </c>
      <c r="J60" s="45">
        <v>12609.09</v>
      </c>
      <c r="K60" s="88">
        <f t="shared" si="23"/>
        <v>0</v>
      </c>
      <c r="L60" s="45">
        <f t="shared" si="24"/>
        <v>100</v>
      </c>
    </row>
    <row r="61" spans="1:12" ht="45" outlineLevel="6" x14ac:dyDescent="0.25">
      <c r="A61" s="20" t="s">
        <v>109</v>
      </c>
      <c r="B61" s="57" t="s">
        <v>8</v>
      </c>
      <c r="C61" s="43" t="s">
        <v>10</v>
      </c>
      <c r="D61" s="43" t="s">
        <v>32</v>
      </c>
      <c r="E61" s="44" t="s">
        <v>81</v>
      </c>
      <c r="F61" s="65" t="s">
        <v>30</v>
      </c>
      <c r="G61" s="75" t="s">
        <v>129</v>
      </c>
      <c r="H61" s="7" t="s">
        <v>13</v>
      </c>
      <c r="I61" s="45">
        <v>16988.45</v>
      </c>
      <c r="J61" s="45">
        <v>16988.45</v>
      </c>
      <c r="K61" s="88">
        <f t="shared" si="23"/>
        <v>0</v>
      </c>
      <c r="L61" s="45">
        <f t="shared" si="24"/>
        <v>100</v>
      </c>
    </row>
    <row r="62" spans="1:12" ht="45" outlineLevel="6" x14ac:dyDescent="0.25">
      <c r="A62" s="20" t="s">
        <v>109</v>
      </c>
      <c r="B62" s="57" t="s">
        <v>8</v>
      </c>
      <c r="C62" s="43" t="s">
        <v>10</v>
      </c>
      <c r="D62" s="43" t="s">
        <v>32</v>
      </c>
      <c r="E62" s="44" t="s">
        <v>81</v>
      </c>
      <c r="F62" s="65" t="s">
        <v>30</v>
      </c>
      <c r="G62" s="75" t="s">
        <v>130</v>
      </c>
      <c r="H62" s="36" t="s">
        <v>13</v>
      </c>
      <c r="I62" s="45">
        <v>19953.96</v>
      </c>
      <c r="J62" s="45">
        <v>19953.96</v>
      </c>
      <c r="K62" s="88">
        <f t="shared" si="23"/>
        <v>0</v>
      </c>
      <c r="L62" s="45">
        <f t="shared" si="24"/>
        <v>100</v>
      </c>
    </row>
    <row r="63" spans="1:12" ht="45" outlineLevel="6" x14ac:dyDescent="0.25">
      <c r="A63" s="20" t="s">
        <v>109</v>
      </c>
      <c r="B63" s="57" t="s">
        <v>8</v>
      </c>
      <c r="C63" s="43" t="s">
        <v>10</v>
      </c>
      <c r="D63" s="43" t="s">
        <v>32</v>
      </c>
      <c r="E63" s="44" t="s">
        <v>81</v>
      </c>
      <c r="F63" s="65" t="s">
        <v>30</v>
      </c>
      <c r="G63" s="75" t="s">
        <v>131</v>
      </c>
      <c r="H63" s="38" t="s">
        <v>13</v>
      </c>
      <c r="I63" s="45">
        <v>19482.52</v>
      </c>
      <c r="J63" s="45">
        <v>19482.52</v>
      </c>
      <c r="K63" s="88">
        <f t="shared" si="23"/>
        <v>0</v>
      </c>
      <c r="L63" s="45">
        <f t="shared" si="24"/>
        <v>100</v>
      </c>
    </row>
    <row r="64" spans="1:12" ht="45" outlineLevel="6" x14ac:dyDescent="0.25">
      <c r="A64" s="20" t="s">
        <v>109</v>
      </c>
      <c r="B64" s="57" t="s">
        <v>8</v>
      </c>
      <c r="C64" s="43" t="s">
        <v>10</v>
      </c>
      <c r="D64" s="43" t="s">
        <v>32</v>
      </c>
      <c r="E64" s="44" t="s">
        <v>81</v>
      </c>
      <c r="F64" s="65" t="s">
        <v>30</v>
      </c>
      <c r="G64" s="75" t="s">
        <v>132</v>
      </c>
      <c r="H64" s="7" t="s">
        <v>13</v>
      </c>
      <c r="I64" s="45">
        <v>40000</v>
      </c>
      <c r="J64" s="45">
        <v>40000</v>
      </c>
      <c r="K64" s="88">
        <f t="shared" si="23"/>
        <v>0</v>
      </c>
      <c r="L64" s="45">
        <f t="shared" si="24"/>
        <v>100</v>
      </c>
    </row>
    <row r="65" spans="1:12" ht="45" outlineLevel="6" x14ac:dyDescent="0.25">
      <c r="A65" s="20" t="s">
        <v>109</v>
      </c>
      <c r="B65" s="57" t="s">
        <v>8</v>
      </c>
      <c r="C65" s="43" t="s">
        <v>10</v>
      </c>
      <c r="D65" s="43" t="s">
        <v>32</v>
      </c>
      <c r="E65" s="44" t="s">
        <v>81</v>
      </c>
      <c r="F65" s="65" t="s">
        <v>30</v>
      </c>
      <c r="G65" s="75" t="s">
        <v>133</v>
      </c>
      <c r="H65" s="7" t="s">
        <v>13</v>
      </c>
      <c r="I65" s="45">
        <v>13330.18</v>
      </c>
      <c r="J65" s="45">
        <v>13330.18</v>
      </c>
      <c r="K65" s="88">
        <f t="shared" si="23"/>
        <v>0</v>
      </c>
      <c r="L65" s="45">
        <f t="shared" si="24"/>
        <v>100</v>
      </c>
    </row>
    <row r="66" spans="1:12" ht="45" outlineLevel="6" x14ac:dyDescent="0.25">
      <c r="A66" s="20" t="s">
        <v>109</v>
      </c>
      <c r="B66" s="57" t="s">
        <v>8</v>
      </c>
      <c r="C66" s="43" t="s">
        <v>10</v>
      </c>
      <c r="D66" s="43" t="s">
        <v>32</v>
      </c>
      <c r="E66" s="44" t="s">
        <v>81</v>
      </c>
      <c r="F66" s="65" t="s">
        <v>30</v>
      </c>
      <c r="G66" s="75" t="s">
        <v>134</v>
      </c>
      <c r="H66" s="7" t="s">
        <v>13</v>
      </c>
      <c r="I66" s="45">
        <v>19159.189999999999</v>
      </c>
      <c r="J66" s="45">
        <v>19159.189999999999</v>
      </c>
      <c r="K66" s="88">
        <f t="shared" si="23"/>
        <v>0</v>
      </c>
      <c r="L66" s="45">
        <f t="shared" si="24"/>
        <v>100</v>
      </c>
    </row>
    <row r="67" spans="1:12" ht="45" outlineLevel="6" x14ac:dyDescent="0.25">
      <c r="A67" s="20" t="s">
        <v>109</v>
      </c>
      <c r="B67" s="57" t="s">
        <v>8</v>
      </c>
      <c r="C67" s="43" t="s">
        <v>10</v>
      </c>
      <c r="D67" s="43" t="s">
        <v>32</v>
      </c>
      <c r="E67" s="44" t="s">
        <v>81</v>
      </c>
      <c r="F67" s="65" t="s">
        <v>30</v>
      </c>
      <c r="G67" s="75" t="s">
        <v>135</v>
      </c>
      <c r="H67" s="7" t="s">
        <v>13</v>
      </c>
      <c r="I67" s="45">
        <v>29171.040000000001</v>
      </c>
      <c r="J67" s="45">
        <v>29171.040000000001</v>
      </c>
      <c r="K67" s="88">
        <f t="shared" si="23"/>
        <v>0</v>
      </c>
      <c r="L67" s="45">
        <f t="shared" si="24"/>
        <v>100</v>
      </c>
    </row>
    <row r="68" spans="1:12" ht="45" outlineLevel="6" x14ac:dyDescent="0.25">
      <c r="A68" s="20" t="s">
        <v>109</v>
      </c>
      <c r="B68" s="57" t="s">
        <v>8</v>
      </c>
      <c r="C68" s="43" t="s">
        <v>10</v>
      </c>
      <c r="D68" s="43" t="s">
        <v>32</v>
      </c>
      <c r="E68" s="44" t="s">
        <v>81</v>
      </c>
      <c r="F68" s="65" t="s">
        <v>30</v>
      </c>
      <c r="G68" s="75" t="s">
        <v>136</v>
      </c>
      <c r="H68" s="34" t="s">
        <v>13</v>
      </c>
      <c r="I68" s="45">
        <v>40000</v>
      </c>
      <c r="J68" s="45">
        <v>40000</v>
      </c>
      <c r="K68" s="88">
        <f>I68-J68</f>
        <v>0</v>
      </c>
      <c r="L68" s="45">
        <f t="shared" si="24"/>
        <v>100</v>
      </c>
    </row>
    <row r="69" spans="1:12" ht="45" outlineLevel="6" x14ac:dyDescent="0.25">
      <c r="A69" s="20" t="s">
        <v>109</v>
      </c>
      <c r="B69" s="57" t="s">
        <v>8</v>
      </c>
      <c r="C69" s="43" t="s">
        <v>10</v>
      </c>
      <c r="D69" s="43" t="s">
        <v>32</v>
      </c>
      <c r="E69" s="44" t="s">
        <v>81</v>
      </c>
      <c r="F69" s="65" t="s">
        <v>30</v>
      </c>
      <c r="G69" s="75" t="s">
        <v>137</v>
      </c>
      <c r="H69" s="7" t="s">
        <v>13</v>
      </c>
      <c r="I69" s="45">
        <v>31821.3</v>
      </c>
      <c r="J69" s="45">
        <v>31821.3</v>
      </c>
      <c r="K69" s="88">
        <f t="shared" si="23"/>
        <v>0</v>
      </c>
      <c r="L69" s="45">
        <f t="shared" si="24"/>
        <v>100</v>
      </c>
    </row>
    <row r="70" spans="1:12" ht="45" outlineLevel="6" x14ac:dyDescent="0.25">
      <c r="A70" s="20" t="s">
        <v>109</v>
      </c>
      <c r="B70" s="57" t="s">
        <v>8</v>
      </c>
      <c r="C70" s="43" t="s">
        <v>10</v>
      </c>
      <c r="D70" s="43" t="s">
        <v>32</v>
      </c>
      <c r="E70" s="44" t="s">
        <v>81</v>
      </c>
      <c r="F70" s="65" t="s">
        <v>30</v>
      </c>
      <c r="G70" s="75" t="s">
        <v>138</v>
      </c>
      <c r="H70" s="36" t="s">
        <v>13</v>
      </c>
      <c r="I70" s="45">
        <v>36827.46</v>
      </c>
      <c r="J70" s="45">
        <v>36827.46</v>
      </c>
      <c r="K70" s="88">
        <f t="shared" si="23"/>
        <v>0</v>
      </c>
      <c r="L70" s="45">
        <f t="shared" si="24"/>
        <v>100</v>
      </c>
    </row>
    <row r="71" spans="1:12" ht="45" outlineLevel="6" x14ac:dyDescent="0.25">
      <c r="A71" s="20" t="s">
        <v>109</v>
      </c>
      <c r="B71" s="57" t="s">
        <v>8</v>
      </c>
      <c r="C71" s="43" t="s">
        <v>10</v>
      </c>
      <c r="D71" s="43" t="s">
        <v>32</v>
      </c>
      <c r="E71" s="44" t="s">
        <v>81</v>
      </c>
      <c r="F71" s="65" t="s">
        <v>30</v>
      </c>
      <c r="G71" s="75" t="s">
        <v>139</v>
      </c>
      <c r="H71" s="38" t="s">
        <v>13</v>
      </c>
      <c r="I71" s="45">
        <v>31580.91</v>
      </c>
      <c r="J71" s="45">
        <v>31580.91</v>
      </c>
      <c r="K71" s="88">
        <f t="shared" si="23"/>
        <v>0</v>
      </c>
      <c r="L71" s="45">
        <f t="shared" si="24"/>
        <v>100</v>
      </c>
    </row>
    <row r="72" spans="1:12" ht="45" outlineLevel="6" x14ac:dyDescent="0.25">
      <c r="A72" s="20" t="s">
        <v>109</v>
      </c>
      <c r="B72" s="57" t="s">
        <v>8</v>
      </c>
      <c r="C72" s="43" t="s">
        <v>10</v>
      </c>
      <c r="D72" s="43" t="s">
        <v>32</v>
      </c>
      <c r="E72" s="44" t="s">
        <v>81</v>
      </c>
      <c r="F72" s="65" t="s">
        <v>30</v>
      </c>
      <c r="G72" s="75" t="s">
        <v>140</v>
      </c>
      <c r="H72" s="7" t="s">
        <v>13</v>
      </c>
      <c r="I72" s="45">
        <v>39722.76</v>
      </c>
      <c r="J72" s="45">
        <v>39722.76</v>
      </c>
      <c r="K72" s="88">
        <f t="shared" si="23"/>
        <v>0</v>
      </c>
      <c r="L72" s="45">
        <f t="shared" si="24"/>
        <v>100</v>
      </c>
    </row>
    <row r="73" spans="1:12" ht="45" outlineLevel="6" x14ac:dyDescent="0.25">
      <c r="A73" s="20" t="s">
        <v>109</v>
      </c>
      <c r="B73" s="57" t="s">
        <v>8</v>
      </c>
      <c r="C73" s="43" t="s">
        <v>10</v>
      </c>
      <c r="D73" s="43" t="s">
        <v>32</v>
      </c>
      <c r="E73" s="44" t="s">
        <v>81</v>
      </c>
      <c r="F73" s="65" t="s">
        <v>30</v>
      </c>
      <c r="G73" s="75" t="s">
        <v>141</v>
      </c>
      <c r="H73" s="7" t="s">
        <v>13</v>
      </c>
      <c r="I73" s="45">
        <v>25004.6</v>
      </c>
      <c r="J73" s="45">
        <v>25004.6</v>
      </c>
      <c r="K73" s="88">
        <f t="shared" si="23"/>
        <v>0</v>
      </c>
      <c r="L73" s="45">
        <f t="shared" si="24"/>
        <v>100</v>
      </c>
    </row>
    <row r="74" spans="1:12" ht="45" outlineLevel="6" x14ac:dyDescent="0.25">
      <c r="A74" s="20" t="s">
        <v>109</v>
      </c>
      <c r="B74" s="57" t="s">
        <v>8</v>
      </c>
      <c r="C74" s="43" t="s">
        <v>10</v>
      </c>
      <c r="D74" s="43" t="s">
        <v>32</v>
      </c>
      <c r="E74" s="44" t="s">
        <v>81</v>
      </c>
      <c r="F74" s="65" t="s">
        <v>30</v>
      </c>
      <c r="G74" s="75" t="s">
        <v>142</v>
      </c>
      <c r="H74" s="7" t="s">
        <v>13</v>
      </c>
      <c r="I74" s="45">
        <v>10851.43</v>
      </c>
      <c r="J74" s="45">
        <v>10851.43</v>
      </c>
      <c r="K74" s="88">
        <f t="shared" si="23"/>
        <v>0</v>
      </c>
      <c r="L74" s="45">
        <f t="shared" si="24"/>
        <v>100</v>
      </c>
    </row>
    <row r="75" spans="1:12" ht="45" outlineLevel="6" x14ac:dyDescent="0.25">
      <c r="A75" s="20" t="s">
        <v>109</v>
      </c>
      <c r="B75" s="57" t="s">
        <v>8</v>
      </c>
      <c r="C75" s="43" t="s">
        <v>10</v>
      </c>
      <c r="D75" s="43" t="s">
        <v>32</v>
      </c>
      <c r="E75" s="44" t="s">
        <v>81</v>
      </c>
      <c r="F75" s="65" t="s">
        <v>30</v>
      </c>
      <c r="G75" s="75" t="s">
        <v>143</v>
      </c>
      <c r="H75" s="7" t="s">
        <v>13</v>
      </c>
      <c r="I75" s="45">
        <v>28399</v>
      </c>
      <c r="J75" s="45">
        <v>28399</v>
      </c>
      <c r="K75" s="88">
        <f t="shared" si="23"/>
        <v>0</v>
      </c>
      <c r="L75" s="45">
        <f t="shared" si="24"/>
        <v>100</v>
      </c>
    </row>
    <row r="76" spans="1:12" ht="45" outlineLevel="6" x14ac:dyDescent="0.25">
      <c r="A76" s="20" t="s">
        <v>109</v>
      </c>
      <c r="B76" s="57" t="s">
        <v>8</v>
      </c>
      <c r="C76" s="43" t="s">
        <v>10</v>
      </c>
      <c r="D76" s="43" t="s">
        <v>32</v>
      </c>
      <c r="E76" s="44" t="s">
        <v>81</v>
      </c>
      <c r="F76" s="65" t="s">
        <v>30</v>
      </c>
      <c r="G76" s="75" t="s">
        <v>144</v>
      </c>
      <c r="H76" s="34" t="s">
        <v>13</v>
      </c>
      <c r="I76" s="45">
        <v>12576.39</v>
      </c>
      <c r="J76" s="45">
        <v>12576.39</v>
      </c>
      <c r="K76" s="88">
        <f t="shared" si="23"/>
        <v>0</v>
      </c>
      <c r="L76" s="45">
        <f t="shared" si="24"/>
        <v>100</v>
      </c>
    </row>
    <row r="77" spans="1:12" ht="45" outlineLevel="6" x14ac:dyDescent="0.25">
      <c r="A77" s="20" t="s">
        <v>109</v>
      </c>
      <c r="B77" s="57" t="s">
        <v>8</v>
      </c>
      <c r="C77" s="43" t="s">
        <v>10</v>
      </c>
      <c r="D77" s="43" t="s">
        <v>32</v>
      </c>
      <c r="E77" s="44" t="s">
        <v>81</v>
      </c>
      <c r="F77" s="65" t="s">
        <v>30</v>
      </c>
      <c r="G77" s="75" t="s">
        <v>145</v>
      </c>
      <c r="H77" s="7" t="s">
        <v>13</v>
      </c>
      <c r="I77" s="45">
        <v>25556.67</v>
      </c>
      <c r="J77" s="45">
        <v>25556.67</v>
      </c>
      <c r="K77" s="88">
        <f t="shared" si="23"/>
        <v>0</v>
      </c>
      <c r="L77" s="45">
        <f t="shared" si="24"/>
        <v>100</v>
      </c>
    </row>
    <row r="78" spans="1:12" ht="60" outlineLevel="6" x14ac:dyDescent="0.25">
      <c r="A78" s="21" t="s">
        <v>110</v>
      </c>
      <c r="B78" s="67" t="s">
        <v>8</v>
      </c>
      <c r="C78" s="48" t="s">
        <v>50</v>
      </c>
      <c r="D78" s="48" t="s">
        <v>51</v>
      </c>
      <c r="E78" s="50" t="s">
        <v>82</v>
      </c>
      <c r="F78" s="51">
        <v>811</v>
      </c>
      <c r="G78" s="81" t="s">
        <v>124</v>
      </c>
      <c r="H78" s="36" t="s">
        <v>13</v>
      </c>
      <c r="I78" s="27">
        <v>9634.69</v>
      </c>
      <c r="J78" s="90">
        <v>9634.69</v>
      </c>
      <c r="K78" s="91">
        <f t="shared" si="23"/>
        <v>0</v>
      </c>
      <c r="L78" s="45">
        <f t="shared" si="24"/>
        <v>100</v>
      </c>
    </row>
    <row r="79" spans="1:12" ht="30" outlineLevel="6" x14ac:dyDescent="0.25">
      <c r="A79" s="20" t="s">
        <v>160</v>
      </c>
      <c r="B79" s="8" t="s">
        <v>8</v>
      </c>
      <c r="C79" s="52" t="s">
        <v>51</v>
      </c>
      <c r="D79" s="52" t="s">
        <v>51</v>
      </c>
      <c r="E79" s="8">
        <v>2320103212</v>
      </c>
      <c r="F79" s="8">
        <v>244</v>
      </c>
      <c r="G79" s="49"/>
      <c r="H79" s="38" t="s">
        <v>13</v>
      </c>
      <c r="I79" s="71">
        <v>529500</v>
      </c>
      <c r="J79" s="89">
        <v>522427.4</v>
      </c>
      <c r="K79" s="88">
        <f t="shared" ref="K79" si="27">I79-J79</f>
        <v>7072.5999999999767</v>
      </c>
      <c r="L79" s="76">
        <f t="shared" ref="L79" si="28">J79/I79*100</f>
        <v>98.664287063267238</v>
      </c>
    </row>
    <row r="80" spans="1:12" ht="38.25" outlineLevel="6" x14ac:dyDescent="0.25">
      <c r="A80" s="77" t="s">
        <v>111</v>
      </c>
      <c r="B80" s="78" t="s">
        <v>8</v>
      </c>
      <c r="C80" s="78" t="s">
        <v>33</v>
      </c>
      <c r="D80" s="78" t="s">
        <v>32</v>
      </c>
      <c r="E80" s="78" t="s">
        <v>83</v>
      </c>
      <c r="F80" s="79" t="s">
        <v>30</v>
      </c>
      <c r="G80" s="80" t="s">
        <v>146</v>
      </c>
      <c r="H80" s="41" t="s">
        <v>13</v>
      </c>
      <c r="I80" s="102">
        <v>241142.85</v>
      </c>
      <c r="J80" s="103">
        <v>241142.85</v>
      </c>
      <c r="K80" s="104">
        <f t="shared" si="23"/>
        <v>0</v>
      </c>
      <c r="L80" s="27">
        <f t="shared" si="24"/>
        <v>100</v>
      </c>
    </row>
    <row r="81" spans="1:12" ht="21" customHeight="1" outlineLevel="6" x14ac:dyDescent="0.25">
      <c r="A81" s="17" t="s">
        <v>112</v>
      </c>
      <c r="B81" s="8" t="s">
        <v>8</v>
      </c>
      <c r="C81" s="8">
        <v>14</v>
      </c>
      <c r="D81" s="8" t="s">
        <v>32</v>
      </c>
      <c r="E81" s="8" t="s">
        <v>31</v>
      </c>
      <c r="F81" s="8" t="s">
        <v>30</v>
      </c>
      <c r="G81" s="52" t="s">
        <v>147</v>
      </c>
      <c r="H81" s="7" t="s">
        <v>13</v>
      </c>
      <c r="I81" s="71">
        <v>3912736.53</v>
      </c>
      <c r="J81" s="89">
        <v>3912736.53</v>
      </c>
      <c r="K81" s="88">
        <f t="shared" si="23"/>
        <v>0</v>
      </c>
      <c r="L81" s="71">
        <f t="shared" si="24"/>
        <v>100</v>
      </c>
    </row>
    <row r="82" spans="1:12" ht="21" customHeight="1" outlineLevel="6" x14ac:dyDescent="0.25">
      <c r="A82" s="17" t="s">
        <v>112</v>
      </c>
      <c r="B82" s="8" t="s">
        <v>8</v>
      </c>
      <c r="C82" s="8">
        <v>14</v>
      </c>
      <c r="D82" s="8" t="s">
        <v>32</v>
      </c>
      <c r="E82" s="8" t="s">
        <v>31</v>
      </c>
      <c r="F82" s="8" t="s">
        <v>30</v>
      </c>
      <c r="G82" s="52" t="s">
        <v>148</v>
      </c>
      <c r="H82" s="7" t="s">
        <v>13</v>
      </c>
      <c r="I82" s="71">
        <v>255745.29</v>
      </c>
      <c r="J82" s="89">
        <v>255745.29</v>
      </c>
      <c r="K82" s="88">
        <f t="shared" si="23"/>
        <v>0</v>
      </c>
      <c r="L82" s="71">
        <f t="shared" si="24"/>
        <v>100</v>
      </c>
    </row>
    <row r="83" spans="1:12" ht="21" customHeight="1" outlineLevel="6" x14ac:dyDescent="0.25">
      <c r="A83" s="17" t="s">
        <v>112</v>
      </c>
      <c r="B83" s="8" t="s">
        <v>8</v>
      </c>
      <c r="C83" s="8">
        <v>14</v>
      </c>
      <c r="D83" s="8" t="s">
        <v>32</v>
      </c>
      <c r="E83" s="8" t="s">
        <v>31</v>
      </c>
      <c r="F83" s="8" t="s">
        <v>30</v>
      </c>
      <c r="G83" s="52" t="s">
        <v>149</v>
      </c>
      <c r="H83" s="7" t="s">
        <v>13</v>
      </c>
      <c r="I83" s="71">
        <v>1084888.8899999999</v>
      </c>
      <c r="J83" s="89">
        <v>1084888.8899999999</v>
      </c>
      <c r="K83" s="88">
        <f t="shared" si="23"/>
        <v>0</v>
      </c>
      <c r="L83" s="71">
        <f t="shared" si="24"/>
        <v>100</v>
      </c>
    </row>
    <row r="84" spans="1:12" ht="21" customHeight="1" outlineLevel="6" x14ac:dyDescent="0.25">
      <c r="A84" s="17" t="s">
        <v>112</v>
      </c>
      <c r="B84" s="8" t="s">
        <v>8</v>
      </c>
      <c r="C84" s="8">
        <v>14</v>
      </c>
      <c r="D84" s="8" t="s">
        <v>32</v>
      </c>
      <c r="E84" s="8" t="s">
        <v>31</v>
      </c>
      <c r="F84" s="8" t="s">
        <v>30</v>
      </c>
      <c r="G84" s="52" t="s">
        <v>150</v>
      </c>
      <c r="H84" s="7" t="s">
        <v>13</v>
      </c>
      <c r="I84" s="71">
        <v>48535.74</v>
      </c>
      <c r="J84" s="89">
        <v>48535.74</v>
      </c>
      <c r="K84" s="88">
        <f t="shared" si="23"/>
        <v>0</v>
      </c>
      <c r="L84" s="71">
        <f t="shared" si="24"/>
        <v>100</v>
      </c>
    </row>
    <row r="85" spans="1:12" ht="21" customHeight="1" outlineLevel="6" x14ac:dyDescent="0.25">
      <c r="A85" s="17" t="s">
        <v>112</v>
      </c>
      <c r="B85" s="8" t="s">
        <v>8</v>
      </c>
      <c r="C85" s="8">
        <v>14</v>
      </c>
      <c r="D85" s="8" t="s">
        <v>32</v>
      </c>
      <c r="E85" s="8" t="s">
        <v>31</v>
      </c>
      <c r="F85" s="8" t="s">
        <v>30</v>
      </c>
      <c r="G85" s="52" t="s">
        <v>151</v>
      </c>
      <c r="H85" s="34" t="s">
        <v>13</v>
      </c>
      <c r="I85" s="71">
        <v>50829.8</v>
      </c>
      <c r="J85" s="89">
        <f>9641.89+33149.39+8038.52</f>
        <v>50829.8</v>
      </c>
      <c r="K85" s="88">
        <f t="shared" si="23"/>
        <v>0</v>
      </c>
      <c r="L85" s="71">
        <f t="shared" si="24"/>
        <v>100</v>
      </c>
    </row>
    <row r="86" spans="1:12" ht="21" customHeight="1" outlineLevel="6" x14ac:dyDescent="0.25">
      <c r="A86" s="17" t="s">
        <v>112</v>
      </c>
      <c r="B86" s="8" t="s">
        <v>8</v>
      </c>
      <c r="C86" s="8">
        <v>14</v>
      </c>
      <c r="D86" s="8" t="s">
        <v>32</v>
      </c>
      <c r="E86" s="8" t="s">
        <v>31</v>
      </c>
      <c r="F86" s="8" t="s">
        <v>30</v>
      </c>
      <c r="G86" s="52" t="s">
        <v>152</v>
      </c>
      <c r="H86" s="7" t="s">
        <v>13</v>
      </c>
      <c r="I86" s="71">
        <v>130885.27</v>
      </c>
      <c r="J86" s="89">
        <v>130885.27</v>
      </c>
      <c r="K86" s="88">
        <f t="shared" si="23"/>
        <v>0</v>
      </c>
      <c r="L86" s="71">
        <f t="shared" si="24"/>
        <v>100</v>
      </c>
    </row>
    <row r="87" spans="1:12" ht="21" customHeight="1" outlineLevel="6" x14ac:dyDescent="0.25">
      <c r="A87" s="17" t="s">
        <v>112</v>
      </c>
      <c r="B87" s="8" t="s">
        <v>8</v>
      </c>
      <c r="C87" s="8">
        <v>14</v>
      </c>
      <c r="D87" s="8" t="s">
        <v>32</v>
      </c>
      <c r="E87" s="8" t="s">
        <v>31</v>
      </c>
      <c r="F87" s="8" t="s">
        <v>30</v>
      </c>
      <c r="G87" s="52" t="s">
        <v>153</v>
      </c>
      <c r="H87" s="36" t="s">
        <v>13</v>
      </c>
      <c r="I87" s="71">
        <v>15063.27</v>
      </c>
      <c r="J87" s="89">
        <v>15063.27</v>
      </c>
      <c r="K87" s="88">
        <f t="shared" si="23"/>
        <v>0</v>
      </c>
      <c r="L87" s="71">
        <f t="shared" si="24"/>
        <v>100</v>
      </c>
    </row>
    <row r="88" spans="1:12" ht="21" customHeight="1" outlineLevel="6" x14ac:dyDescent="0.25">
      <c r="A88" s="17" t="s">
        <v>112</v>
      </c>
      <c r="B88" s="8" t="s">
        <v>8</v>
      </c>
      <c r="C88" s="8">
        <v>14</v>
      </c>
      <c r="D88" s="8" t="s">
        <v>32</v>
      </c>
      <c r="E88" s="8" t="s">
        <v>31</v>
      </c>
      <c r="F88" s="8" t="s">
        <v>30</v>
      </c>
      <c r="G88" s="52" t="s">
        <v>154</v>
      </c>
      <c r="H88" s="38" t="s">
        <v>13</v>
      </c>
      <c r="I88" s="71">
        <v>116142.68</v>
      </c>
      <c r="J88" s="89">
        <v>116142.68</v>
      </c>
      <c r="K88" s="88">
        <f t="shared" si="23"/>
        <v>0</v>
      </c>
      <c r="L88" s="71">
        <f t="shared" si="24"/>
        <v>100</v>
      </c>
    </row>
    <row r="89" spans="1:12" ht="21" customHeight="1" outlineLevel="6" x14ac:dyDescent="0.25">
      <c r="A89" s="17" t="s">
        <v>112</v>
      </c>
      <c r="B89" s="8" t="s">
        <v>8</v>
      </c>
      <c r="C89" s="8">
        <v>14</v>
      </c>
      <c r="D89" s="8" t="s">
        <v>32</v>
      </c>
      <c r="E89" s="8" t="s">
        <v>31</v>
      </c>
      <c r="F89" s="8" t="s">
        <v>30</v>
      </c>
      <c r="G89" s="52" t="s">
        <v>155</v>
      </c>
      <c r="H89" s="7" t="s">
        <v>13</v>
      </c>
      <c r="I89" s="71">
        <v>173840.5</v>
      </c>
      <c r="J89" s="89">
        <v>173840.5</v>
      </c>
      <c r="K89" s="88">
        <f t="shared" si="23"/>
        <v>0</v>
      </c>
      <c r="L89" s="71">
        <f t="shared" si="24"/>
        <v>100</v>
      </c>
    </row>
    <row r="90" spans="1:12" ht="21" customHeight="1" outlineLevel="6" x14ac:dyDescent="0.25">
      <c r="A90" s="17" t="s">
        <v>112</v>
      </c>
      <c r="B90" s="8" t="s">
        <v>8</v>
      </c>
      <c r="C90" s="8">
        <v>14</v>
      </c>
      <c r="D90" s="8" t="s">
        <v>32</v>
      </c>
      <c r="E90" s="8" t="s">
        <v>31</v>
      </c>
      <c r="F90" s="8" t="s">
        <v>30</v>
      </c>
      <c r="G90" s="52" t="s">
        <v>156</v>
      </c>
      <c r="H90" s="7" t="s">
        <v>13</v>
      </c>
      <c r="I90" s="71">
        <v>9438.41</v>
      </c>
      <c r="J90" s="89">
        <v>9438.41</v>
      </c>
      <c r="K90" s="88">
        <f t="shared" si="23"/>
        <v>0</v>
      </c>
      <c r="L90" s="71">
        <f t="shared" si="24"/>
        <v>100</v>
      </c>
    </row>
    <row r="91" spans="1:12" ht="21" customHeight="1" outlineLevel="6" x14ac:dyDescent="0.25">
      <c r="A91" s="17" t="s">
        <v>112</v>
      </c>
      <c r="B91" s="8" t="s">
        <v>8</v>
      </c>
      <c r="C91" s="8">
        <v>14</v>
      </c>
      <c r="D91" s="8" t="s">
        <v>32</v>
      </c>
      <c r="E91" s="8" t="s">
        <v>31</v>
      </c>
      <c r="F91" s="8" t="s">
        <v>30</v>
      </c>
      <c r="G91" s="52" t="s">
        <v>157</v>
      </c>
      <c r="H91" s="7" t="s">
        <v>13</v>
      </c>
      <c r="I91" s="71">
        <v>8349.59</v>
      </c>
      <c r="J91" s="89">
        <v>8349.59</v>
      </c>
      <c r="K91" s="88">
        <f t="shared" si="23"/>
        <v>0</v>
      </c>
      <c r="L91" s="71">
        <f t="shared" si="24"/>
        <v>100</v>
      </c>
    </row>
    <row r="92" spans="1:12" x14ac:dyDescent="0.25">
      <c r="I92" s="13" t="e">
        <f>#REF!+федеральные!I4</f>
        <v>#REF!</v>
      </c>
      <c r="J92" s="13" t="e">
        <f>#REF!+федеральные!J4</f>
        <v>#REF!</v>
      </c>
      <c r="K92" s="13" t="e">
        <f>#REF!+федеральные!K4</f>
        <v>#REF!</v>
      </c>
    </row>
    <row r="94" spans="1:12" x14ac:dyDescent="0.25">
      <c r="G94" s="2" t="s">
        <v>113</v>
      </c>
      <c r="I94" s="13">
        <f>I31+I44+I45</f>
        <v>24230482.420000002</v>
      </c>
      <c r="J94" s="13"/>
    </row>
    <row r="95" spans="1:12" x14ac:dyDescent="0.25">
      <c r="G95" s="2" t="s">
        <v>114</v>
      </c>
      <c r="I95" s="13">
        <f>I32+I33+I34+I35+I36+I37+I38</f>
        <v>15479960.449999999</v>
      </c>
      <c r="J95" s="13"/>
    </row>
    <row r="96" spans="1:12" x14ac:dyDescent="0.25">
      <c r="I96" s="13"/>
      <c r="J96" s="13"/>
    </row>
    <row r="97" spans="9:11" x14ac:dyDescent="0.25">
      <c r="I97" s="13"/>
    </row>
    <row r="98" spans="9:11" x14ac:dyDescent="0.25">
      <c r="I98" s="13"/>
    </row>
    <row r="99" spans="9:11" x14ac:dyDescent="0.25">
      <c r="I99" s="13"/>
      <c r="J99" s="13"/>
      <c r="K99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zoomScale="80" zoomScaleSheetLayoutView="80" workbookViewId="0">
      <selection activeCell="G9" sqref="G9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0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2" width="10.85546875" style="2" customWidth="1"/>
    <col min="13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45"/>
      <c r="B2" s="146"/>
      <c r="C2" s="146"/>
      <c r="D2" s="146"/>
      <c r="E2" s="146"/>
      <c r="F2" s="146"/>
      <c r="G2" s="146"/>
      <c r="H2" s="146"/>
      <c r="I2" s="146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48</v>
      </c>
      <c r="I3" s="15" t="s">
        <v>93</v>
      </c>
      <c r="J3" s="16" t="s">
        <v>186</v>
      </c>
      <c r="K3" s="16" t="s">
        <v>187</v>
      </c>
      <c r="L3" s="16" t="s">
        <v>49</v>
      </c>
      <c r="N3" s="5"/>
      <c r="O3" s="5" t="s">
        <v>87</v>
      </c>
      <c r="P3" s="5"/>
      <c r="Q3" s="5"/>
      <c r="R3" s="5"/>
      <c r="S3" s="5"/>
      <c r="T3" s="5" t="s">
        <v>88</v>
      </c>
    </row>
    <row r="4" spans="1:20" x14ac:dyDescent="0.25">
      <c r="A4" s="17" t="s">
        <v>37</v>
      </c>
      <c r="B4" s="8"/>
      <c r="C4" s="8"/>
      <c r="D4" s="8"/>
      <c r="E4" s="8"/>
      <c r="F4" s="8"/>
      <c r="G4" s="8"/>
      <c r="H4" s="8"/>
      <c r="I4" s="18">
        <f>SUM(I5:I59)</f>
        <v>902464400</v>
      </c>
      <c r="J4" s="18">
        <f>SUM(J5:J59)</f>
        <v>902464286.48000002</v>
      </c>
      <c r="K4" s="18">
        <f>SUM(K5:K59)</f>
        <v>113.52000000188127</v>
      </c>
      <c r="L4" s="18">
        <f t="shared" ref="L4:L59" si="0">J4/I4*100</f>
        <v>99.999987421110461</v>
      </c>
      <c r="N4" s="6"/>
      <c r="O4" s="6"/>
      <c r="P4" s="6"/>
      <c r="Q4" s="6"/>
      <c r="R4" s="6"/>
      <c r="S4" s="6"/>
      <c r="T4" s="6"/>
    </row>
    <row r="5" spans="1:20" ht="25.5" x14ac:dyDescent="0.25">
      <c r="A5" s="17" t="s">
        <v>97</v>
      </c>
      <c r="B5" s="8" t="s">
        <v>8</v>
      </c>
      <c r="C5" s="8" t="s">
        <v>9</v>
      </c>
      <c r="D5" s="8" t="s">
        <v>10</v>
      </c>
      <c r="E5" s="8" t="s">
        <v>96</v>
      </c>
      <c r="F5" s="8">
        <v>813</v>
      </c>
      <c r="G5" s="8" t="s">
        <v>115</v>
      </c>
      <c r="H5" s="53" t="s">
        <v>18</v>
      </c>
      <c r="I5" s="83">
        <v>9926300</v>
      </c>
      <c r="J5" s="83">
        <v>9926300</v>
      </c>
      <c r="K5" s="84">
        <f t="shared" ref="K5:K59" si="1">I5-J5</f>
        <v>0</v>
      </c>
      <c r="L5" s="54">
        <f t="shared" si="0"/>
        <v>100</v>
      </c>
      <c r="N5" s="6"/>
      <c r="O5" s="6"/>
      <c r="P5" s="6"/>
      <c r="Q5" s="6"/>
      <c r="R5" s="6"/>
      <c r="S5" s="6"/>
      <c r="T5" s="6"/>
    </row>
    <row r="6" spans="1:20" ht="42.75" customHeight="1" x14ac:dyDescent="0.25">
      <c r="A6" s="25" t="s">
        <v>98</v>
      </c>
      <c r="B6" s="55" t="s">
        <v>8</v>
      </c>
      <c r="C6" s="55" t="s">
        <v>9</v>
      </c>
      <c r="D6" s="55" t="s">
        <v>10</v>
      </c>
      <c r="E6" s="55" t="s">
        <v>89</v>
      </c>
      <c r="F6" s="55" t="s">
        <v>12</v>
      </c>
      <c r="G6" s="39" t="s">
        <v>116</v>
      </c>
      <c r="H6" s="53" t="s">
        <v>18</v>
      </c>
      <c r="I6" s="85">
        <v>6830300</v>
      </c>
      <c r="J6" s="85">
        <f>3409500+3420800</f>
        <v>6830300</v>
      </c>
      <c r="K6" s="84">
        <f t="shared" si="1"/>
        <v>0</v>
      </c>
      <c r="L6" s="54">
        <f t="shared" si="0"/>
        <v>100</v>
      </c>
      <c r="N6" s="6"/>
      <c r="O6" s="56">
        <f>SUM(J6:J21)</f>
        <v>570360828.16999996</v>
      </c>
      <c r="P6" s="6" t="s">
        <v>85</v>
      </c>
      <c r="Q6" s="6"/>
      <c r="R6" s="6"/>
      <c r="S6" s="6"/>
      <c r="T6" s="56">
        <f>SUM(I6:I21)</f>
        <v>570360900</v>
      </c>
    </row>
    <row r="7" spans="1:20" ht="42.75" customHeight="1" x14ac:dyDescent="0.25">
      <c r="A7" s="140" t="s">
        <v>179</v>
      </c>
      <c r="B7" s="7" t="s">
        <v>8</v>
      </c>
      <c r="C7" s="7" t="s">
        <v>9</v>
      </c>
      <c r="D7" s="7" t="s">
        <v>10</v>
      </c>
      <c r="E7" s="7" t="s">
        <v>180</v>
      </c>
      <c r="F7" s="7">
        <v>811</v>
      </c>
      <c r="G7" s="7" t="s">
        <v>181</v>
      </c>
      <c r="H7" s="53" t="s">
        <v>18</v>
      </c>
      <c r="I7" s="92">
        <v>11055700</v>
      </c>
      <c r="J7" s="92">
        <v>11055700</v>
      </c>
      <c r="K7" s="92">
        <f t="shared" si="1"/>
        <v>0</v>
      </c>
      <c r="L7" s="32">
        <f t="shared" si="0"/>
        <v>100</v>
      </c>
      <c r="N7" s="6"/>
      <c r="O7" s="56"/>
      <c r="P7" s="6"/>
      <c r="Q7" s="6"/>
      <c r="R7" s="6"/>
      <c r="S7" s="6"/>
      <c r="T7" s="56"/>
    </row>
    <row r="8" spans="1:20" ht="105.75" customHeight="1" outlineLevel="6" x14ac:dyDescent="0.25">
      <c r="A8" s="42" t="s">
        <v>99</v>
      </c>
      <c r="B8" s="57" t="s">
        <v>8</v>
      </c>
      <c r="C8" s="58" t="s">
        <v>9</v>
      </c>
      <c r="D8" s="58" t="s">
        <v>10</v>
      </c>
      <c r="E8" s="58" t="s">
        <v>63</v>
      </c>
      <c r="F8" s="58">
        <v>813</v>
      </c>
      <c r="G8" s="59" t="s">
        <v>117</v>
      </c>
      <c r="H8" s="58" t="s">
        <v>18</v>
      </c>
      <c r="I8" s="86">
        <v>49415004.07</v>
      </c>
      <c r="J8" s="86">
        <v>49415004.07</v>
      </c>
      <c r="K8" s="84">
        <f t="shared" si="1"/>
        <v>0</v>
      </c>
      <c r="L8" s="60">
        <f t="shared" si="0"/>
        <v>100</v>
      </c>
      <c r="N8" s="6"/>
      <c r="O8" s="61">
        <f>SUM(J25:J49)</f>
        <v>117319481.28999999</v>
      </c>
      <c r="P8" s="6" t="s">
        <v>86</v>
      </c>
      <c r="Q8" s="6"/>
      <c r="R8" s="6"/>
      <c r="S8" s="6"/>
      <c r="T8" s="56">
        <f>SUM(I25:I49)</f>
        <v>117319499.09</v>
      </c>
    </row>
    <row r="9" spans="1:20" ht="81.75" customHeight="1" outlineLevel="6" x14ac:dyDescent="0.25">
      <c r="A9" s="25" t="s">
        <v>39</v>
      </c>
      <c r="B9" s="58" t="s">
        <v>8</v>
      </c>
      <c r="C9" s="44" t="s">
        <v>9</v>
      </c>
      <c r="D9" s="44" t="s">
        <v>10</v>
      </c>
      <c r="E9" s="44" t="s">
        <v>20</v>
      </c>
      <c r="F9" s="58" t="s">
        <v>12</v>
      </c>
      <c r="G9" s="59" t="s">
        <v>118</v>
      </c>
      <c r="H9" s="58" t="s">
        <v>18</v>
      </c>
      <c r="I9" s="87">
        <v>12629022</v>
      </c>
      <c r="J9" s="87">
        <v>12629022</v>
      </c>
      <c r="K9" s="88">
        <f t="shared" si="1"/>
        <v>0</v>
      </c>
      <c r="L9" s="45">
        <f t="shared" si="0"/>
        <v>100</v>
      </c>
      <c r="N9" s="6"/>
      <c r="O9" s="56">
        <f>O6+O8</f>
        <v>687680309.45999992</v>
      </c>
      <c r="P9" s="6"/>
      <c r="Q9" s="6"/>
      <c r="R9" s="6"/>
      <c r="S9" s="6"/>
      <c r="T9" s="56">
        <f>T6+T8</f>
        <v>687680399.09000003</v>
      </c>
    </row>
    <row r="10" spans="1:20" ht="108.75" customHeight="1" outlineLevel="6" x14ac:dyDescent="0.25">
      <c r="A10" s="62" t="s">
        <v>40</v>
      </c>
      <c r="B10" s="58" t="s">
        <v>8</v>
      </c>
      <c r="C10" s="58" t="s">
        <v>9</v>
      </c>
      <c r="D10" s="58" t="s">
        <v>10</v>
      </c>
      <c r="E10" s="58" t="s">
        <v>21</v>
      </c>
      <c r="F10" s="58">
        <v>813</v>
      </c>
      <c r="G10" s="59" t="s">
        <v>118</v>
      </c>
      <c r="H10" s="58" t="s">
        <v>18</v>
      </c>
      <c r="I10" s="89">
        <v>45561495.850000001</v>
      </c>
      <c r="J10" s="89">
        <v>45561495.850000001</v>
      </c>
      <c r="K10" s="88">
        <f t="shared" si="1"/>
        <v>0</v>
      </c>
      <c r="L10" s="45">
        <f t="shared" si="0"/>
        <v>100</v>
      </c>
      <c r="N10" s="6"/>
      <c r="O10" s="6"/>
      <c r="P10" s="6"/>
      <c r="Q10" s="6"/>
      <c r="R10" s="6"/>
      <c r="S10" s="6"/>
      <c r="T10" s="6"/>
    </row>
    <row r="11" spans="1:20" ht="54.75" customHeight="1" outlineLevel="6" x14ac:dyDescent="0.25">
      <c r="A11" s="62" t="s">
        <v>41</v>
      </c>
      <c r="B11" s="58" t="s">
        <v>8</v>
      </c>
      <c r="C11" s="58" t="s">
        <v>9</v>
      </c>
      <c r="D11" s="58" t="s">
        <v>10</v>
      </c>
      <c r="E11" s="58" t="s">
        <v>22</v>
      </c>
      <c r="F11" s="58">
        <v>813</v>
      </c>
      <c r="G11" s="59" t="s">
        <v>118</v>
      </c>
      <c r="H11" s="58" t="s">
        <v>18</v>
      </c>
      <c r="I11" s="89">
        <v>41800237.549999997</v>
      </c>
      <c r="J11" s="89">
        <v>41800237.549999997</v>
      </c>
      <c r="K11" s="88">
        <f t="shared" si="1"/>
        <v>0</v>
      </c>
      <c r="L11" s="45">
        <f t="shared" si="0"/>
        <v>100</v>
      </c>
    </row>
    <row r="12" spans="1:20" ht="70.5" customHeight="1" outlineLevel="6" x14ac:dyDescent="0.25">
      <c r="A12" s="62" t="s">
        <v>42</v>
      </c>
      <c r="B12" s="58" t="s">
        <v>8</v>
      </c>
      <c r="C12" s="44" t="s">
        <v>9</v>
      </c>
      <c r="D12" s="44" t="s">
        <v>10</v>
      </c>
      <c r="E12" s="44" t="s">
        <v>23</v>
      </c>
      <c r="F12" s="58">
        <v>813</v>
      </c>
      <c r="G12" s="59" t="s">
        <v>118</v>
      </c>
      <c r="H12" s="58" t="s">
        <v>18</v>
      </c>
      <c r="I12" s="89">
        <v>6112630.3399999999</v>
      </c>
      <c r="J12" s="89">
        <v>6112630.3399999999</v>
      </c>
      <c r="K12" s="88">
        <f t="shared" si="1"/>
        <v>0</v>
      </c>
      <c r="L12" s="45">
        <f t="shared" si="0"/>
        <v>100</v>
      </c>
    </row>
    <row r="13" spans="1:20" ht="66.75" customHeight="1" outlineLevel="6" x14ac:dyDescent="0.25">
      <c r="A13" s="62" t="s">
        <v>73</v>
      </c>
      <c r="B13" s="58" t="s">
        <v>8</v>
      </c>
      <c r="C13" s="58" t="s">
        <v>9</v>
      </c>
      <c r="D13" s="58" t="s">
        <v>10</v>
      </c>
      <c r="E13" s="58" t="s">
        <v>62</v>
      </c>
      <c r="F13" s="58">
        <v>813</v>
      </c>
      <c r="G13" s="59" t="s">
        <v>118</v>
      </c>
      <c r="H13" s="58" t="s">
        <v>18</v>
      </c>
      <c r="I13" s="89">
        <v>14913106.800000001</v>
      </c>
      <c r="J13" s="89">
        <v>14913106.800000001</v>
      </c>
      <c r="K13" s="88">
        <f t="shared" si="1"/>
        <v>0</v>
      </c>
      <c r="L13" s="45">
        <f t="shared" si="0"/>
        <v>100</v>
      </c>
    </row>
    <row r="14" spans="1:20" ht="72.75" customHeight="1" outlineLevel="6" x14ac:dyDescent="0.25">
      <c r="A14" s="62" t="s">
        <v>43</v>
      </c>
      <c r="B14" s="58" t="s">
        <v>8</v>
      </c>
      <c r="C14" s="58" t="s">
        <v>9</v>
      </c>
      <c r="D14" s="58" t="s">
        <v>10</v>
      </c>
      <c r="E14" s="58" t="s">
        <v>24</v>
      </c>
      <c r="F14" s="58">
        <v>813</v>
      </c>
      <c r="G14" s="59" t="s">
        <v>118</v>
      </c>
      <c r="H14" s="58" t="s">
        <v>18</v>
      </c>
      <c r="I14" s="89">
        <v>33503107.460000001</v>
      </c>
      <c r="J14" s="89">
        <v>33503035.629999999</v>
      </c>
      <c r="K14" s="88">
        <f t="shared" si="1"/>
        <v>71.830000001937151</v>
      </c>
      <c r="L14" s="106">
        <f t="shared" si="0"/>
        <v>99.999785601977109</v>
      </c>
    </row>
    <row r="15" spans="1:20" ht="72.75" customHeight="1" outlineLevel="6" x14ac:dyDescent="0.25">
      <c r="A15" s="26" t="s">
        <v>60</v>
      </c>
      <c r="B15" s="44" t="s">
        <v>8</v>
      </c>
      <c r="C15" s="44" t="s">
        <v>9</v>
      </c>
      <c r="D15" s="44" t="s">
        <v>10</v>
      </c>
      <c r="E15" s="44" t="s">
        <v>61</v>
      </c>
      <c r="F15" s="44">
        <v>813</v>
      </c>
      <c r="G15" s="43" t="s">
        <v>118</v>
      </c>
      <c r="H15" s="44" t="s">
        <v>18</v>
      </c>
      <c r="I15" s="89">
        <v>2000000</v>
      </c>
      <c r="J15" s="89">
        <v>2000000</v>
      </c>
      <c r="K15" s="88">
        <f t="shared" si="1"/>
        <v>0</v>
      </c>
      <c r="L15" s="45">
        <f t="shared" si="0"/>
        <v>100</v>
      </c>
    </row>
    <row r="16" spans="1:20" ht="33" customHeight="1" outlineLevel="6" x14ac:dyDescent="0.25">
      <c r="A16" s="62" t="s">
        <v>90</v>
      </c>
      <c r="B16" s="58" t="s">
        <v>8</v>
      </c>
      <c r="C16" s="58" t="s">
        <v>9</v>
      </c>
      <c r="D16" s="58" t="s">
        <v>10</v>
      </c>
      <c r="E16" s="58" t="s">
        <v>91</v>
      </c>
      <c r="F16" s="58">
        <v>813</v>
      </c>
      <c r="G16" s="59" t="s">
        <v>119</v>
      </c>
      <c r="H16" s="58" t="s">
        <v>18</v>
      </c>
      <c r="I16" s="45">
        <v>22791200</v>
      </c>
      <c r="J16" s="89">
        <v>22791200</v>
      </c>
      <c r="K16" s="88">
        <f t="shared" si="1"/>
        <v>0</v>
      </c>
      <c r="L16" s="45">
        <f t="shared" si="0"/>
        <v>100</v>
      </c>
    </row>
    <row r="17" spans="1:12" ht="33" customHeight="1" outlineLevel="6" x14ac:dyDescent="0.25">
      <c r="A17" s="62" t="s">
        <v>100</v>
      </c>
      <c r="B17" s="58" t="s">
        <v>8</v>
      </c>
      <c r="C17" s="58" t="s">
        <v>9</v>
      </c>
      <c r="D17" s="58" t="s">
        <v>10</v>
      </c>
      <c r="E17" s="58" t="s">
        <v>101</v>
      </c>
      <c r="F17" s="58">
        <v>812</v>
      </c>
      <c r="G17" s="59" t="s">
        <v>158</v>
      </c>
      <c r="H17" s="58" t="s">
        <v>18</v>
      </c>
      <c r="I17" s="45">
        <v>9050000</v>
      </c>
      <c r="J17" s="89">
        <v>9050000</v>
      </c>
      <c r="K17" s="88">
        <f t="shared" si="1"/>
        <v>0</v>
      </c>
      <c r="L17" s="45">
        <f t="shared" si="0"/>
        <v>100</v>
      </c>
    </row>
    <row r="18" spans="1:12" ht="95.25" customHeight="1" outlineLevel="6" x14ac:dyDescent="0.25">
      <c r="A18" s="63" t="s">
        <v>56</v>
      </c>
      <c r="B18" s="58" t="s">
        <v>8</v>
      </c>
      <c r="C18" s="58" t="s">
        <v>9</v>
      </c>
      <c r="D18" s="58" t="s">
        <v>10</v>
      </c>
      <c r="E18" s="58" t="s">
        <v>26</v>
      </c>
      <c r="F18" s="58" t="s">
        <v>27</v>
      </c>
      <c r="G18" s="59" t="s">
        <v>117</v>
      </c>
      <c r="H18" s="58" t="s">
        <v>18</v>
      </c>
      <c r="I18" s="89">
        <v>47041447.329999998</v>
      </c>
      <c r="J18" s="89">
        <v>47041447.329999998</v>
      </c>
      <c r="K18" s="88">
        <f t="shared" si="1"/>
        <v>0</v>
      </c>
      <c r="L18" s="45">
        <f t="shared" si="0"/>
        <v>100</v>
      </c>
    </row>
    <row r="19" spans="1:12" ht="77.25" customHeight="1" outlineLevel="6" x14ac:dyDescent="0.25">
      <c r="A19" s="63" t="s">
        <v>57</v>
      </c>
      <c r="B19" s="64" t="s">
        <v>8</v>
      </c>
      <c r="C19" s="64" t="s">
        <v>9</v>
      </c>
      <c r="D19" s="64" t="s">
        <v>10</v>
      </c>
      <c r="E19" s="64" t="s">
        <v>58</v>
      </c>
      <c r="F19" s="64" t="s">
        <v>19</v>
      </c>
      <c r="G19" s="59" t="s">
        <v>117</v>
      </c>
      <c r="H19" s="58" t="s">
        <v>18</v>
      </c>
      <c r="I19" s="89">
        <v>148540648.59999999</v>
      </c>
      <c r="J19" s="89">
        <v>148540648.59999999</v>
      </c>
      <c r="K19" s="88">
        <f t="shared" si="1"/>
        <v>0</v>
      </c>
      <c r="L19" s="45">
        <f t="shared" si="0"/>
        <v>100</v>
      </c>
    </row>
    <row r="20" spans="1:12" ht="29.25" customHeight="1" outlineLevel="6" x14ac:dyDescent="0.25">
      <c r="A20" s="62" t="s">
        <v>46</v>
      </c>
      <c r="B20" s="58" t="s">
        <v>8</v>
      </c>
      <c r="C20" s="58" t="s">
        <v>9</v>
      </c>
      <c r="D20" s="58" t="s">
        <v>10</v>
      </c>
      <c r="E20" s="58" t="s">
        <v>59</v>
      </c>
      <c r="F20" s="58" t="s">
        <v>28</v>
      </c>
      <c r="G20" s="48" t="s">
        <v>120</v>
      </c>
      <c r="H20" s="58" t="s">
        <v>18</v>
      </c>
      <c r="I20" s="45">
        <v>49931729.299999997</v>
      </c>
      <c r="J20" s="89">
        <v>49931729.299999997</v>
      </c>
      <c r="K20" s="88">
        <f t="shared" si="1"/>
        <v>0</v>
      </c>
      <c r="L20" s="45">
        <f t="shared" si="0"/>
        <v>100</v>
      </c>
    </row>
    <row r="21" spans="1:12" ht="33" customHeight="1" outlineLevel="6" x14ac:dyDescent="0.25">
      <c r="A21" s="62" t="s">
        <v>46</v>
      </c>
      <c r="B21" s="58" t="s">
        <v>8</v>
      </c>
      <c r="C21" s="58" t="s">
        <v>9</v>
      </c>
      <c r="D21" s="58" t="s">
        <v>10</v>
      </c>
      <c r="E21" s="58" t="s">
        <v>59</v>
      </c>
      <c r="F21" s="65" t="s">
        <v>19</v>
      </c>
      <c r="G21" s="48" t="s">
        <v>120</v>
      </c>
      <c r="H21" s="57" t="s">
        <v>18</v>
      </c>
      <c r="I21" s="45">
        <v>69185270.700000003</v>
      </c>
      <c r="J21" s="89">
        <v>69185270.700000003</v>
      </c>
      <c r="K21" s="88">
        <f t="shared" si="1"/>
        <v>0</v>
      </c>
      <c r="L21" s="45">
        <f t="shared" si="0"/>
        <v>100</v>
      </c>
    </row>
    <row r="22" spans="1:12" ht="68.25" customHeight="1" outlineLevel="6" x14ac:dyDescent="0.25">
      <c r="A22" s="62" t="s">
        <v>74</v>
      </c>
      <c r="B22" s="58" t="s">
        <v>8</v>
      </c>
      <c r="C22" s="58" t="s">
        <v>9</v>
      </c>
      <c r="D22" s="58" t="s">
        <v>10</v>
      </c>
      <c r="E22" s="58" t="s">
        <v>104</v>
      </c>
      <c r="F22" s="58" t="s">
        <v>12</v>
      </c>
      <c r="G22" s="59" t="s">
        <v>121</v>
      </c>
      <c r="H22" s="58" t="s">
        <v>18</v>
      </c>
      <c r="I22" s="45">
        <v>109573900</v>
      </c>
      <c r="J22" s="89">
        <v>109573900</v>
      </c>
      <c r="K22" s="88">
        <f>I22-J22</f>
        <v>0</v>
      </c>
      <c r="L22" s="45">
        <f>J22/I22*100</f>
        <v>100</v>
      </c>
    </row>
    <row r="23" spans="1:12" ht="34.5" customHeight="1" outlineLevel="6" x14ac:dyDescent="0.25">
      <c r="A23" s="62" t="s">
        <v>75</v>
      </c>
      <c r="B23" s="58" t="s">
        <v>8</v>
      </c>
      <c r="C23" s="58" t="s">
        <v>9</v>
      </c>
      <c r="D23" s="58" t="s">
        <v>10</v>
      </c>
      <c r="E23" s="58" t="s">
        <v>105</v>
      </c>
      <c r="F23" s="58">
        <v>521</v>
      </c>
      <c r="G23" s="59" t="s">
        <v>122</v>
      </c>
      <c r="H23" s="58" t="s">
        <v>18</v>
      </c>
      <c r="I23" s="45">
        <v>2503600</v>
      </c>
      <c r="J23" s="89">
        <v>2503576.12</v>
      </c>
      <c r="K23" s="88">
        <f>I23-J23</f>
        <v>23.879999999888241</v>
      </c>
      <c r="L23" s="45">
        <f>J23/I23*100</f>
        <v>99.999046173510152</v>
      </c>
    </row>
    <row r="24" spans="1:12" ht="25.5" outlineLevel="6" x14ac:dyDescent="0.25">
      <c r="A24" s="62" t="s">
        <v>44</v>
      </c>
      <c r="B24" s="58" t="s">
        <v>8</v>
      </c>
      <c r="C24" s="58" t="s">
        <v>9</v>
      </c>
      <c r="D24" s="58" t="s">
        <v>10</v>
      </c>
      <c r="E24" s="58" t="s">
        <v>106</v>
      </c>
      <c r="F24" s="58">
        <v>811</v>
      </c>
      <c r="G24" s="59" t="s">
        <v>123</v>
      </c>
      <c r="H24" s="58" t="s">
        <v>18</v>
      </c>
      <c r="I24" s="45">
        <v>0</v>
      </c>
      <c r="J24" s="89"/>
      <c r="K24" s="88">
        <f>I24-J24</f>
        <v>0</v>
      </c>
      <c r="L24" s="45">
        <v>0</v>
      </c>
    </row>
    <row r="25" spans="1:12" ht="72" customHeight="1" outlineLevel="6" x14ac:dyDescent="0.25">
      <c r="A25" s="62" t="s">
        <v>107</v>
      </c>
      <c r="B25" s="44" t="s">
        <v>8</v>
      </c>
      <c r="C25" s="44" t="s">
        <v>9</v>
      </c>
      <c r="D25" s="44" t="s">
        <v>10</v>
      </c>
      <c r="E25" s="44" t="s">
        <v>80</v>
      </c>
      <c r="F25" s="65">
        <v>811</v>
      </c>
      <c r="G25" s="52" t="s">
        <v>124</v>
      </c>
      <c r="H25" s="57" t="s">
        <v>18</v>
      </c>
      <c r="I25" s="45">
        <v>632500</v>
      </c>
      <c r="J25" s="89">
        <v>632482.19999999995</v>
      </c>
      <c r="K25" s="88">
        <f t="shared" si="1"/>
        <v>17.800000000046566</v>
      </c>
      <c r="L25" s="45">
        <f t="shared" si="0"/>
        <v>99.997185770750988</v>
      </c>
    </row>
    <row r="26" spans="1:12" ht="47.25" customHeight="1" outlineLevel="6" x14ac:dyDescent="0.25">
      <c r="A26" s="20" t="s">
        <v>109</v>
      </c>
      <c r="B26" s="57" t="s">
        <v>8</v>
      </c>
      <c r="C26" s="43" t="s">
        <v>10</v>
      </c>
      <c r="D26" s="43" t="s">
        <v>32</v>
      </c>
      <c r="E26" s="44" t="s">
        <v>81</v>
      </c>
      <c r="F26" s="65" t="s">
        <v>30</v>
      </c>
      <c r="G26" s="74" t="s">
        <v>125</v>
      </c>
      <c r="H26" s="57" t="s">
        <v>18</v>
      </c>
      <c r="I26" s="45">
        <v>819286.88</v>
      </c>
      <c r="J26" s="45">
        <v>819286.88</v>
      </c>
      <c r="K26" s="88">
        <f t="shared" si="1"/>
        <v>0</v>
      </c>
      <c r="L26" s="45">
        <f t="shared" si="0"/>
        <v>100</v>
      </c>
    </row>
    <row r="27" spans="1:12" ht="42.75" customHeight="1" outlineLevel="6" x14ac:dyDescent="0.25">
      <c r="A27" s="20" t="s">
        <v>109</v>
      </c>
      <c r="B27" s="57" t="s">
        <v>8</v>
      </c>
      <c r="C27" s="43" t="s">
        <v>10</v>
      </c>
      <c r="D27" s="43" t="s">
        <v>32</v>
      </c>
      <c r="E27" s="44" t="s">
        <v>81</v>
      </c>
      <c r="F27" s="65" t="s">
        <v>30</v>
      </c>
      <c r="G27" s="75" t="s">
        <v>126</v>
      </c>
      <c r="H27" s="57" t="s">
        <v>18</v>
      </c>
      <c r="I27" s="45">
        <v>1666000</v>
      </c>
      <c r="J27" s="45">
        <v>1666000</v>
      </c>
      <c r="K27" s="88">
        <f t="shared" si="1"/>
        <v>0</v>
      </c>
      <c r="L27" s="45">
        <f t="shared" si="0"/>
        <v>100</v>
      </c>
    </row>
    <row r="28" spans="1:12" ht="37.5" customHeight="1" x14ac:dyDescent="0.25">
      <c r="A28" s="20" t="s">
        <v>109</v>
      </c>
      <c r="B28" s="57" t="s">
        <v>8</v>
      </c>
      <c r="C28" s="43" t="s">
        <v>10</v>
      </c>
      <c r="D28" s="43" t="s">
        <v>32</v>
      </c>
      <c r="E28" s="44" t="s">
        <v>81</v>
      </c>
      <c r="F28" s="65" t="s">
        <v>30</v>
      </c>
      <c r="G28" s="75" t="s">
        <v>127</v>
      </c>
      <c r="H28" s="57" t="s">
        <v>18</v>
      </c>
      <c r="I28" s="45">
        <v>1960000</v>
      </c>
      <c r="J28" s="45">
        <v>1960000</v>
      </c>
      <c r="K28" s="88">
        <f t="shared" si="1"/>
        <v>0</v>
      </c>
      <c r="L28" s="45">
        <f t="shared" si="0"/>
        <v>100</v>
      </c>
    </row>
    <row r="29" spans="1:12" ht="35.25" customHeight="1" x14ac:dyDescent="0.25">
      <c r="A29" s="20" t="s">
        <v>109</v>
      </c>
      <c r="B29" s="57" t="s">
        <v>8</v>
      </c>
      <c r="C29" s="43" t="s">
        <v>10</v>
      </c>
      <c r="D29" s="43" t="s">
        <v>32</v>
      </c>
      <c r="E29" s="44" t="s">
        <v>81</v>
      </c>
      <c r="F29" s="65" t="s">
        <v>30</v>
      </c>
      <c r="G29" s="75" t="s">
        <v>128</v>
      </c>
      <c r="H29" s="57" t="s">
        <v>18</v>
      </c>
      <c r="I29" s="45">
        <v>617845.35</v>
      </c>
      <c r="J29" s="45">
        <v>617845.35</v>
      </c>
      <c r="K29" s="88">
        <f t="shared" si="1"/>
        <v>0</v>
      </c>
      <c r="L29" s="45">
        <f t="shared" si="0"/>
        <v>100</v>
      </c>
    </row>
    <row r="30" spans="1:12" ht="45" x14ac:dyDescent="0.25">
      <c r="A30" s="20" t="s">
        <v>109</v>
      </c>
      <c r="B30" s="57" t="s">
        <v>8</v>
      </c>
      <c r="C30" s="43" t="s">
        <v>10</v>
      </c>
      <c r="D30" s="43" t="s">
        <v>32</v>
      </c>
      <c r="E30" s="44" t="s">
        <v>81</v>
      </c>
      <c r="F30" s="65" t="s">
        <v>30</v>
      </c>
      <c r="G30" s="75" t="s">
        <v>129</v>
      </c>
      <c r="H30" s="57" t="s">
        <v>18</v>
      </c>
      <c r="I30" s="45">
        <v>832434.26</v>
      </c>
      <c r="J30" s="45">
        <v>832434.26</v>
      </c>
      <c r="K30" s="88">
        <f t="shared" si="1"/>
        <v>0</v>
      </c>
      <c r="L30" s="45">
        <f t="shared" si="0"/>
        <v>100</v>
      </c>
    </row>
    <row r="31" spans="1:12" ht="45" x14ac:dyDescent="0.25">
      <c r="A31" s="20" t="s">
        <v>109</v>
      </c>
      <c r="B31" s="57" t="s">
        <v>8</v>
      </c>
      <c r="C31" s="43" t="s">
        <v>10</v>
      </c>
      <c r="D31" s="43" t="s">
        <v>32</v>
      </c>
      <c r="E31" s="44" t="s">
        <v>81</v>
      </c>
      <c r="F31" s="65" t="s">
        <v>30</v>
      </c>
      <c r="G31" s="75" t="s">
        <v>130</v>
      </c>
      <c r="H31" s="57" t="s">
        <v>18</v>
      </c>
      <c r="I31" s="45">
        <v>977744.04</v>
      </c>
      <c r="J31" s="45">
        <v>977744.04</v>
      </c>
      <c r="K31" s="88">
        <f t="shared" si="1"/>
        <v>0</v>
      </c>
      <c r="L31" s="45">
        <f t="shared" si="0"/>
        <v>100</v>
      </c>
    </row>
    <row r="32" spans="1:12" ht="45" x14ac:dyDescent="0.25">
      <c r="A32" s="20" t="s">
        <v>109</v>
      </c>
      <c r="B32" s="57" t="s">
        <v>8</v>
      </c>
      <c r="C32" s="43" t="s">
        <v>10</v>
      </c>
      <c r="D32" s="43" t="s">
        <v>32</v>
      </c>
      <c r="E32" s="44" t="s">
        <v>81</v>
      </c>
      <c r="F32" s="65" t="s">
        <v>30</v>
      </c>
      <c r="G32" s="75" t="s">
        <v>131</v>
      </c>
      <c r="H32" s="57" t="s">
        <v>18</v>
      </c>
      <c r="I32" s="45">
        <v>954643.48</v>
      </c>
      <c r="J32" s="45">
        <v>954643.48</v>
      </c>
      <c r="K32" s="88">
        <f t="shared" si="1"/>
        <v>0</v>
      </c>
      <c r="L32" s="45">
        <f t="shared" si="0"/>
        <v>100</v>
      </c>
    </row>
    <row r="33" spans="1:12" ht="45" x14ac:dyDescent="0.25">
      <c r="A33" s="20" t="s">
        <v>109</v>
      </c>
      <c r="B33" s="57" t="s">
        <v>8</v>
      </c>
      <c r="C33" s="43" t="s">
        <v>10</v>
      </c>
      <c r="D33" s="43" t="s">
        <v>32</v>
      </c>
      <c r="E33" s="44" t="s">
        <v>81</v>
      </c>
      <c r="F33" s="65" t="s">
        <v>30</v>
      </c>
      <c r="G33" s="75" t="s">
        <v>132</v>
      </c>
      <c r="H33" s="57" t="s">
        <v>18</v>
      </c>
      <c r="I33" s="45">
        <v>1960000</v>
      </c>
      <c r="J33" s="45">
        <v>1960000</v>
      </c>
      <c r="K33" s="88">
        <f t="shared" si="1"/>
        <v>0</v>
      </c>
      <c r="L33" s="45">
        <f t="shared" si="0"/>
        <v>100</v>
      </c>
    </row>
    <row r="34" spans="1:12" ht="45" x14ac:dyDescent="0.25">
      <c r="A34" s="20" t="s">
        <v>109</v>
      </c>
      <c r="B34" s="57" t="s">
        <v>8</v>
      </c>
      <c r="C34" s="43" t="s">
        <v>10</v>
      </c>
      <c r="D34" s="43" t="s">
        <v>32</v>
      </c>
      <c r="E34" s="44" t="s">
        <v>81</v>
      </c>
      <c r="F34" s="65" t="s">
        <v>30</v>
      </c>
      <c r="G34" s="75" t="s">
        <v>133</v>
      </c>
      <c r="H34" s="57" t="s">
        <v>18</v>
      </c>
      <c r="I34" s="45">
        <v>657078.81999999995</v>
      </c>
      <c r="J34" s="45">
        <v>657078.81999999995</v>
      </c>
      <c r="K34" s="88">
        <f t="shared" si="1"/>
        <v>0</v>
      </c>
      <c r="L34" s="45">
        <f t="shared" si="0"/>
        <v>100</v>
      </c>
    </row>
    <row r="35" spans="1:12" ht="45" x14ac:dyDescent="0.25">
      <c r="A35" s="20" t="s">
        <v>109</v>
      </c>
      <c r="B35" s="57" t="s">
        <v>8</v>
      </c>
      <c r="C35" s="43" t="s">
        <v>10</v>
      </c>
      <c r="D35" s="43" t="s">
        <v>32</v>
      </c>
      <c r="E35" s="44" t="s">
        <v>81</v>
      </c>
      <c r="F35" s="65" t="s">
        <v>30</v>
      </c>
      <c r="G35" s="75" t="s">
        <v>134</v>
      </c>
      <c r="H35" s="57" t="s">
        <v>18</v>
      </c>
      <c r="I35" s="45">
        <v>938800.25</v>
      </c>
      <c r="J35" s="45">
        <v>938800.25</v>
      </c>
      <c r="K35" s="88">
        <f t="shared" si="1"/>
        <v>0</v>
      </c>
      <c r="L35" s="45">
        <f t="shared" si="0"/>
        <v>100</v>
      </c>
    </row>
    <row r="36" spans="1:12" ht="45" x14ac:dyDescent="0.25">
      <c r="A36" s="20" t="s">
        <v>109</v>
      </c>
      <c r="B36" s="57" t="s">
        <v>8</v>
      </c>
      <c r="C36" s="43" t="s">
        <v>10</v>
      </c>
      <c r="D36" s="43" t="s">
        <v>32</v>
      </c>
      <c r="E36" s="44" t="s">
        <v>81</v>
      </c>
      <c r="F36" s="65" t="s">
        <v>30</v>
      </c>
      <c r="G36" s="75" t="s">
        <v>135</v>
      </c>
      <c r="H36" s="57" t="s">
        <v>18</v>
      </c>
      <c r="I36" s="45">
        <v>1429380.88</v>
      </c>
      <c r="J36" s="45">
        <v>1429380.88</v>
      </c>
      <c r="K36" s="88">
        <f t="shared" si="1"/>
        <v>0</v>
      </c>
      <c r="L36" s="45">
        <f t="shared" si="0"/>
        <v>100</v>
      </c>
    </row>
    <row r="37" spans="1:12" ht="45" x14ac:dyDescent="0.25">
      <c r="A37" s="20" t="s">
        <v>109</v>
      </c>
      <c r="B37" s="57" t="s">
        <v>8</v>
      </c>
      <c r="C37" s="43" t="s">
        <v>10</v>
      </c>
      <c r="D37" s="43" t="s">
        <v>32</v>
      </c>
      <c r="E37" s="44" t="s">
        <v>81</v>
      </c>
      <c r="F37" s="65" t="s">
        <v>30</v>
      </c>
      <c r="G37" s="75" t="s">
        <v>136</v>
      </c>
      <c r="H37" s="57" t="s">
        <v>18</v>
      </c>
      <c r="I37" s="45">
        <v>1960000</v>
      </c>
      <c r="J37" s="45">
        <v>1960000</v>
      </c>
      <c r="K37" s="88">
        <f t="shared" si="1"/>
        <v>0</v>
      </c>
      <c r="L37" s="45">
        <f t="shared" si="0"/>
        <v>100</v>
      </c>
    </row>
    <row r="38" spans="1:12" ht="45" x14ac:dyDescent="0.25">
      <c r="A38" s="20" t="s">
        <v>109</v>
      </c>
      <c r="B38" s="57" t="s">
        <v>8</v>
      </c>
      <c r="C38" s="43" t="s">
        <v>10</v>
      </c>
      <c r="D38" s="43" t="s">
        <v>32</v>
      </c>
      <c r="E38" s="44" t="s">
        <v>81</v>
      </c>
      <c r="F38" s="65" t="s">
        <v>30</v>
      </c>
      <c r="G38" s="75" t="s">
        <v>137</v>
      </c>
      <c r="H38" s="57" t="s">
        <v>18</v>
      </c>
      <c r="I38" s="45">
        <v>1559243.7</v>
      </c>
      <c r="J38" s="45">
        <v>1559243.7</v>
      </c>
      <c r="K38" s="88">
        <f t="shared" si="1"/>
        <v>0</v>
      </c>
      <c r="L38" s="45">
        <f t="shared" si="0"/>
        <v>100</v>
      </c>
    </row>
    <row r="39" spans="1:12" ht="45" x14ac:dyDescent="0.25">
      <c r="A39" s="20" t="s">
        <v>109</v>
      </c>
      <c r="B39" s="57" t="s">
        <v>8</v>
      </c>
      <c r="C39" s="43" t="s">
        <v>10</v>
      </c>
      <c r="D39" s="43" t="s">
        <v>32</v>
      </c>
      <c r="E39" s="44" t="s">
        <v>81</v>
      </c>
      <c r="F39" s="65" t="s">
        <v>30</v>
      </c>
      <c r="G39" s="75" t="s">
        <v>138</v>
      </c>
      <c r="H39" s="57" t="s">
        <v>18</v>
      </c>
      <c r="I39" s="45">
        <v>1804545.74</v>
      </c>
      <c r="J39" s="45">
        <v>1804545.74</v>
      </c>
      <c r="K39" s="88">
        <f t="shared" si="1"/>
        <v>0</v>
      </c>
      <c r="L39" s="45">
        <f t="shared" si="0"/>
        <v>100</v>
      </c>
    </row>
    <row r="40" spans="1:12" ht="45" x14ac:dyDescent="0.25">
      <c r="A40" s="20" t="s">
        <v>109</v>
      </c>
      <c r="B40" s="57" t="s">
        <v>8</v>
      </c>
      <c r="C40" s="43" t="s">
        <v>10</v>
      </c>
      <c r="D40" s="43" t="s">
        <v>32</v>
      </c>
      <c r="E40" s="44" t="s">
        <v>81</v>
      </c>
      <c r="F40" s="65" t="s">
        <v>30</v>
      </c>
      <c r="G40" s="75" t="s">
        <v>139</v>
      </c>
      <c r="H40" s="57" t="s">
        <v>18</v>
      </c>
      <c r="I40" s="45">
        <v>1547464.77</v>
      </c>
      <c r="J40" s="45">
        <v>1547464.77</v>
      </c>
      <c r="K40" s="88">
        <f t="shared" si="1"/>
        <v>0</v>
      </c>
      <c r="L40" s="45">
        <f t="shared" si="0"/>
        <v>100</v>
      </c>
    </row>
    <row r="41" spans="1:12" ht="45" x14ac:dyDescent="0.25">
      <c r="A41" s="20" t="s">
        <v>109</v>
      </c>
      <c r="B41" s="57" t="s">
        <v>8</v>
      </c>
      <c r="C41" s="43" t="s">
        <v>10</v>
      </c>
      <c r="D41" s="43" t="s">
        <v>32</v>
      </c>
      <c r="E41" s="44" t="s">
        <v>81</v>
      </c>
      <c r="F41" s="65" t="s">
        <v>30</v>
      </c>
      <c r="G41" s="75" t="s">
        <v>140</v>
      </c>
      <c r="H41" s="57" t="s">
        <v>18</v>
      </c>
      <c r="I41" s="45">
        <v>1946415.24</v>
      </c>
      <c r="J41" s="45">
        <v>1946415.24</v>
      </c>
      <c r="K41" s="88">
        <f t="shared" si="1"/>
        <v>0</v>
      </c>
      <c r="L41" s="45">
        <f t="shared" si="0"/>
        <v>100</v>
      </c>
    </row>
    <row r="42" spans="1:12" ht="45" x14ac:dyDescent="0.25">
      <c r="A42" s="20" t="s">
        <v>109</v>
      </c>
      <c r="B42" s="57" t="s">
        <v>8</v>
      </c>
      <c r="C42" s="43" t="s">
        <v>10</v>
      </c>
      <c r="D42" s="43" t="s">
        <v>32</v>
      </c>
      <c r="E42" s="44" t="s">
        <v>81</v>
      </c>
      <c r="F42" s="65" t="s">
        <v>30</v>
      </c>
      <c r="G42" s="75" t="s">
        <v>141</v>
      </c>
      <c r="H42" s="57" t="s">
        <v>18</v>
      </c>
      <c r="I42" s="45">
        <v>1225225.6100000001</v>
      </c>
      <c r="J42" s="45">
        <v>1225225.6100000001</v>
      </c>
      <c r="K42" s="88">
        <f t="shared" si="1"/>
        <v>0</v>
      </c>
      <c r="L42" s="45">
        <f t="shared" si="0"/>
        <v>100</v>
      </c>
    </row>
    <row r="43" spans="1:12" ht="45" x14ac:dyDescent="0.25">
      <c r="A43" s="20" t="s">
        <v>109</v>
      </c>
      <c r="B43" s="57" t="s">
        <v>8</v>
      </c>
      <c r="C43" s="43" t="s">
        <v>10</v>
      </c>
      <c r="D43" s="43" t="s">
        <v>32</v>
      </c>
      <c r="E43" s="44" t="s">
        <v>81</v>
      </c>
      <c r="F43" s="65" t="s">
        <v>30</v>
      </c>
      <c r="G43" s="75" t="s">
        <v>142</v>
      </c>
      <c r="H43" s="57" t="s">
        <v>18</v>
      </c>
      <c r="I43" s="45">
        <v>531719.80000000005</v>
      </c>
      <c r="J43" s="45">
        <v>531719.80000000005</v>
      </c>
      <c r="K43" s="88">
        <f t="shared" si="1"/>
        <v>0</v>
      </c>
      <c r="L43" s="45">
        <f t="shared" si="0"/>
        <v>100</v>
      </c>
    </row>
    <row r="44" spans="1:12" ht="45" x14ac:dyDescent="0.25">
      <c r="A44" s="20" t="s">
        <v>109</v>
      </c>
      <c r="B44" s="57" t="s">
        <v>8</v>
      </c>
      <c r="C44" s="43" t="s">
        <v>10</v>
      </c>
      <c r="D44" s="43" t="s">
        <v>32</v>
      </c>
      <c r="E44" s="44" t="s">
        <v>81</v>
      </c>
      <c r="F44" s="65" t="s">
        <v>30</v>
      </c>
      <c r="G44" s="75" t="s">
        <v>143</v>
      </c>
      <c r="H44" s="57" t="s">
        <v>18</v>
      </c>
      <c r="I44" s="45">
        <v>1391551</v>
      </c>
      <c r="J44" s="45">
        <v>1391551</v>
      </c>
      <c r="K44" s="88">
        <f t="shared" si="1"/>
        <v>0</v>
      </c>
      <c r="L44" s="45">
        <f t="shared" si="0"/>
        <v>100</v>
      </c>
    </row>
    <row r="45" spans="1:12" ht="45" x14ac:dyDescent="0.25">
      <c r="A45" s="20" t="s">
        <v>109</v>
      </c>
      <c r="B45" s="57" t="s">
        <v>8</v>
      </c>
      <c r="C45" s="43" t="s">
        <v>10</v>
      </c>
      <c r="D45" s="43" t="s">
        <v>32</v>
      </c>
      <c r="E45" s="44" t="s">
        <v>81</v>
      </c>
      <c r="F45" s="65" t="s">
        <v>30</v>
      </c>
      <c r="G45" s="75" t="s">
        <v>144</v>
      </c>
      <c r="H45" s="57" t="s">
        <v>18</v>
      </c>
      <c r="I45" s="45">
        <v>616243.29</v>
      </c>
      <c r="J45" s="45">
        <v>616243.29</v>
      </c>
      <c r="K45" s="88">
        <f t="shared" si="1"/>
        <v>0</v>
      </c>
      <c r="L45" s="45">
        <f t="shared" si="0"/>
        <v>100</v>
      </c>
    </row>
    <row r="46" spans="1:12" ht="45" x14ac:dyDescent="0.25">
      <c r="A46" s="20" t="s">
        <v>109</v>
      </c>
      <c r="B46" s="57" t="s">
        <v>8</v>
      </c>
      <c r="C46" s="43" t="s">
        <v>10</v>
      </c>
      <c r="D46" s="43" t="s">
        <v>32</v>
      </c>
      <c r="E46" s="44" t="s">
        <v>81</v>
      </c>
      <c r="F46" s="65" t="s">
        <v>30</v>
      </c>
      <c r="G46" s="75" t="s">
        <v>145</v>
      </c>
      <c r="H46" s="57" t="s">
        <v>18</v>
      </c>
      <c r="I46" s="45">
        <v>1252276.8899999999</v>
      </c>
      <c r="J46" s="45">
        <v>1252276.8899999999</v>
      </c>
      <c r="K46" s="88">
        <f t="shared" si="1"/>
        <v>0</v>
      </c>
      <c r="L46" s="45">
        <f t="shared" si="0"/>
        <v>100</v>
      </c>
    </row>
    <row r="47" spans="1:12" ht="75" x14ac:dyDescent="0.25">
      <c r="A47" s="20" t="s">
        <v>110</v>
      </c>
      <c r="B47" s="57" t="s">
        <v>8</v>
      </c>
      <c r="C47" s="59" t="s">
        <v>50</v>
      </c>
      <c r="D47" s="59" t="s">
        <v>51</v>
      </c>
      <c r="E47" s="58" t="s">
        <v>82</v>
      </c>
      <c r="F47" s="65">
        <v>811</v>
      </c>
      <c r="G47" s="49" t="s">
        <v>124</v>
      </c>
      <c r="H47" s="57" t="s">
        <v>18</v>
      </c>
      <c r="I47" s="45">
        <v>472100</v>
      </c>
      <c r="J47" s="89">
        <v>472100</v>
      </c>
      <c r="K47" s="88">
        <f t="shared" si="1"/>
        <v>0</v>
      </c>
      <c r="L47" s="45">
        <f t="shared" si="0"/>
        <v>100</v>
      </c>
    </row>
    <row r="48" spans="1:12" ht="38.25" x14ac:dyDescent="0.25">
      <c r="A48" s="31" t="s">
        <v>111</v>
      </c>
      <c r="B48" s="50" t="s">
        <v>8</v>
      </c>
      <c r="C48" s="50" t="s">
        <v>33</v>
      </c>
      <c r="D48" s="50" t="s">
        <v>32</v>
      </c>
      <c r="E48" s="50" t="s">
        <v>83</v>
      </c>
      <c r="F48" s="51" t="s">
        <v>30</v>
      </c>
      <c r="G48" s="66" t="s">
        <v>146</v>
      </c>
      <c r="H48" s="67" t="s">
        <v>18</v>
      </c>
      <c r="I48" s="27">
        <v>11816000</v>
      </c>
      <c r="J48" s="90">
        <v>11816000</v>
      </c>
      <c r="K48" s="91">
        <f t="shared" si="1"/>
        <v>0</v>
      </c>
      <c r="L48" s="27">
        <f t="shared" si="0"/>
        <v>100</v>
      </c>
    </row>
    <row r="49" spans="1:12" ht="25.5" x14ac:dyDescent="0.25">
      <c r="A49" s="17" t="s">
        <v>112</v>
      </c>
      <c r="B49" s="8" t="s">
        <v>8</v>
      </c>
      <c r="C49" s="8">
        <v>14</v>
      </c>
      <c r="D49" s="8" t="s">
        <v>32</v>
      </c>
      <c r="E49" s="8" t="s">
        <v>31</v>
      </c>
      <c r="F49" s="8" t="s">
        <v>30</v>
      </c>
      <c r="G49" s="52" t="s">
        <v>147</v>
      </c>
      <c r="H49" s="8" t="s">
        <v>18</v>
      </c>
      <c r="I49" s="71">
        <v>77750999.090000004</v>
      </c>
      <c r="J49" s="89">
        <v>77750999.090000004</v>
      </c>
      <c r="K49" s="88">
        <f t="shared" si="1"/>
        <v>0</v>
      </c>
      <c r="L49" s="71">
        <f t="shared" si="0"/>
        <v>100</v>
      </c>
    </row>
    <row r="50" spans="1:12" ht="25.5" x14ac:dyDescent="0.25">
      <c r="A50" s="17" t="s">
        <v>112</v>
      </c>
      <c r="B50" s="8" t="s">
        <v>8</v>
      </c>
      <c r="C50" s="8">
        <v>14</v>
      </c>
      <c r="D50" s="8" t="s">
        <v>32</v>
      </c>
      <c r="E50" s="8" t="s">
        <v>31</v>
      </c>
      <c r="F50" s="8" t="s">
        <v>30</v>
      </c>
      <c r="G50" s="52" t="s">
        <v>148</v>
      </c>
      <c r="H50" s="8" t="s">
        <v>18</v>
      </c>
      <c r="I50" s="71">
        <v>12533902.52</v>
      </c>
      <c r="J50" s="89">
        <v>12533902.52</v>
      </c>
      <c r="K50" s="88">
        <f t="shared" si="1"/>
        <v>0</v>
      </c>
      <c r="L50" s="71">
        <f t="shared" si="0"/>
        <v>100</v>
      </c>
    </row>
    <row r="51" spans="1:12" ht="25.5" x14ac:dyDescent="0.25">
      <c r="A51" s="17" t="s">
        <v>112</v>
      </c>
      <c r="B51" s="8" t="s">
        <v>8</v>
      </c>
      <c r="C51" s="8">
        <v>14</v>
      </c>
      <c r="D51" s="8" t="s">
        <v>32</v>
      </c>
      <c r="E51" s="8" t="s">
        <v>31</v>
      </c>
      <c r="F51" s="8" t="s">
        <v>30</v>
      </c>
      <c r="G51" s="52" t="s">
        <v>149</v>
      </c>
      <c r="H51" s="8" t="s">
        <v>18</v>
      </c>
      <c r="I51" s="71">
        <v>53157311.609999999</v>
      </c>
      <c r="J51" s="89">
        <v>53157311.609999999</v>
      </c>
      <c r="K51" s="88">
        <f t="shared" si="1"/>
        <v>0</v>
      </c>
      <c r="L51" s="71">
        <f t="shared" si="0"/>
        <v>100</v>
      </c>
    </row>
    <row r="52" spans="1:12" ht="25.5" x14ac:dyDescent="0.25">
      <c r="A52" s="17" t="s">
        <v>112</v>
      </c>
      <c r="B52" s="8" t="s">
        <v>8</v>
      </c>
      <c r="C52" s="8">
        <v>14</v>
      </c>
      <c r="D52" s="8" t="s">
        <v>32</v>
      </c>
      <c r="E52" s="8" t="s">
        <v>31</v>
      </c>
      <c r="F52" s="8" t="s">
        <v>30</v>
      </c>
      <c r="G52" s="52" t="s">
        <v>150</v>
      </c>
      <c r="H52" s="8" t="s">
        <v>18</v>
      </c>
      <c r="I52" s="71">
        <v>2376348.1800000002</v>
      </c>
      <c r="J52" s="89">
        <v>2376348.1800000002</v>
      </c>
      <c r="K52" s="88">
        <f t="shared" si="1"/>
        <v>0</v>
      </c>
      <c r="L52" s="71">
        <f t="shared" si="0"/>
        <v>100</v>
      </c>
    </row>
    <row r="53" spans="1:12" ht="25.5" x14ac:dyDescent="0.25">
      <c r="A53" s="17" t="s">
        <v>112</v>
      </c>
      <c r="B53" s="8" t="s">
        <v>8</v>
      </c>
      <c r="C53" s="8">
        <v>14</v>
      </c>
      <c r="D53" s="8" t="s">
        <v>32</v>
      </c>
      <c r="E53" s="8" t="s">
        <v>31</v>
      </c>
      <c r="F53" s="8" t="s">
        <v>30</v>
      </c>
      <c r="G53" s="52" t="s">
        <v>151</v>
      </c>
      <c r="H53" s="8" t="s">
        <v>18</v>
      </c>
      <c r="I53" s="71">
        <v>2488305.42</v>
      </c>
      <c r="J53" s="89">
        <f>393515.44+1622784.21+472005.77</f>
        <v>2488305.42</v>
      </c>
      <c r="K53" s="88">
        <f t="shared" si="1"/>
        <v>0</v>
      </c>
      <c r="L53" s="71">
        <f t="shared" si="0"/>
        <v>100</v>
      </c>
    </row>
    <row r="54" spans="1:12" ht="25.5" x14ac:dyDescent="0.25">
      <c r="A54" s="17" t="s">
        <v>112</v>
      </c>
      <c r="B54" s="8" t="s">
        <v>8</v>
      </c>
      <c r="C54" s="8">
        <v>14</v>
      </c>
      <c r="D54" s="8" t="s">
        <v>32</v>
      </c>
      <c r="E54" s="8" t="s">
        <v>31</v>
      </c>
      <c r="F54" s="8" t="s">
        <v>30</v>
      </c>
      <c r="G54" s="52" t="s">
        <v>152</v>
      </c>
      <c r="H54" s="8" t="s">
        <v>18</v>
      </c>
      <c r="I54" s="71">
        <v>6413348.4299999997</v>
      </c>
      <c r="J54" s="89">
        <v>6413348.4299999997</v>
      </c>
      <c r="K54" s="88">
        <f t="shared" si="1"/>
        <v>0</v>
      </c>
      <c r="L54" s="71">
        <f t="shared" si="0"/>
        <v>100</v>
      </c>
    </row>
    <row r="55" spans="1:12" ht="25.5" x14ac:dyDescent="0.25">
      <c r="A55" s="17" t="s">
        <v>112</v>
      </c>
      <c r="B55" s="8" t="s">
        <v>8</v>
      </c>
      <c r="C55" s="8">
        <v>14</v>
      </c>
      <c r="D55" s="8" t="s">
        <v>32</v>
      </c>
      <c r="E55" s="8" t="s">
        <v>31</v>
      </c>
      <c r="F55" s="8" t="s">
        <v>30</v>
      </c>
      <c r="G55" s="52" t="s">
        <v>153</v>
      </c>
      <c r="H55" s="8" t="s">
        <v>18</v>
      </c>
      <c r="I55" s="71">
        <v>738067.19</v>
      </c>
      <c r="J55" s="89">
        <v>738067.19</v>
      </c>
      <c r="K55" s="88">
        <f t="shared" si="1"/>
        <v>0</v>
      </c>
      <c r="L55" s="71">
        <f t="shared" si="0"/>
        <v>100</v>
      </c>
    </row>
    <row r="56" spans="1:12" ht="25.5" x14ac:dyDescent="0.25">
      <c r="A56" s="17" t="s">
        <v>112</v>
      </c>
      <c r="B56" s="8" t="s">
        <v>8</v>
      </c>
      <c r="C56" s="8">
        <v>14</v>
      </c>
      <c r="D56" s="8" t="s">
        <v>32</v>
      </c>
      <c r="E56" s="8" t="s">
        <v>31</v>
      </c>
      <c r="F56" s="8" t="s">
        <v>30</v>
      </c>
      <c r="G56" s="52" t="s">
        <v>154</v>
      </c>
      <c r="H56" s="8" t="s">
        <v>18</v>
      </c>
      <c r="I56" s="71">
        <v>5688256.2300000004</v>
      </c>
      <c r="J56" s="89">
        <v>5688256.2300000004</v>
      </c>
      <c r="K56" s="88">
        <f t="shared" si="1"/>
        <v>0</v>
      </c>
      <c r="L56" s="71">
        <f t="shared" si="0"/>
        <v>100</v>
      </c>
    </row>
    <row r="57" spans="1:12" ht="25.5" x14ac:dyDescent="0.25">
      <c r="A57" s="17" t="s">
        <v>112</v>
      </c>
      <c r="B57" s="8" t="s">
        <v>8</v>
      </c>
      <c r="C57" s="8">
        <v>14</v>
      </c>
      <c r="D57" s="8" t="s">
        <v>32</v>
      </c>
      <c r="E57" s="8" t="s">
        <v>31</v>
      </c>
      <c r="F57" s="8" t="s">
        <v>30</v>
      </c>
      <c r="G57" s="52" t="s">
        <v>155</v>
      </c>
      <c r="H57" s="8" t="s">
        <v>18</v>
      </c>
      <c r="I57" s="71">
        <v>8513817.9399999995</v>
      </c>
      <c r="J57" s="89">
        <v>8513817.9399999995</v>
      </c>
      <c r="K57" s="88">
        <f t="shared" si="1"/>
        <v>0</v>
      </c>
      <c r="L57" s="71">
        <f t="shared" si="0"/>
        <v>100</v>
      </c>
    </row>
    <row r="58" spans="1:12" ht="25.5" x14ac:dyDescent="0.25">
      <c r="A58" s="17" t="s">
        <v>112</v>
      </c>
      <c r="B58" s="8" t="s">
        <v>8</v>
      </c>
      <c r="C58" s="8">
        <v>14</v>
      </c>
      <c r="D58" s="8" t="s">
        <v>32</v>
      </c>
      <c r="E58" s="8" t="s">
        <v>31</v>
      </c>
      <c r="F58" s="8" t="s">
        <v>30</v>
      </c>
      <c r="G58" s="52" t="s">
        <v>156</v>
      </c>
      <c r="H58" s="8" t="s">
        <v>18</v>
      </c>
      <c r="I58" s="71">
        <v>462287.01</v>
      </c>
      <c r="J58" s="89">
        <v>462287.01</v>
      </c>
      <c r="K58" s="88">
        <f t="shared" si="1"/>
        <v>0</v>
      </c>
      <c r="L58" s="71">
        <f t="shared" si="0"/>
        <v>100</v>
      </c>
    </row>
    <row r="59" spans="1:12" ht="25.5" x14ac:dyDescent="0.25">
      <c r="A59" s="17" t="s">
        <v>112</v>
      </c>
      <c r="B59" s="8" t="s">
        <v>8</v>
      </c>
      <c r="C59" s="8">
        <v>14</v>
      </c>
      <c r="D59" s="8" t="s">
        <v>32</v>
      </c>
      <c r="E59" s="8" t="s">
        <v>31</v>
      </c>
      <c r="F59" s="8" t="s">
        <v>30</v>
      </c>
      <c r="G59" s="52" t="s">
        <v>157</v>
      </c>
      <c r="H59" s="8" t="s">
        <v>18</v>
      </c>
      <c r="I59" s="71">
        <v>408556.38</v>
      </c>
      <c r="J59" s="89">
        <v>408556.37</v>
      </c>
      <c r="K59" s="88">
        <f t="shared" si="1"/>
        <v>1.0000000009313226E-2</v>
      </c>
      <c r="L59" s="71">
        <f t="shared" si="0"/>
        <v>99.999997552357399</v>
      </c>
    </row>
    <row r="61" spans="1:12" x14ac:dyDescent="0.25">
      <c r="G61" s="2" t="s">
        <v>113</v>
      </c>
      <c r="I61" s="13">
        <f>I8+I18+I19</f>
        <v>244997100</v>
      </c>
      <c r="J61" s="13">
        <f>J8+J18+J19</f>
        <v>244997100</v>
      </c>
    </row>
    <row r="62" spans="1:12" x14ac:dyDescent="0.25">
      <c r="G62" s="2" t="s">
        <v>114</v>
      </c>
      <c r="I62" s="13">
        <f>I9+I10+I11+I12+I13+I14+I15</f>
        <v>156519600</v>
      </c>
      <c r="J62" s="13">
        <f>J9+J10+J11+J12+J13+J14+J15</f>
        <v>156519528.17000002</v>
      </c>
      <c r="K62" s="13">
        <f>I62-J62</f>
        <v>71.829999983310699</v>
      </c>
    </row>
    <row r="63" spans="1:12" x14ac:dyDescent="0.25">
      <c r="J63" s="13">
        <f t="shared" ref="J63" si="2">I63*20%</f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="60" workbookViewId="0">
      <selection activeCell="C24" sqref="C24"/>
    </sheetView>
  </sheetViews>
  <sheetFormatPr defaultRowHeight="15" outlineLevelRow="6" x14ac:dyDescent="0.25"/>
  <cols>
    <col min="1" max="1" width="52" style="2" customWidth="1"/>
    <col min="2" max="2" width="18.5703125" style="2" customWidth="1"/>
    <col min="3" max="3" width="20.140625" style="2" customWidth="1"/>
    <col min="4" max="4" width="20.7109375" style="2" customWidth="1"/>
    <col min="5" max="6" width="20.7109375" style="122" customWidth="1"/>
    <col min="7" max="7" width="19.85546875" style="122" customWidth="1"/>
    <col min="8" max="8" width="18.5703125" style="122" customWidth="1"/>
    <col min="9" max="9" width="26.5703125" style="2" customWidth="1"/>
    <col min="10" max="16384" width="9.140625" style="2"/>
  </cols>
  <sheetData>
    <row r="1" spans="1:13" ht="15.75" customHeight="1" x14ac:dyDescent="0.25">
      <c r="A1" s="118"/>
    </row>
    <row r="2" spans="1:13" ht="15.75" customHeight="1" x14ac:dyDescent="0.25">
      <c r="A2" s="120" t="s">
        <v>166</v>
      </c>
    </row>
    <row r="3" spans="1:13" ht="12" customHeight="1" x14ac:dyDescent="0.25">
      <c r="A3" s="119"/>
    </row>
    <row r="4" spans="1:13" s="4" customFormat="1" ht="45" customHeight="1" x14ac:dyDescent="0.25">
      <c r="A4" s="9" t="s">
        <v>0</v>
      </c>
      <c r="B4" s="3" t="s">
        <v>165</v>
      </c>
      <c r="C4" s="3" t="s">
        <v>163</v>
      </c>
      <c r="D4" s="3" t="s">
        <v>164</v>
      </c>
      <c r="E4" s="123" t="s">
        <v>171</v>
      </c>
      <c r="F4" s="123" t="s">
        <v>172</v>
      </c>
      <c r="G4" s="123" t="s">
        <v>173</v>
      </c>
      <c r="H4" s="130" t="s">
        <v>174</v>
      </c>
      <c r="I4" s="5"/>
      <c r="M4" s="4" t="s">
        <v>177</v>
      </c>
    </row>
    <row r="5" spans="1:13" s="4" customFormat="1" ht="43.5" customHeight="1" x14ac:dyDescent="0.25">
      <c r="A5" s="107" t="s">
        <v>47</v>
      </c>
      <c r="B5" s="117">
        <f>SUM(B6:B30)</f>
        <v>57142612.499999993</v>
      </c>
      <c r="C5" s="117">
        <f t="shared" ref="C5" si="0">SUM(C7:C30)</f>
        <v>28787001.43</v>
      </c>
      <c r="D5" s="117">
        <f>SUM(D6:D30)</f>
        <v>23760427.25</v>
      </c>
      <c r="E5" s="124">
        <f>SUM(E7:E32)</f>
        <v>310754</v>
      </c>
      <c r="F5" s="124">
        <f>SUM(F7:F32)</f>
        <v>346074.73</v>
      </c>
      <c r="G5" s="124">
        <f>SUM(G7:G32)</f>
        <v>4066171.27</v>
      </c>
      <c r="H5" s="131">
        <f>SUM(H7:H33)</f>
        <v>16.329999999999998</v>
      </c>
      <c r="I5" s="131">
        <f>SUM(I7:I33)</f>
        <v>29103505.609999996</v>
      </c>
    </row>
    <row r="6" spans="1:13" s="4" customFormat="1" ht="30" x14ac:dyDescent="0.25">
      <c r="A6" s="33" t="s">
        <v>92</v>
      </c>
      <c r="B6" s="95">
        <v>2368000</v>
      </c>
      <c r="C6" s="89"/>
      <c r="D6" s="89">
        <v>2368000</v>
      </c>
      <c r="E6" s="121"/>
      <c r="F6" s="121"/>
      <c r="G6" s="121"/>
      <c r="H6" s="132"/>
      <c r="I6" s="137">
        <f>B6-D6-E6-F6-G6-H6</f>
        <v>0</v>
      </c>
    </row>
    <row r="7" spans="1:13" s="4" customFormat="1" ht="93" customHeight="1" outlineLevel="6" x14ac:dyDescent="0.25">
      <c r="A7" s="108" t="s">
        <v>84</v>
      </c>
      <c r="B7" s="95">
        <v>3200883.3300000019</v>
      </c>
      <c r="C7" s="89">
        <v>0</v>
      </c>
      <c r="D7" s="89">
        <v>3200883.33</v>
      </c>
      <c r="E7" s="121"/>
      <c r="F7" s="121"/>
      <c r="G7" s="121"/>
      <c r="H7" s="132"/>
      <c r="I7" s="137">
        <f t="shared" ref="I7:I35" si="1">B7-D7-E7-F7-G7-H7</f>
        <v>1.862645149230957E-9</v>
      </c>
    </row>
    <row r="8" spans="1:13" s="4" customFormat="1" ht="31.5" customHeight="1" outlineLevel="6" x14ac:dyDescent="0.25">
      <c r="A8" s="109" t="s">
        <v>67</v>
      </c>
      <c r="B8" s="95">
        <v>1930200</v>
      </c>
      <c r="C8" s="89">
        <v>0</v>
      </c>
      <c r="D8" s="89">
        <v>1930200</v>
      </c>
      <c r="E8" s="121"/>
      <c r="F8" s="121"/>
      <c r="G8" s="121"/>
      <c r="H8" s="132"/>
      <c r="I8" s="137">
        <f t="shared" si="1"/>
        <v>0</v>
      </c>
    </row>
    <row r="9" spans="1:13" s="4" customFormat="1" ht="31.5" customHeight="1" outlineLevel="6" x14ac:dyDescent="0.25">
      <c r="A9" s="110" t="s">
        <v>168</v>
      </c>
      <c r="B9" s="95"/>
      <c r="C9" s="127">
        <v>111673.74</v>
      </c>
      <c r="D9" s="89"/>
      <c r="E9" s="121"/>
      <c r="F9" s="121"/>
      <c r="G9" s="121"/>
      <c r="H9" s="132"/>
      <c r="I9" s="137">
        <f t="shared" si="1"/>
        <v>0</v>
      </c>
    </row>
    <row r="10" spans="1:13" s="4" customFormat="1" ht="31.5" customHeight="1" outlineLevel="6" x14ac:dyDescent="0.25">
      <c r="A10" s="110" t="s">
        <v>169</v>
      </c>
      <c r="B10" s="95"/>
      <c r="C10" s="127">
        <v>71930.61</v>
      </c>
      <c r="D10" s="89"/>
      <c r="E10" s="121"/>
      <c r="F10" s="121"/>
      <c r="G10" s="121"/>
      <c r="H10" s="132"/>
      <c r="I10" s="137">
        <f t="shared" si="1"/>
        <v>0</v>
      </c>
    </row>
    <row r="11" spans="1:13" s="4" customFormat="1" ht="42.75" customHeight="1" outlineLevel="6" x14ac:dyDescent="0.25">
      <c r="A11" s="110" t="s">
        <v>95</v>
      </c>
      <c r="B11" s="95">
        <v>50000</v>
      </c>
      <c r="C11" s="89">
        <v>0</v>
      </c>
      <c r="D11" s="89">
        <v>50000</v>
      </c>
      <c r="E11" s="121"/>
      <c r="F11" s="121"/>
      <c r="G11" s="121"/>
      <c r="H11" s="132"/>
      <c r="I11" s="137">
        <f t="shared" si="1"/>
        <v>0</v>
      </c>
    </row>
    <row r="12" spans="1:13" s="4" customFormat="1" ht="42.75" customHeight="1" outlineLevel="6" x14ac:dyDescent="0.25">
      <c r="A12" s="110" t="s">
        <v>68</v>
      </c>
      <c r="B12" s="95">
        <v>4200000</v>
      </c>
      <c r="C12" s="89">
        <v>4180000</v>
      </c>
      <c r="D12" s="89"/>
      <c r="E12" s="121"/>
      <c r="F12" s="121"/>
      <c r="G12" s="121">
        <v>20166.669999999998</v>
      </c>
      <c r="H12" s="132"/>
      <c r="I12" s="137">
        <f t="shared" si="1"/>
        <v>4179833.33</v>
      </c>
      <c r="J12" s="4" t="s">
        <v>176</v>
      </c>
    </row>
    <row r="13" spans="1:13" s="4" customFormat="1" ht="45" x14ac:dyDescent="0.25">
      <c r="A13" s="110" t="s">
        <v>68</v>
      </c>
      <c r="B13" s="95">
        <v>7500000</v>
      </c>
      <c r="C13" s="121">
        <v>7500000</v>
      </c>
      <c r="D13" s="89"/>
      <c r="E13" s="121"/>
      <c r="F13" s="121"/>
      <c r="G13" s="121"/>
      <c r="H13" s="132"/>
      <c r="I13" s="137">
        <f t="shared" si="1"/>
        <v>7500000</v>
      </c>
      <c r="J13" s="4" t="s">
        <v>176</v>
      </c>
    </row>
    <row r="14" spans="1:13" s="4" customFormat="1" ht="45" customHeight="1" x14ac:dyDescent="0.25">
      <c r="A14" s="109" t="s">
        <v>69</v>
      </c>
      <c r="B14" s="95">
        <v>1000000</v>
      </c>
      <c r="C14" s="121">
        <v>990010</v>
      </c>
      <c r="D14" s="89"/>
      <c r="E14" s="121"/>
      <c r="F14" s="121"/>
      <c r="G14" s="121">
        <v>9990</v>
      </c>
      <c r="H14" s="132"/>
      <c r="I14" s="137">
        <f t="shared" si="1"/>
        <v>990010</v>
      </c>
      <c r="J14" s="4" t="s">
        <v>176</v>
      </c>
    </row>
    <row r="15" spans="1:13" s="4" customFormat="1" ht="30" x14ac:dyDescent="0.25">
      <c r="A15" s="111" t="s">
        <v>64</v>
      </c>
      <c r="B15" s="95">
        <v>3083873.95</v>
      </c>
      <c r="C15" s="89">
        <v>3083873.95</v>
      </c>
      <c r="D15" s="89"/>
      <c r="E15" s="121"/>
      <c r="F15" s="121"/>
      <c r="G15" s="121"/>
      <c r="H15" s="132"/>
      <c r="I15" s="137">
        <f t="shared" si="1"/>
        <v>3083873.95</v>
      </c>
    </row>
    <row r="16" spans="1:13" s="4" customFormat="1" ht="30" x14ac:dyDescent="0.25">
      <c r="A16" s="112" t="s">
        <v>71</v>
      </c>
      <c r="B16" s="95">
        <v>3500000</v>
      </c>
      <c r="C16" s="89">
        <v>3500000</v>
      </c>
      <c r="D16" s="89"/>
      <c r="E16" s="121"/>
      <c r="F16" s="121"/>
      <c r="G16" s="121"/>
      <c r="H16" s="132"/>
      <c r="I16" s="137">
        <f t="shared" si="1"/>
        <v>3500000</v>
      </c>
      <c r="J16" s="4" t="s">
        <v>176</v>
      </c>
    </row>
    <row r="17" spans="1:10" s="4" customFormat="1" ht="75" x14ac:dyDescent="0.25">
      <c r="A17" s="112" t="s">
        <v>161</v>
      </c>
      <c r="B17" s="95">
        <v>558410.94999999995</v>
      </c>
      <c r="C17" s="89"/>
      <c r="D17" s="89"/>
      <c r="E17" s="121"/>
      <c r="F17" s="121"/>
      <c r="G17" s="121"/>
      <c r="H17" s="132"/>
      <c r="I17" s="137">
        <f t="shared" si="1"/>
        <v>558410.94999999995</v>
      </c>
    </row>
    <row r="18" spans="1:10" s="4" customFormat="1" ht="75" x14ac:dyDescent="0.25">
      <c r="A18" s="112" t="s">
        <v>161</v>
      </c>
      <c r="B18" s="95">
        <v>22707</v>
      </c>
      <c r="C18" s="89">
        <v>22707</v>
      </c>
      <c r="D18" s="89"/>
      <c r="E18" s="121"/>
      <c r="F18" s="121"/>
      <c r="G18" s="121"/>
      <c r="H18" s="132"/>
      <c r="I18" s="137">
        <f t="shared" si="1"/>
        <v>22707</v>
      </c>
    </row>
    <row r="19" spans="1:10" s="4" customFormat="1" ht="75" x14ac:dyDescent="0.25">
      <c r="A19" s="112" t="s">
        <v>161</v>
      </c>
      <c r="B19" s="95">
        <v>4000000</v>
      </c>
      <c r="C19" s="89">
        <v>2740890</v>
      </c>
      <c r="D19" s="89">
        <v>1259110</v>
      </c>
      <c r="E19" s="121"/>
      <c r="F19" s="121"/>
      <c r="G19" s="121"/>
      <c r="H19" s="132"/>
      <c r="I19" s="137">
        <f t="shared" si="1"/>
        <v>2740890</v>
      </c>
    </row>
    <row r="20" spans="1:10" s="4" customFormat="1" ht="30" x14ac:dyDescent="0.25">
      <c r="A20" s="113" t="s">
        <v>34</v>
      </c>
      <c r="B20" s="95">
        <v>9439097.8799999952</v>
      </c>
      <c r="C20" s="89"/>
      <c r="D20" s="89">
        <v>9439097.8800000008</v>
      </c>
      <c r="E20" s="121"/>
      <c r="F20" s="121"/>
      <c r="G20" s="121"/>
      <c r="H20" s="132"/>
      <c r="I20" s="137">
        <f t="shared" si="1"/>
        <v>-5.5879354476928711E-9</v>
      </c>
    </row>
    <row r="21" spans="1:10" s="4" customFormat="1" ht="30" x14ac:dyDescent="0.25">
      <c r="A21" s="108" t="s">
        <v>55</v>
      </c>
      <c r="B21" s="95">
        <v>3500000</v>
      </c>
      <c r="C21" s="89">
        <v>2951736.15</v>
      </c>
      <c r="D21" s="89"/>
      <c r="E21" s="121"/>
      <c r="F21" s="121"/>
      <c r="G21" s="121">
        <v>295653.05</v>
      </c>
      <c r="H21" s="132"/>
      <c r="I21" s="137">
        <f t="shared" si="1"/>
        <v>3204346.95</v>
      </c>
      <c r="J21" s="4" t="s">
        <v>176</v>
      </c>
    </row>
    <row r="22" spans="1:10" s="4" customFormat="1" ht="75" x14ac:dyDescent="0.25">
      <c r="A22" s="108" t="s">
        <v>43</v>
      </c>
      <c r="B22" s="95">
        <v>68921.380000000354</v>
      </c>
      <c r="C22" s="89">
        <v>0</v>
      </c>
      <c r="D22" s="89">
        <v>68914.289999999994</v>
      </c>
      <c r="E22" s="121"/>
      <c r="F22" s="121"/>
      <c r="G22" s="121"/>
      <c r="H22" s="132"/>
      <c r="I22" s="137">
        <f t="shared" si="1"/>
        <v>7.0900000003603054</v>
      </c>
    </row>
    <row r="23" spans="1:10" s="4" customFormat="1" ht="30" x14ac:dyDescent="0.25">
      <c r="A23" s="114" t="s">
        <v>76</v>
      </c>
      <c r="B23" s="95">
        <v>351754.7200000002</v>
      </c>
      <c r="C23" s="89">
        <v>0</v>
      </c>
      <c r="D23" s="89">
        <v>351754.72</v>
      </c>
      <c r="E23" s="121"/>
      <c r="F23" s="121"/>
      <c r="G23" s="121"/>
      <c r="H23" s="132"/>
      <c r="I23" s="137">
        <f t="shared" si="1"/>
        <v>2.3283064365386963E-10</v>
      </c>
    </row>
    <row r="24" spans="1:10" s="4" customFormat="1" ht="45" x14ac:dyDescent="0.25">
      <c r="A24" s="115" t="s">
        <v>45</v>
      </c>
      <c r="B24" s="95">
        <v>3030135.69</v>
      </c>
      <c r="C24" s="121">
        <v>3030135.69</v>
      </c>
      <c r="D24" s="89"/>
      <c r="E24" s="121"/>
      <c r="F24" s="121"/>
      <c r="G24" s="121"/>
      <c r="H24" s="132"/>
      <c r="I24" s="137">
        <f t="shared" si="1"/>
        <v>3030135.69</v>
      </c>
    </row>
    <row r="25" spans="1:10" s="4" customFormat="1" ht="60" x14ac:dyDescent="0.25">
      <c r="A25" s="108" t="s">
        <v>57</v>
      </c>
      <c r="B25" s="95">
        <v>338087.46999999881</v>
      </c>
      <c r="C25" s="89">
        <v>338087.47</v>
      </c>
      <c r="D25" s="89"/>
      <c r="E25" s="121"/>
      <c r="F25" s="121"/>
      <c r="G25" s="121"/>
      <c r="H25" s="132"/>
      <c r="I25" s="137">
        <f t="shared" si="1"/>
        <v>338087.46999999881</v>
      </c>
      <c r="J25" s="4" t="s">
        <v>176</v>
      </c>
    </row>
    <row r="26" spans="1:10" s="4" customFormat="1" ht="30" x14ac:dyDescent="0.25">
      <c r="A26" s="108" t="s">
        <v>46</v>
      </c>
      <c r="B26" s="95">
        <v>391954.48</v>
      </c>
      <c r="C26" s="89">
        <v>265954.46999999997</v>
      </c>
      <c r="D26" s="89"/>
      <c r="E26" s="121"/>
      <c r="F26" s="121"/>
      <c r="G26" s="121">
        <v>126000.01</v>
      </c>
      <c r="H26" s="132"/>
      <c r="I26" s="137">
        <f t="shared" si="1"/>
        <v>265954.46999999997</v>
      </c>
      <c r="J26" s="4" t="s">
        <v>176</v>
      </c>
    </row>
    <row r="27" spans="1:10" s="4" customFormat="1" ht="31.5" customHeight="1" x14ac:dyDescent="0.25">
      <c r="A27" s="108" t="s">
        <v>78</v>
      </c>
      <c r="B27" s="95">
        <v>500000</v>
      </c>
      <c r="C27" s="89">
        <v>0</v>
      </c>
      <c r="D27" s="89"/>
      <c r="E27" s="121"/>
      <c r="F27" s="121"/>
      <c r="G27" s="121">
        <v>500000</v>
      </c>
      <c r="H27" s="132"/>
      <c r="I27" s="137">
        <f t="shared" si="1"/>
        <v>0</v>
      </c>
    </row>
    <row r="28" spans="1:10" s="4" customFormat="1" ht="75" x14ac:dyDescent="0.25">
      <c r="A28" s="108" t="s">
        <v>74</v>
      </c>
      <c r="B28" s="95">
        <v>7706828.5700000003</v>
      </c>
      <c r="C28" s="89"/>
      <c r="D28" s="89">
        <v>5092467.03</v>
      </c>
      <c r="E28" s="121"/>
      <c r="F28" s="121"/>
      <c r="G28" s="121">
        <v>2614361.54</v>
      </c>
      <c r="H28" s="132"/>
      <c r="I28" s="137">
        <f t="shared" si="1"/>
        <v>0</v>
      </c>
      <c r="J28" s="4" t="s">
        <v>176</v>
      </c>
    </row>
    <row r="29" spans="1:10" s="4" customFormat="1" ht="33.75" customHeight="1" x14ac:dyDescent="0.25">
      <c r="A29" s="138" t="s">
        <v>178</v>
      </c>
      <c r="B29" s="139">
        <v>55680</v>
      </c>
      <c r="C29" s="90"/>
      <c r="D29" s="90"/>
      <c r="E29" s="125"/>
      <c r="F29" s="125"/>
      <c r="G29" s="125"/>
      <c r="H29" s="132"/>
      <c r="I29" s="137"/>
    </row>
    <row r="30" spans="1:10" s="4" customFormat="1" ht="30" x14ac:dyDescent="0.25">
      <c r="A30" s="116" t="s">
        <v>75</v>
      </c>
      <c r="B30" s="91">
        <v>346077.08</v>
      </c>
      <c r="C30" s="90">
        <v>2.35</v>
      </c>
      <c r="D30" s="90"/>
      <c r="E30" s="125"/>
      <c r="F30" s="125">
        <v>346074.73</v>
      </c>
      <c r="G30" s="125"/>
      <c r="H30" s="132"/>
      <c r="I30" s="137">
        <f t="shared" si="1"/>
        <v>2.3500000000349246</v>
      </c>
      <c r="J30" s="4" t="s">
        <v>176</v>
      </c>
    </row>
    <row r="31" spans="1:10" s="4" customFormat="1" ht="39" customHeight="1" x14ac:dyDescent="0.25">
      <c r="A31" s="5" t="s">
        <v>167</v>
      </c>
      <c r="B31" s="5"/>
      <c r="C31" s="5"/>
      <c r="D31" s="5"/>
      <c r="E31" s="121">
        <v>310754</v>
      </c>
      <c r="F31" s="125"/>
      <c r="G31" s="125"/>
      <c r="H31" s="133"/>
      <c r="I31" s="137">
        <f t="shared" si="1"/>
        <v>-310754</v>
      </c>
      <c r="J31" s="4" t="s">
        <v>176</v>
      </c>
    </row>
    <row r="32" spans="1:10" s="4" customFormat="1" x14ac:dyDescent="0.25">
      <c r="A32" s="5" t="s">
        <v>170</v>
      </c>
      <c r="B32" s="89">
        <v>500000</v>
      </c>
      <c r="C32" s="5"/>
      <c r="D32" s="5"/>
      <c r="E32" s="126"/>
      <c r="F32" s="126"/>
      <c r="G32" s="121">
        <v>500000</v>
      </c>
      <c r="H32" s="132"/>
      <c r="I32" s="137">
        <f t="shared" si="1"/>
        <v>0</v>
      </c>
    </row>
    <row r="33" spans="1:9" x14ac:dyDescent="0.25">
      <c r="A33" s="6" t="s">
        <v>175</v>
      </c>
      <c r="B33" s="129">
        <v>16.690000000000001</v>
      </c>
      <c r="C33" s="6">
        <v>0.36</v>
      </c>
      <c r="D33" s="6"/>
      <c r="E33" s="128"/>
      <c r="F33" s="128"/>
      <c r="G33" s="128"/>
      <c r="H33" s="134">
        <v>16.329999999999998</v>
      </c>
      <c r="I33" s="137">
        <f t="shared" si="1"/>
        <v>0.36000000000000298</v>
      </c>
    </row>
    <row r="34" spans="1:9" x14ac:dyDescent="0.25">
      <c r="A34" s="6"/>
      <c r="B34" s="6"/>
      <c r="C34" s="6"/>
      <c r="D34" s="6"/>
      <c r="E34" s="128"/>
      <c r="F34" s="128"/>
      <c r="G34" s="128"/>
      <c r="H34" s="135"/>
      <c r="I34" s="137">
        <f t="shared" si="1"/>
        <v>0</v>
      </c>
    </row>
    <row r="35" spans="1:9" x14ac:dyDescent="0.25">
      <c r="H35" s="136"/>
      <c r="I35" s="137">
        <f t="shared" si="1"/>
        <v>0</v>
      </c>
    </row>
    <row r="36" spans="1:9" x14ac:dyDescent="0.25">
      <c r="B36" s="13"/>
      <c r="H36" s="136"/>
      <c r="I36" s="6"/>
    </row>
  </sheetData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краевые</vt:lpstr>
      <vt:lpstr>федеральные</vt:lpstr>
      <vt:lpstr>Лист1</vt:lpstr>
      <vt:lpstr>краевые!Область_печати</vt:lpstr>
      <vt:lpstr>Лист1!Область_печати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А</cp:lastModifiedBy>
  <cp:lastPrinted>2023-12-27T00:01:31Z</cp:lastPrinted>
  <dcterms:created xsi:type="dcterms:W3CDTF">2020-01-10T07:57:36Z</dcterms:created>
  <dcterms:modified xsi:type="dcterms:W3CDTF">2024-01-23T02:52:12Z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