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2300" windowHeight="8325" firstSheet="6" activeTab="6"/>
  </bookViews>
  <sheets>
    <sheet name="Детское пособие" sheetId="1" r:id="rId1"/>
    <sheet name="Погребение" sheetId="2" r:id="rId2"/>
    <sheet name="ЕДВ ветераны" sheetId="3" r:id="rId3"/>
    <sheet name="ЕДВ ветер Чит. обл и Заб. края" sheetId="5" r:id="rId4"/>
    <sheet name="ЕДВ труженники" sheetId="4" r:id="rId5"/>
    <sheet name="ЕДВ реабилитированные" sheetId="6" r:id="rId6"/>
    <sheet name="СКЛ" sheetId="9" r:id="rId7"/>
  </sheets>
  <definedNames>
    <definedName name="_xlnm.Print_Area" localSheetId="6">СКЛ!$A$1:$G$34</definedName>
  </definedNames>
  <calcPr calcId="125725"/>
</workbook>
</file>

<file path=xl/calcChain.xml><?xml version="1.0" encoding="utf-8"?>
<calcChain xmlns="http://schemas.openxmlformats.org/spreadsheetml/2006/main">
  <c r="C25" i="6"/>
  <c r="G21"/>
  <c r="G20"/>
  <c r="I20" s="1"/>
  <c r="J20" s="1"/>
  <c r="O56" i="1"/>
  <c r="N56"/>
  <c r="M56"/>
  <c r="L56" s="1"/>
  <c r="O55"/>
  <c r="N55"/>
  <c r="M55"/>
  <c r="L55" s="1"/>
  <c r="O54"/>
  <c r="N54"/>
  <c r="M54"/>
  <c r="L54"/>
  <c r="O53"/>
  <c r="N53"/>
  <c r="M53"/>
  <c r="L53"/>
  <c r="O52"/>
  <c r="N52"/>
  <c r="M52"/>
  <c r="L52"/>
  <c r="O51"/>
  <c r="N51"/>
  <c r="M51"/>
  <c r="L51"/>
  <c r="O50"/>
  <c r="N50"/>
  <c r="L50" s="1"/>
  <c r="M50"/>
  <c r="O49"/>
  <c r="N49"/>
  <c r="M49"/>
  <c r="L49" s="1"/>
  <c r="O48"/>
  <c r="N48"/>
  <c r="L48"/>
  <c r="Q48" s="1"/>
  <c r="M48"/>
  <c r="O47"/>
  <c r="N47"/>
  <c r="L47" s="1"/>
  <c r="M47"/>
  <c r="O46"/>
  <c r="N46"/>
  <c r="M46"/>
  <c r="L46" s="1"/>
  <c r="O45"/>
  <c r="N45"/>
  <c r="M45"/>
  <c r="L45" s="1"/>
  <c r="O44"/>
  <c r="N44"/>
  <c r="M44"/>
  <c r="L44" s="1"/>
  <c r="O43"/>
  <c r="N43"/>
  <c r="M43"/>
  <c r="L43" s="1"/>
  <c r="O42"/>
  <c r="N42"/>
  <c r="M42"/>
  <c r="L42" s="1"/>
  <c r="O41"/>
  <c r="N41"/>
  <c r="M41"/>
  <c r="L41" s="1"/>
  <c r="O40"/>
  <c r="L40" s="1"/>
  <c r="N40"/>
  <c r="M40"/>
  <c r="O39"/>
  <c r="N39"/>
  <c r="M39"/>
  <c r="L39"/>
  <c r="P39" s="1"/>
  <c r="R39" s="1"/>
  <c r="O38"/>
  <c r="N38"/>
  <c r="M38"/>
  <c r="L38" s="1"/>
  <c r="O37"/>
  <c r="N37"/>
  <c r="M37"/>
  <c r="L37" s="1"/>
  <c r="O36"/>
  <c r="N36"/>
  <c r="M36"/>
  <c r="L36" s="1"/>
  <c r="O35"/>
  <c r="N35"/>
  <c r="L35" s="1"/>
  <c r="M35"/>
  <c r="O34"/>
  <c r="N34"/>
  <c r="L34" s="1"/>
  <c r="M34"/>
  <c r="O33"/>
  <c r="N33"/>
  <c r="L33" s="1"/>
  <c r="M33"/>
  <c r="O32"/>
  <c r="N32"/>
  <c r="L32" s="1"/>
  <c r="M32"/>
  <c r="O31"/>
  <c r="N31"/>
  <c r="L31" s="1"/>
  <c r="M31"/>
  <c r="O30"/>
  <c r="N30"/>
  <c r="M30"/>
  <c r="L30" s="1"/>
  <c r="O29"/>
  <c r="N29"/>
  <c r="M29"/>
  <c r="L29"/>
  <c r="O28"/>
  <c r="N28"/>
  <c r="M28"/>
  <c r="L28"/>
  <c r="O27"/>
  <c r="N27"/>
  <c r="M27"/>
  <c r="L27"/>
  <c r="O26"/>
  <c r="N26"/>
  <c r="M26"/>
  <c r="O25"/>
  <c r="N25"/>
  <c r="M25"/>
  <c r="L25" s="1"/>
  <c r="O24"/>
  <c r="N24"/>
  <c r="M24"/>
  <c r="L24" s="1"/>
  <c r="O23"/>
  <c r="N23"/>
  <c r="M23"/>
  <c r="L23" s="1"/>
  <c r="O22"/>
  <c r="O57"/>
  <c r="N22"/>
  <c r="N57" s="1"/>
  <c r="M22"/>
  <c r="O21"/>
  <c r="N21"/>
  <c r="L21" s="1"/>
  <c r="M21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57" s="1"/>
  <c r="C22"/>
  <c r="G19" i="4"/>
  <c r="H19"/>
  <c r="G19" i="5"/>
  <c r="H18" i="3"/>
  <c r="J18" s="1"/>
  <c r="F23" i="2"/>
  <c r="G23" s="1"/>
  <c r="H23" s="1"/>
  <c r="M23" s="1"/>
  <c r="L23"/>
  <c r="M59"/>
  <c r="L59"/>
  <c r="J59"/>
  <c r="I59"/>
  <c r="D59"/>
  <c r="C59"/>
  <c r="I57" i="1"/>
  <c r="H57"/>
  <c r="G57"/>
  <c r="F57"/>
  <c r="E57"/>
  <c r="D57"/>
  <c r="C21"/>
  <c r="H21" i="6"/>
  <c r="H25" s="1"/>
  <c r="I21"/>
  <c r="I25" s="1"/>
  <c r="H20"/>
  <c r="H19" i="5"/>
  <c r="I19"/>
  <c r="J19"/>
  <c r="Q39" i="1"/>
  <c r="P48"/>
  <c r="R48" s="1"/>
  <c r="G25" i="6"/>
  <c r="P28" i="1"/>
  <c r="R28"/>
  <c r="Q28"/>
  <c r="Q53"/>
  <c r="P53"/>
  <c r="R53" s="1"/>
  <c r="P27"/>
  <c r="R27"/>
  <c r="Q27"/>
  <c r="Q52"/>
  <c r="P52"/>
  <c r="R52"/>
  <c r="P51"/>
  <c r="R51"/>
  <c r="Q51"/>
  <c r="Q29"/>
  <c r="R29"/>
  <c r="P29"/>
  <c r="R54"/>
  <c r="Q54"/>
  <c r="P54"/>
  <c r="I19" i="4"/>
  <c r="J19" s="1"/>
  <c r="L26" i="1"/>
  <c r="H19" i="3"/>
  <c r="I18"/>
  <c r="I19"/>
  <c r="L22" i="1"/>
  <c r="Q26"/>
  <c r="P26"/>
  <c r="R26"/>
  <c r="Q22"/>
  <c r="P22"/>
  <c r="R22" s="1"/>
  <c r="Q21" l="1"/>
  <c r="P21"/>
  <c r="R21" s="1"/>
  <c r="R25"/>
  <c r="Q25"/>
  <c r="P25"/>
  <c r="Q33"/>
  <c r="P33"/>
  <c r="R33" s="1"/>
  <c r="Q36"/>
  <c r="P36"/>
  <c r="R36"/>
  <c r="Q41"/>
  <c r="P41"/>
  <c r="R41" s="1"/>
  <c r="R45"/>
  <c r="Q45"/>
  <c r="P45"/>
  <c r="P24"/>
  <c r="R24"/>
  <c r="Q24"/>
  <c r="P32"/>
  <c r="Q32"/>
  <c r="R32"/>
  <c r="R44"/>
  <c r="P44"/>
  <c r="Q44"/>
  <c r="Q49"/>
  <c r="P49"/>
  <c r="R49" s="1"/>
  <c r="P50"/>
  <c r="R50"/>
  <c r="Q50"/>
  <c r="Q23"/>
  <c r="P23"/>
  <c r="L57"/>
  <c r="R23"/>
  <c r="P30"/>
  <c r="Q30"/>
  <c r="R30"/>
  <c r="P31"/>
  <c r="R31"/>
  <c r="Q31"/>
  <c r="P35"/>
  <c r="R35" s="1"/>
  <c r="Q35"/>
  <c r="Q38"/>
  <c r="R38"/>
  <c r="P38"/>
  <c r="P43"/>
  <c r="R43" s="1"/>
  <c r="Q43"/>
  <c r="Q56"/>
  <c r="P56"/>
  <c r="R56" s="1"/>
  <c r="J19" i="3"/>
  <c r="K18"/>
  <c r="K19" s="1"/>
  <c r="Q34" i="1"/>
  <c r="P34"/>
  <c r="R34" s="1"/>
  <c r="Q37"/>
  <c r="P37"/>
  <c r="R37" s="1"/>
  <c r="P40"/>
  <c r="R40" s="1"/>
  <c r="Q40"/>
  <c r="P42"/>
  <c r="R42" s="1"/>
  <c r="Q42"/>
  <c r="Q46"/>
  <c r="R46"/>
  <c r="P46"/>
  <c r="Q47"/>
  <c r="P47"/>
  <c r="R47"/>
  <c r="Q55"/>
  <c r="P55"/>
  <c r="R55" s="1"/>
  <c r="J21" i="6"/>
  <c r="J25" s="1"/>
  <c r="M57" i="1"/>
  <c r="R57" l="1"/>
  <c r="P57"/>
  <c r="Q57"/>
</calcChain>
</file>

<file path=xl/sharedStrings.xml><?xml version="1.0" encoding="utf-8"?>
<sst xmlns="http://schemas.openxmlformats.org/spreadsheetml/2006/main" count="355" uniqueCount="204">
  <si>
    <t>№ п/п</t>
  </si>
  <si>
    <t>Наименование района</t>
  </si>
  <si>
    <t>Всего</t>
  </si>
  <si>
    <t>Кол-во получателей  пособия в размере базавой выплаты</t>
  </si>
  <si>
    <t>Кол-во получателей  пособия в  полуторном размере базавой выплаты</t>
  </si>
  <si>
    <t>Кол-во получателей  пособия в  двойном  размере базавой выплаты</t>
  </si>
  <si>
    <t xml:space="preserve">Базовый размер пособия </t>
  </si>
  <si>
    <t>полуторный размер пособия</t>
  </si>
  <si>
    <t>Двойной размер пособия</t>
  </si>
  <si>
    <t>Районный коэффициент</t>
  </si>
  <si>
    <t>Прогнозная численность детей</t>
  </si>
  <si>
    <t>По базавым выплатам</t>
  </si>
  <si>
    <t>По выплатам в полуторном размере</t>
  </si>
  <si>
    <t>По выплатам в двойном размере</t>
  </si>
  <si>
    <t>3=4гр+5гр+6гр</t>
  </si>
  <si>
    <t>11=12гр+13гр+14гр</t>
  </si>
  <si>
    <t>ПРИМЕР расчета</t>
  </si>
  <si>
    <t>Муниципальный район "Агинский район"</t>
  </si>
  <si>
    <t>Муниципальный район "Акшинский район"</t>
  </si>
  <si>
    <t>Муниципальный район "Александрово-Заводский район"</t>
  </si>
  <si>
    <t>Муниципальный район "Балейский район"</t>
  </si>
  <si>
    <t>Муниципальный район "Борзинский район"</t>
  </si>
  <si>
    <t xml:space="preserve">Муниципальный район "Газимуро-Заводский район" </t>
  </si>
  <si>
    <t>Муниципальный район "Дульдургинский район"</t>
  </si>
  <si>
    <t xml:space="preserve">Муниципальный район "Забайкальский район" </t>
  </si>
  <si>
    <t>Муниципальный район "Каларский район"</t>
  </si>
  <si>
    <t xml:space="preserve">Муниципальный район "Калганский район" </t>
  </si>
  <si>
    <t xml:space="preserve">Муниципальный район "Карымский район" </t>
  </si>
  <si>
    <t>Муниципальный район "Город Краснокаменск и Краснокаменский район"</t>
  </si>
  <si>
    <t>Муниципальный район "Красночикойский район"</t>
  </si>
  <si>
    <t>Муниципальный район "Кыринский район"</t>
  </si>
  <si>
    <t>Муниципальный район "Могойтуйский район"</t>
  </si>
  <si>
    <t>Муниципальный район "Могочинский район"</t>
  </si>
  <si>
    <t>Муниципальный район "Нерчинский район"</t>
  </si>
  <si>
    <t xml:space="preserve">Муниципальный район "Нерчинско-Заводский район" </t>
  </si>
  <si>
    <t>Муниципальный район "Оловяннинский район"</t>
  </si>
  <si>
    <t xml:space="preserve">Муниципальный район "Ононский район" </t>
  </si>
  <si>
    <t>Муниципальный район "Петровск-Забайкальский район"</t>
  </si>
  <si>
    <t>Муниципальный район "Приаргунский район"</t>
  </si>
  <si>
    <t>Муниципальный район "Сретенский район"</t>
  </si>
  <si>
    <t xml:space="preserve">Муниципальный район "Тунгиро-Олёкминский район" </t>
  </si>
  <si>
    <t>Муниципальный район "Тунгокоченский район"</t>
  </si>
  <si>
    <t>Муниципальный район "Улётовский район"</t>
  </si>
  <si>
    <t xml:space="preserve">Муниципальный район "Хилокский район" </t>
  </si>
  <si>
    <t>Муниципальный район "Чернышевский район"</t>
  </si>
  <si>
    <t>Муниципальный район "Читинский район"</t>
  </si>
  <si>
    <t xml:space="preserve">Муниципальный район "Шелопугинский район" </t>
  </si>
  <si>
    <t>Муниципальный район "Шилкинский район"</t>
  </si>
  <si>
    <t>Городской округ "Агинское"</t>
  </si>
  <si>
    <t>Городской округ "Город Петровск-Забайкальский"</t>
  </si>
  <si>
    <t>Городской округ "Город Чита"</t>
  </si>
  <si>
    <t>Городской округ закрытое административно-территориальное образование п. Горный</t>
  </si>
  <si>
    <t>ВСЕГО</t>
  </si>
  <si>
    <t>Размер выплат пособия (в рублях)</t>
  </si>
  <si>
    <t>Расчетная потребность на год (в   тыс. рублей)</t>
  </si>
  <si>
    <t xml:space="preserve">Расчет на выплаты детских пособий </t>
  </si>
  <si>
    <r>
      <t xml:space="preserve">Всего      </t>
    </r>
    <r>
      <rPr>
        <b/>
        <sz val="8"/>
        <rFont val="Arial Cyr"/>
        <charset val="204"/>
      </rPr>
      <t>статья 262</t>
    </r>
  </si>
  <si>
    <r>
      <t xml:space="preserve">Сумма почтовых расходов в тыс. рублей </t>
    </r>
    <r>
      <rPr>
        <b/>
        <sz val="10"/>
        <rFont val="Arial Cyr"/>
        <charset val="204"/>
      </rPr>
      <t>статья 221</t>
    </r>
  </si>
  <si>
    <r>
      <t xml:space="preserve">Сумма банковских расходов в тыс. рублей </t>
    </r>
    <r>
      <rPr>
        <b/>
        <sz val="10"/>
        <rFont val="Arial Cyr"/>
        <charset val="204"/>
      </rPr>
      <t>статья 226</t>
    </r>
  </si>
  <si>
    <t>15=(11гр*0,60)*0,018</t>
  </si>
  <si>
    <t>16=(11гр*040)*0,015</t>
  </si>
  <si>
    <t>17=11гр+15гр-16гр</t>
  </si>
  <si>
    <t>Прогнозная численность  (Среднегодовая по фактическому исполнению предшествующего финансового года) ВСЕГО</t>
  </si>
  <si>
    <t>Выплаты социального пособия 009-1003-5052205-005</t>
  </si>
  <si>
    <t>8=6гр+7гр</t>
  </si>
  <si>
    <t>Возмещение расходов специализированным службам 009-1003-5052205-013</t>
  </si>
  <si>
    <t>всего по Закону в тыс. рублей         009-1003-5052205</t>
  </si>
  <si>
    <t>13=8гр+12гр</t>
  </si>
  <si>
    <t>7=6гр*0,018/1000</t>
  </si>
  <si>
    <t>12=10гр*11гр*9гр/1000</t>
  </si>
  <si>
    <t>6=4гр*5гр*3 гр/1000</t>
  </si>
  <si>
    <t xml:space="preserve"> на выплаты социального пособия гражданам на погребение и возмещение расходов специализированным службам</t>
  </si>
  <si>
    <t>РАСЧЕТ</t>
  </si>
  <si>
    <t>Сумма возмещения установленная законом, в рублях</t>
  </si>
  <si>
    <t>Сумма единовременных денежных выплатустановленная законом, в рублях</t>
  </si>
  <si>
    <t>Годовая сумма на возмещение  в тыс. рублей статья 226</t>
  </si>
  <si>
    <t>всего по Закону на выплату пособия в тыс. рублей</t>
  </si>
  <si>
    <r>
      <t xml:space="preserve">Годовая сумма на выплату пособия в тыс. рублей </t>
    </r>
    <r>
      <rPr>
        <b/>
        <sz val="10"/>
        <rFont val="Arial Cyr"/>
        <charset val="204"/>
      </rPr>
      <t>статья 262</t>
    </r>
  </si>
  <si>
    <r>
      <t xml:space="preserve">Сумма почтовых расходов  в тыс. рублей </t>
    </r>
    <r>
      <rPr>
        <b/>
        <sz val="10"/>
        <rFont val="Arial Cyr"/>
        <charset val="204"/>
      </rPr>
      <t>статья 221</t>
    </r>
  </si>
  <si>
    <t>Сумма выплат , ЕДВ (в рублях)</t>
  </si>
  <si>
    <t>Пример расчета</t>
  </si>
  <si>
    <t>Среднегодовая сумма ЕДВ, с учетом индексации ( в рублях)</t>
  </si>
  <si>
    <t>Сумма банковских расходов статья 226 (в тыс. рублей)</t>
  </si>
  <si>
    <t>Годовая потребность всего по закону (в тыс. рублей)</t>
  </si>
  <si>
    <t>Сумма почтовых расходов статья 221 (в тыс. рублей)</t>
  </si>
  <si>
    <t>7=6гр*3гр*12мес</t>
  </si>
  <si>
    <t>8=7гр*0,60*0,018</t>
  </si>
  <si>
    <t>9=7гр*0,40*0,015</t>
  </si>
  <si>
    <t>10=7гр+8гр+9гр</t>
  </si>
  <si>
    <t>Наименование выплат ЕДВ и бюджетная классификация</t>
  </si>
  <si>
    <t>Ветераны труда (ЕДВ)</t>
  </si>
  <si>
    <t>За счет средств краевого бюджета</t>
  </si>
  <si>
    <t>Годовая потребность на выплату ЕДВ  (тыс. рублей) статья 262</t>
  </si>
  <si>
    <t>Расчет на выплату ЕДВ ветеранам труда</t>
  </si>
  <si>
    <t>Труженики тыла (ЕДВ)</t>
  </si>
  <si>
    <t>Расчет на выплату ЕДВ реабилитированным, и лицам пострадавшим от политическийх репрессий</t>
  </si>
  <si>
    <t>Расчет на выплату ЕДВ труженикам тыла</t>
  </si>
  <si>
    <t>За счет средств федерального бюджета</t>
  </si>
  <si>
    <t>Расчет на выплату ЕДВ ветеранам труда Читинской области и Забайкальского края</t>
  </si>
  <si>
    <t>Ветераны труда Чит. Обл Заб. Края (ЕДВ)</t>
  </si>
  <si>
    <t>Единица измерения: тыс.руб.</t>
  </si>
  <si>
    <t>Минстр социальной защиты населения Забайкальского края</t>
  </si>
  <si>
    <t>исполнитель</t>
  </si>
  <si>
    <t>БК</t>
  </si>
  <si>
    <t>Номер дата НПА</t>
  </si>
  <si>
    <t>Статус</t>
  </si>
  <si>
    <t>Тип РО</t>
  </si>
  <si>
    <t>Источник  финансирования</t>
  </si>
  <si>
    <t>Количество выплат на конец отчетного финансового года</t>
  </si>
  <si>
    <t>Наименование выплат</t>
  </si>
  <si>
    <t>Индексация пособия</t>
  </si>
  <si>
    <t>прогнозная численность  имеющих право по сосоянию на 01.01. текущего года</t>
  </si>
  <si>
    <t>Коэффициент индексации ЕДВ, в соответствии с НПА</t>
  </si>
  <si>
    <t>Закон Забайкальского края от 29 декабря 2008 года № 101-ЗЗК "О ежемесячном пособии на ребенка в Забайкальском крае"</t>
  </si>
  <si>
    <t>КОД РО</t>
  </si>
  <si>
    <t>02/2-013</t>
  </si>
  <si>
    <t>Действущее</t>
  </si>
  <si>
    <t>Публично нормативные обязательства</t>
  </si>
  <si>
    <t>Краевой бюджет</t>
  </si>
  <si>
    <t>009-1003-5055511-005</t>
  </si>
  <si>
    <t>Доп.61</t>
  </si>
  <si>
    <t>всего по Закону в тыс. рублей         009-1003-5055511-005</t>
  </si>
  <si>
    <t>Закон Забайкальского края от  17.02.2009 года № 129-ЗЗК  "О мерах социальной поддержки отдельных категорий граждан в Забайкальском крае"</t>
  </si>
  <si>
    <t>КОД  РО</t>
  </si>
  <si>
    <t>02/2-011</t>
  </si>
  <si>
    <t>действующее</t>
  </si>
  <si>
    <t>публично нормативные обязательства</t>
  </si>
  <si>
    <t>009-1003-5055521-005</t>
  </si>
  <si>
    <t>Доп. Кл. 58</t>
  </si>
  <si>
    <t>Доп. Кл. 97</t>
  </si>
  <si>
    <t>Доп. Кл-60</t>
  </si>
  <si>
    <t>02/2-012</t>
  </si>
  <si>
    <t>009-1003-5055522-005</t>
  </si>
  <si>
    <t>02/2-015</t>
  </si>
  <si>
    <t>009-1003-5055530-005</t>
  </si>
  <si>
    <t>Доп.кл.56</t>
  </si>
  <si>
    <t>Действующее</t>
  </si>
  <si>
    <t>Краевой бюджет + софинансирование федерального бюджета</t>
  </si>
  <si>
    <t xml:space="preserve">ИТОГО по закону                               </t>
  </si>
  <si>
    <t>Закон Забайкальского края  от 05 октября 2009 года № 246-ЗЗК"О стоимости услуг по погребению отдельных категорий умерших"</t>
  </si>
  <si>
    <t>02/2-026</t>
  </si>
  <si>
    <t>009-1003-5052205-005</t>
  </si>
  <si>
    <t>Коэффициент индексации ЕДВ, в соответствии с НПА*</t>
  </si>
  <si>
    <t>Реабилитированные</t>
  </si>
  <si>
    <t>Пострадавшие от рерпрессий</t>
  </si>
  <si>
    <t>итого по закону</t>
  </si>
  <si>
    <t>Приложение № 33</t>
  </si>
  <si>
    <t>Приложение № 34</t>
  </si>
  <si>
    <t>Приложение № 35</t>
  </si>
  <si>
    <t>Приложение № 41</t>
  </si>
  <si>
    <t>Приложение № 37</t>
  </si>
  <si>
    <t>10а</t>
  </si>
  <si>
    <t>12=4гр*7гр*10гр*10а гр*12мес/1000</t>
  </si>
  <si>
    <t>13=5гр*8гр*10гр*10а гр*12мес/1000</t>
  </si>
  <si>
    <t>14=6гр*9гр*10гр*10агр*12мес/1000</t>
  </si>
  <si>
    <t>Код полномочия- РС-А -3200</t>
  </si>
  <si>
    <t>Код полномочия- РС-А -5100</t>
  </si>
  <si>
    <t>Приложение № 36</t>
  </si>
  <si>
    <t>к Методике планирования бюджетных ассигнований бюджета Забайкальского края на 2011год и плановый период до 2013 года, утвержденный приказом Министерства финансов Забайкальского края                              от 29 апреля 2009 года № 45-пд</t>
  </si>
  <si>
    <t>к Методике планирования бюджетных ассигнований бюджета Забайкальского края на 2011 год и плановый период до 2013 года, утвержденный приказом Министерства финансов Забайкальского края от 29 апреля 2009 года № 45 -пд</t>
  </si>
  <si>
    <t>к Методике планирования бюджетных ассигнований бюджета Забайкальского края на 2011 год и плановый период до 2013 года, утвержденный приказом Министерства финансов Забайкальского края от 29 апреля 2009 года № 45-пд</t>
  </si>
  <si>
    <t>к Методике планирования бюджетных ассигнований бюджета Забайкальского края на 2011 год и плановый период до 2013 года, утвержденный приказом Министерства финансов Забайкальского края                от 29 апреля 2009 года № 45-пд</t>
  </si>
  <si>
    <t>Главный распорядитель</t>
  </si>
  <si>
    <t>Выплаты по оплате проезда к месту лечения</t>
  </si>
  <si>
    <t>4=2гр*3гр/1000</t>
  </si>
  <si>
    <t>Государственная программа</t>
  </si>
  <si>
    <t>Статус РО</t>
  </si>
  <si>
    <t>Бюджетная классификация</t>
  </si>
  <si>
    <t>Мероприятие</t>
  </si>
  <si>
    <t>Источник финансирования</t>
  </si>
  <si>
    <t>Тип БА (вид БА)</t>
  </si>
  <si>
    <t>Годовая потребность на выплату возмещения  (тыс. рублей) ВР 313</t>
  </si>
  <si>
    <t>Выплаты по оплате проезда к месту оздоровления</t>
  </si>
  <si>
    <t>Действующие</t>
  </si>
  <si>
    <t>02/2-021</t>
  </si>
  <si>
    <t>Код  полномочия</t>
  </si>
  <si>
    <t>Код РО</t>
  </si>
  <si>
    <t>очередной год*</t>
  </si>
  <si>
    <t>*  форма заполняется по каждому году планируемого периода раздельно</t>
  </si>
  <si>
    <t>БА 2.1 (БА 2.)</t>
  </si>
  <si>
    <t>Министерство труда и социальной защиты населения Забайкальского края</t>
  </si>
  <si>
    <t>Краевые средства</t>
  </si>
  <si>
    <t xml:space="preserve">      Руководитель</t>
  </si>
  <si>
    <t>Исполнитель</t>
  </si>
  <si>
    <t xml:space="preserve"> (подпись)</t>
  </si>
  <si>
    <t xml:space="preserve"> (расшифровка подписи)</t>
  </si>
  <si>
    <t xml:space="preserve">      "___" ____________ _____ г. </t>
  </si>
  <si>
    <t>Телефон</t>
  </si>
  <si>
    <t>к Методическим рекомендациям по составлению
 обоснований бюджетных ассигнований
на очередной финансовый год и плановый период</t>
  </si>
  <si>
    <t>________________________________</t>
  </si>
  <si>
    <t>009-1004-1730482601</t>
  </si>
  <si>
    <t>Социальная поддержка граждан</t>
  </si>
  <si>
    <t>Приложение №  49</t>
  </si>
  <si>
    <t xml:space="preserve">Возмещение части стоимости проезда на междугородном транспорте детей к месту санаторно-курортного лечения или оздоровления
</t>
  </si>
  <si>
    <t>Средний размер суммы возмещения (руб.)</t>
  </si>
  <si>
    <t>Годовая потребность  (в тыс. рублей)</t>
  </si>
  <si>
    <t>Доля граждан, получающих возмещение  через организацию почтовой связи,%</t>
  </si>
  <si>
    <t>6=4гр*5гр/100*0,018+4гр*(100-5 гр)/100*0,0117</t>
  </si>
  <si>
    <t>7=4гр+6гр</t>
  </si>
  <si>
    <t>Сумма почтовых и банковских расходов ВР 244  
(в тыс. рублей)</t>
  </si>
  <si>
    <t>»</t>
  </si>
  <si>
    <t>Обоснование бюджетных ассигнований на возмещение части стоимости проезда на междугородном транспорте детей, проживающих в Забайкальском крае, к месту санаторно-курортного лечения и обратно</t>
  </si>
  <si>
    <t>«Приложение № 12</t>
  </si>
  <si>
    <t>к приказу Министерства финансов 
Забайкальского края 
от 29 марта 2022 года № 68-пд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</si>
</sst>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6"/>
      <name val="Arial Cyr"/>
      <charset val="204"/>
    </font>
    <font>
      <i/>
      <sz val="10"/>
      <name val="Arial Cyr"/>
      <charset val="204"/>
    </font>
    <font>
      <b/>
      <sz val="6"/>
      <name val="Arial Cyr"/>
      <charset val="204"/>
    </font>
    <font>
      <b/>
      <sz val="9"/>
      <name val="Arial Cyr"/>
      <charset val="204"/>
    </font>
    <font>
      <b/>
      <sz val="14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4" fontId="4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/>
    <xf numFmtId="164" fontId="0" fillId="0" borderId="1" xfId="0" applyNumberFormat="1" applyBorder="1"/>
    <xf numFmtId="0" fontId="0" fillId="0" borderId="1" xfId="0" applyFill="1" applyBorder="1"/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2" fillId="0" borderId="1" xfId="0" applyNumberFormat="1" applyFont="1" applyBorder="1" applyAlignment="1">
      <alignment horizontal="center"/>
    </xf>
    <xf numFmtId="2" fontId="0" fillId="0" borderId="1" xfId="0" applyNumberFormat="1" applyBorder="1"/>
    <xf numFmtId="2" fontId="2" fillId="0" borderId="1" xfId="0" applyNumberFormat="1" applyFont="1" applyBorder="1" applyAlignment="1">
      <alignment horizontal="center"/>
    </xf>
    <xf numFmtId="0" fontId="7" fillId="0" borderId="0" xfId="0" applyFont="1"/>
    <xf numFmtId="1" fontId="2" fillId="0" borderId="1" xfId="0" applyNumberFormat="1" applyFont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/>
    <xf numFmtId="164" fontId="2" fillId="0" borderId="2" xfId="0" applyNumberFormat="1" applyFont="1" applyBorder="1"/>
    <xf numFmtId="0" fontId="2" fillId="0" borderId="3" xfId="0" applyFont="1" applyBorder="1"/>
    <xf numFmtId="0" fontId="0" fillId="0" borderId="3" xfId="0" applyFill="1" applyBorder="1"/>
    <xf numFmtId="0" fontId="2" fillId="2" borderId="2" xfId="0" applyFont="1" applyFill="1" applyBorder="1"/>
    <xf numFmtId="0" fontId="2" fillId="0" borderId="2" xfId="0" applyFont="1" applyBorder="1"/>
    <xf numFmtId="164" fontId="2" fillId="2" borderId="2" xfId="0" applyNumberFormat="1" applyFont="1" applyFill="1" applyBorder="1"/>
    <xf numFmtId="164" fontId="2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2" fontId="0" fillId="0" borderId="2" xfId="0" applyNumberFormat="1" applyBorder="1"/>
    <xf numFmtId="164" fontId="2" fillId="0" borderId="3" xfId="0" applyNumberFormat="1" applyFont="1" applyBorder="1"/>
    <xf numFmtId="0" fontId="0" fillId="0" borderId="2" xfId="0" applyBorder="1"/>
    <xf numFmtId="164" fontId="0" fillId="0" borderId="3" xfId="0" applyNumberFormat="1" applyBorder="1"/>
    <xf numFmtId="164" fontId="2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0" fontId="0" fillId="0" borderId="4" xfId="0" applyBorder="1"/>
    <xf numFmtId="164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10" fillId="0" borderId="0" xfId="0" applyFont="1"/>
    <xf numFmtId="0" fontId="0" fillId="0" borderId="0" xfId="0" applyFill="1" applyBorder="1" applyAlignment="1">
      <alignment vertical="center" wrapText="1"/>
    </xf>
    <xf numFmtId="165" fontId="2" fillId="0" borderId="1" xfId="0" applyNumberFormat="1" applyFont="1" applyBorder="1"/>
    <xf numFmtId="164" fontId="2" fillId="3" borderId="1" xfId="0" applyNumberFormat="1" applyFont="1" applyFill="1" applyBorder="1"/>
    <xf numFmtId="0" fontId="2" fillId="4" borderId="1" xfId="0" applyFont="1" applyFill="1" applyBorder="1"/>
    <xf numFmtId="49" fontId="0" fillId="0" borderId="0" xfId="0" applyNumberFormat="1"/>
    <xf numFmtId="0" fontId="2" fillId="0" borderId="1" xfId="0" applyFont="1" applyFill="1" applyBorder="1"/>
    <xf numFmtId="0" fontId="11" fillId="0" borderId="0" xfId="0" applyFont="1" applyAlignment="1"/>
    <xf numFmtId="49" fontId="12" fillId="0" borderId="0" xfId="0" applyNumberFormat="1" applyFont="1" applyAlignment="1">
      <alignment vertical="top" wrapText="1"/>
    </xf>
    <xf numFmtId="0" fontId="15" fillId="0" borderId="0" xfId="0" applyFont="1"/>
    <xf numFmtId="0" fontId="15" fillId="0" borderId="1" xfId="0" applyFont="1" applyBorder="1"/>
    <xf numFmtId="49" fontId="16" fillId="0" borderId="1" xfId="0" applyNumberFormat="1" applyFont="1" applyBorder="1" applyAlignment="1">
      <alignment vertical="center" wrapText="1"/>
    </xf>
    <xf numFmtId="0" fontId="16" fillId="0" borderId="1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left"/>
    </xf>
    <xf numFmtId="49" fontId="16" fillId="0" borderId="0" xfId="0" applyNumberFormat="1" applyFont="1" applyBorder="1" applyAlignment="1">
      <alignment vertical="center" wrapText="1"/>
    </xf>
    <xf numFmtId="0" fontId="15" fillId="0" borderId="0" xfId="0" applyFont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Border="1" applyAlignment="1"/>
    <xf numFmtId="0" fontId="11" fillId="0" borderId="5" xfId="0" applyFont="1" applyBorder="1"/>
    <xf numFmtId="0" fontId="11" fillId="0" borderId="6" xfId="0" applyFont="1" applyBorder="1"/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horizontal="center" vertical="top"/>
    </xf>
    <xf numFmtId="0" fontId="0" fillId="0" borderId="6" xfId="0" applyBorder="1"/>
    <xf numFmtId="0" fontId="11" fillId="0" borderId="0" xfId="0" applyFont="1" applyBorder="1" applyAlignment="1">
      <alignment horizontal="right"/>
    </xf>
    <xf numFmtId="0" fontId="11" fillId="0" borderId="6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18" fillId="0" borderId="5" xfId="0" applyFont="1" applyFill="1" applyBorder="1" applyAlignment="1"/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left"/>
    </xf>
    <xf numFmtId="0" fontId="17" fillId="0" borderId="6" xfId="0" applyFont="1" applyFill="1" applyBorder="1" applyAlignment="1">
      <alignment horizontal="left"/>
    </xf>
    <xf numFmtId="0" fontId="14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8" fillId="0" borderId="0" xfId="0" applyFont="1"/>
    <xf numFmtId="0" fontId="11" fillId="0" borderId="1" xfId="0" applyFont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top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7" fillId="0" borderId="6" xfId="0" applyFont="1" applyFill="1" applyBorder="1" applyAlignment="1">
      <alignment horizontal="left"/>
    </xf>
    <xf numFmtId="0" fontId="11" fillId="0" borderId="5" xfId="0" applyFont="1" applyBorder="1" applyAlignment="1">
      <alignment horizontal="left" wrapText="1"/>
    </xf>
    <xf numFmtId="0" fontId="16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workbookViewId="0">
      <pane xSplit="2" ySplit="21" topLeftCell="L22" activePane="bottomRight" state="frozen"/>
      <selection pane="topRight" activeCell="C1" sqref="C1"/>
      <selection pane="bottomLeft" activeCell="A11" sqref="A11"/>
      <selection pane="bottomRight" activeCell="R7" sqref="R7"/>
    </sheetView>
  </sheetViews>
  <sheetFormatPr defaultRowHeight="12.75"/>
  <cols>
    <col min="1" max="1" width="6.28515625" customWidth="1"/>
    <col min="2" max="2" width="42.140625" customWidth="1"/>
    <col min="3" max="3" width="10.42578125" customWidth="1"/>
    <col min="4" max="4" width="9.7109375" customWidth="1"/>
    <col min="5" max="5" width="11.85546875" customWidth="1"/>
    <col min="6" max="6" width="10.7109375" customWidth="1"/>
    <col min="7" max="7" width="11.5703125" customWidth="1"/>
    <col min="8" max="8" width="12" customWidth="1"/>
    <col min="9" max="9" width="10.42578125" customWidth="1"/>
    <col min="10" max="11" width="9.7109375" customWidth="1"/>
    <col min="12" max="12" width="11.28515625" customWidth="1"/>
    <col min="13" max="14" width="12.42578125" customWidth="1"/>
    <col min="15" max="15" width="12.28515625" customWidth="1"/>
    <col min="16" max="17" width="11.28515625" customWidth="1"/>
    <col min="18" max="18" width="13.85546875" customWidth="1"/>
  </cols>
  <sheetData>
    <row r="1" spans="2:21" ht="20.25">
      <c r="N1" s="109"/>
      <c r="O1" s="109"/>
      <c r="P1" s="109"/>
      <c r="Q1" s="109"/>
      <c r="R1" s="109" t="s">
        <v>150</v>
      </c>
      <c r="S1" s="109"/>
      <c r="T1" s="109"/>
      <c r="U1" s="109"/>
    </row>
    <row r="2" spans="2:21">
      <c r="N2" s="110"/>
      <c r="O2" s="110"/>
      <c r="P2" s="110"/>
      <c r="Q2" s="110"/>
      <c r="R2" s="110" t="s">
        <v>159</v>
      </c>
      <c r="S2" s="110"/>
      <c r="T2" s="110"/>
      <c r="U2" s="110"/>
    </row>
    <row r="3" spans="2:21">
      <c r="N3" s="110"/>
      <c r="O3" s="110"/>
      <c r="P3" s="110"/>
      <c r="Q3" s="110"/>
      <c r="R3" s="110"/>
      <c r="S3" s="110"/>
      <c r="T3" s="110"/>
      <c r="U3" s="110"/>
    </row>
    <row r="4" spans="2:21">
      <c r="N4" s="110"/>
      <c r="O4" s="110"/>
      <c r="P4" s="110"/>
      <c r="Q4" s="110"/>
      <c r="R4" s="110"/>
      <c r="S4" s="110"/>
      <c r="T4" s="110"/>
      <c r="U4" s="110"/>
    </row>
    <row r="5" spans="2:21" ht="24.75" customHeight="1">
      <c r="N5" s="110"/>
      <c r="O5" s="110"/>
      <c r="P5" s="110"/>
      <c r="Q5" s="110"/>
      <c r="R5" s="110"/>
      <c r="S5" s="110"/>
      <c r="T5" s="110"/>
      <c r="U5" s="110"/>
    </row>
    <row r="6" spans="2:21" ht="31.5" customHeight="1">
      <c r="N6" s="110"/>
      <c r="O6" s="110"/>
      <c r="P6" s="110"/>
      <c r="Q6" s="110"/>
      <c r="R6" s="110"/>
      <c r="S6" s="110"/>
      <c r="T6" s="110"/>
      <c r="U6" s="110"/>
    </row>
    <row r="7" spans="2:21">
      <c r="E7" s="1" t="s">
        <v>55</v>
      </c>
    </row>
    <row r="9" spans="2:21">
      <c r="B9" t="s">
        <v>155</v>
      </c>
    </row>
    <row r="10" spans="2:21">
      <c r="B10" t="s">
        <v>104</v>
      </c>
      <c r="C10" t="s">
        <v>113</v>
      </c>
    </row>
    <row r="11" spans="2:21">
      <c r="B11" t="s">
        <v>114</v>
      </c>
      <c r="C11" s="59" t="s">
        <v>115</v>
      </c>
    </row>
    <row r="12" spans="2:21">
      <c r="B12" t="s">
        <v>105</v>
      </c>
      <c r="C12" t="s">
        <v>116</v>
      </c>
    </row>
    <row r="13" spans="2:21">
      <c r="B13" t="s">
        <v>106</v>
      </c>
      <c r="C13" t="s">
        <v>117</v>
      </c>
    </row>
    <row r="14" spans="2:21">
      <c r="B14" t="s">
        <v>107</v>
      </c>
      <c r="C14" t="s">
        <v>118</v>
      </c>
      <c r="E14" s="1"/>
    </row>
    <row r="15" spans="2:21">
      <c r="B15" t="s">
        <v>103</v>
      </c>
      <c r="C15" s="1" t="s">
        <v>119</v>
      </c>
      <c r="E15" t="s">
        <v>120</v>
      </c>
    </row>
    <row r="16" spans="2:21">
      <c r="C16" s="19"/>
    </row>
    <row r="18" spans="1:28" ht="25.5" customHeight="1">
      <c r="A18" s="112" t="s">
        <v>0</v>
      </c>
      <c r="B18" s="111" t="s">
        <v>1</v>
      </c>
      <c r="C18" s="116" t="s">
        <v>10</v>
      </c>
      <c r="D18" s="117"/>
      <c r="E18" s="117"/>
      <c r="F18" s="118"/>
      <c r="G18" s="119" t="s">
        <v>53</v>
      </c>
      <c r="H18" s="119"/>
      <c r="I18" s="119"/>
      <c r="J18" s="113" t="s">
        <v>9</v>
      </c>
      <c r="K18" s="120" t="s">
        <v>110</v>
      </c>
      <c r="L18" s="119" t="s">
        <v>54</v>
      </c>
      <c r="M18" s="119"/>
      <c r="N18" s="119"/>
      <c r="O18" s="119"/>
      <c r="P18" s="113" t="s">
        <v>57</v>
      </c>
      <c r="Q18" s="113" t="s">
        <v>58</v>
      </c>
      <c r="R18" s="115" t="s">
        <v>121</v>
      </c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84" customHeight="1">
      <c r="A19" s="112"/>
      <c r="B19" s="111"/>
      <c r="C19" s="5" t="s">
        <v>2</v>
      </c>
      <c r="D19" s="5" t="s">
        <v>3</v>
      </c>
      <c r="E19" s="5" t="s">
        <v>4</v>
      </c>
      <c r="F19" s="5" t="s">
        <v>5</v>
      </c>
      <c r="G19" s="4" t="s">
        <v>6</v>
      </c>
      <c r="H19" s="5" t="s">
        <v>7</v>
      </c>
      <c r="I19" s="5" t="s">
        <v>8</v>
      </c>
      <c r="J19" s="114"/>
      <c r="K19" s="121"/>
      <c r="L19" s="5" t="s">
        <v>56</v>
      </c>
      <c r="M19" s="6" t="s">
        <v>11</v>
      </c>
      <c r="N19" s="6" t="s">
        <v>12</v>
      </c>
      <c r="O19" s="6" t="s">
        <v>13</v>
      </c>
      <c r="P19" s="114"/>
      <c r="Q19" s="114"/>
      <c r="R19" s="115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23.25" customHeight="1">
      <c r="A20" s="3">
        <v>1</v>
      </c>
      <c r="B20" s="3">
        <v>2</v>
      </c>
      <c r="C20" s="8" t="s">
        <v>14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 t="s">
        <v>151</v>
      </c>
      <c r="L20" s="8" t="s">
        <v>15</v>
      </c>
      <c r="M20" s="8" t="s">
        <v>152</v>
      </c>
      <c r="N20" s="8" t="s">
        <v>153</v>
      </c>
      <c r="O20" s="8" t="s">
        <v>154</v>
      </c>
      <c r="P20" s="23" t="s">
        <v>59</v>
      </c>
      <c r="Q20" s="23" t="s">
        <v>60</v>
      </c>
      <c r="R20" s="24" t="s">
        <v>61</v>
      </c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>
      <c r="A21" s="7"/>
      <c r="B21" s="7" t="s">
        <v>16</v>
      </c>
      <c r="C21" s="7">
        <f>+D21+E21+F21</f>
        <v>6</v>
      </c>
      <c r="D21" s="20">
        <v>1</v>
      </c>
      <c r="E21" s="20">
        <v>2</v>
      </c>
      <c r="F21" s="20">
        <v>3</v>
      </c>
      <c r="G21" s="11">
        <v>120</v>
      </c>
      <c r="H21" s="11">
        <v>180</v>
      </c>
      <c r="I21" s="11">
        <v>240</v>
      </c>
      <c r="J21" s="11">
        <v>1.2</v>
      </c>
      <c r="K21" s="56">
        <v>1.107</v>
      </c>
      <c r="L21" s="7">
        <f>+M21+N21+O21</f>
        <v>19.128959999999999</v>
      </c>
      <c r="M21" s="17">
        <f>+D21*G21*J21*K21*12/1000</f>
        <v>1.9128959999999997</v>
      </c>
      <c r="N21" s="17">
        <f>+E21*H21*J21*K21*12/1000</f>
        <v>5.7386879999999998</v>
      </c>
      <c r="O21" s="17">
        <f>+F21*I21*J21*K21*12/1000</f>
        <v>11.477376</v>
      </c>
      <c r="P21" s="17">
        <f>+(L21*0.6)*0.018</f>
        <v>0.20659276799999998</v>
      </c>
      <c r="Q21" s="17">
        <f>+(L21*0.4)*0.015</f>
        <v>0.11477375999999999</v>
      </c>
      <c r="R21" s="18">
        <f>+L21+P21</f>
        <v>19.335552767999999</v>
      </c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>
      <c r="A22" s="9">
        <v>1</v>
      </c>
      <c r="B22" s="10" t="s">
        <v>17</v>
      </c>
      <c r="C22" s="7">
        <f t="shared" ref="C22:C56" si="0">+D22+E22+F22</f>
        <v>4302</v>
      </c>
      <c r="D22" s="11">
        <v>3205</v>
      </c>
      <c r="E22" s="11">
        <v>29</v>
      </c>
      <c r="F22" s="11">
        <v>1068</v>
      </c>
      <c r="G22" s="11">
        <v>120</v>
      </c>
      <c r="H22" s="11">
        <v>180</v>
      </c>
      <c r="I22" s="11">
        <v>240</v>
      </c>
      <c r="J22" s="11">
        <v>1.2</v>
      </c>
      <c r="K22" s="56">
        <v>1.107</v>
      </c>
      <c r="L22" s="7">
        <f t="shared" ref="L22:L56" si="1">+M22+N22+O22</f>
        <v>10299.988512</v>
      </c>
      <c r="M22" s="17">
        <f t="shared" ref="M22:M56" si="2">+D22*G22*J22*K22*12/1000</f>
        <v>6130.8316799999993</v>
      </c>
      <c r="N22" s="17">
        <f t="shared" ref="N22:N56" si="3">+E22*H22*J22*K22*12/1000</f>
        <v>83.210975999999988</v>
      </c>
      <c r="O22" s="17">
        <f t="shared" ref="O22:O56" si="4">+F22*I22*J22*K22*12/1000</f>
        <v>4085.9458560000003</v>
      </c>
      <c r="P22" s="17">
        <f t="shared" ref="P22:P56" si="5">+(L22*0.6)*0.018</f>
        <v>111.23987592959999</v>
      </c>
      <c r="Q22" s="17">
        <f t="shared" ref="Q22:Q56" si="6">+(L22*0.4)*0.015</f>
        <v>61.799931072</v>
      </c>
      <c r="R22" s="18">
        <f t="shared" ref="R22:R56" si="7">+L22+P22</f>
        <v>10411.228387929599</v>
      </c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>
      <c r="A23" s="9">
        <v>2</v>
      </c>
      <c r="B23" s="10" t="s">
        <v>18</v>
      </c>
      <c r="C23" s="7">
        <f t="shared" si="0"/>
        <v>1992</v>
      </c>
      <c r="D23" s="11">
        <v>1553</v>
      </c>
      <c r="E23" s="11">
        <v>3</v>
      </c>
      <c r="F23" s="11">
        <v>436</v>
      </c>
      <c r="G23" s="11">
        <v>120</v>
      </c>
      <c r="H23" s="11">
        <v>180</v>
      </c>
      <c r="I23" s="11">
        <v>240</v>
      </c>
      <c r="J23" s="11">
        <v>1.2</v>
      </c>
      <c r="K23" s="56">
        <v>1.107</v>
      </c>
      <c r="L23" s="7">
        <f t="shared" si="1"/>
        <v>4647.3808319999998</v>
      </c>
      <c r="M23" s="17">
        <f t="shared" si="2"/>
        <v>2970.727488</v>
      </c>
      <c r="N23" s="17">
        <f t="shared" si="3"/>
        <v>8.6080319999999997</v>
      </c>
      <c r="O23" s="17">
        <f t="shared" si="4"/>
        <v>1668.045312</v>
      </c>
      <c r="P23" s="17">
        <f t="shared" si="5"/>
        <v>50.191712985599992</v>
      </c>
      <c r="Q23" s="17">
        <f t="shared" si="6"/>
        <v>27.884284991999998</v>
      </c>
      <c r="R23" s="18">
        <f t="shared" si="7"/>
        <v>4697.5725449856</v>
      </c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22.5">
      <c r="A24" s="7">
        <v>3</v>
      </c>
      <c r="B24" s="10" t="s">
        <v>19</v>
      </c>
      <c r="C24" s="7">
        <f t="shared" si="0"/>
        <v>1758</v>
      </c>
      <c r="D24" s="11">
        <v>1410</v>
      </c>
      <c r="E24" s="11">
        <v>5</v>
      </c>
      <c r="F24" s="11">
        <v>343</v>
      </c>
      <c r="G24" s="11">
        <v>120</v>
      </c>
      <c r="H24" s="11">
        <v>180</v>
      </c>
      <c r="I24" s="11">
        <v>240</v>
      </c>
      <c r="J24" s="11">
        <v>1.2</v>
      </c>
      <c r="K24" s="56">
        <v>1.107</v>
      </c>
      <c r="L24" s="7">
        <f t="shared" si="1"/>
        <v>4023.7767359999998</v>
      </c>
      <c r="M24" s="17">
        <f t="shared" si="2"/>
        <v>2697.18336</v>
      </c>
      <c r="N24" s="17">
        <f t="shared" si="3"/>
        <v>14.346719999999999</v>
      </c>
      <c r="O24" s="17">
        <f t="shared" si="4"/>
        <v>1312.246656</v>
      </c>
      <c r="P24" s="17">
        <f t="shared" si="5"/>
        <v>43.456788748799994</v>
      </c>
      <c r="Q24" s="17">
        <f t="shared" si="6"/>
        <v>24.142660415999998</v>
      </c>
      <c r="R24" s="18">
        <f t="shared" si="7"/>
        <v>4067.2335247487999</v>
      </c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>
      <c r="A25" s="7">
        <v>4</v>
      </c>
      <c r="B25" s="10" t="s">
        <v>20</v>
      </c>
      <c r="C25" s="7">
        <f t="shared" si="0"/>
        <v>2044</v>
      </c>
      <c r="D25" s="12">
        <v>1476</v>
      </c>
      <c r="E25" s="12">
        <v>29</v>
      </c>
      <c r="F25" s="12">
        <v>539</v>
      </c>
      <c r="G25" s="11">
        <v>120</v>
      </c>
      <c r="H25" s="11">
        <v>180</v>
      </c>
      <c r="I25" s="11">
        <v>240</v>
      </c>
      <c r="J25" s="11">
        <v>1.2</v>
      </c>
      <c r="K25" s="56">
        <v>1.107</v>
      </c>
      <c r="L25" s="7">
        <f t="shared" si="1"/>
        <v>4968.7473599999994</v>
      </c>
      <c r="M25" s="17">
        <f t="shared" si="2"/>
        <v>2823.4344959999999</v>
      </c>
      <c r="N25" s="17">
        <f t="shared" si="3"/>
        <v>83.210975999999988</v>
      </c>
      <c r="O25" s="17">
        <f t="shared" si="4"/>
        <v>2062.1018879999997</v>
      </c>
      <c r="P25" s="17">
        <f t="shared" si="5"/>
        <v>53.662471487999987</v>
      </c>
      <c r="Q25" s="17">
        <f t="shared" si="6"/>
        <v>29.812484159999997</v>
      </c>
      <c r="R25" s="18">
        <f t="shared" si="7"/>
        <v>5022.4098314879993</v>
      </c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>
      <c r="A26" s="13">
        <v>5</v>
      </c>
      <c r="B26" s="14" t="s">
        <v>21</v>
      </c>
      <c r="C26" s="7">
        <f t="shared" si="0"/>
        <v>2938</v>
      </c>
      <c r="D26" s="12">
        <v>1887</v>
      </c>
      <c r="E26" s="12">
        <v>5</v>
      </c>
      <c r="F26" s="12">
        <v>1046</v>
      </c>
      <c r="G26" s="11">
        <v>120</v>
      </c>
      <c r="H26" s="11">
        <v>180</v>
      </c>
      <c r="I26" s="11">
        <v>240</v>
      </c>
      <c r="J26" s="11">
        <v>1.2</v>
      </c>
      <c r="K26" s="56">
        <v>1.107</v>
      </c>
      <c r="L26" s="7">
        <f t="shared" si="1"/>
        <v>7625.7599040000005</v>
      </c>
      <c r="M26" s="17">
        <f t="shared" si="2"/>
        <v>3609.6347520000004</v>
      </c>
      <c r="N26" s="17">
        <f t="shared" si="3"/>
        <v>14.346719999999999</v>
      </c>
      <c r="O26" s="17">
        <f t="shared" si="4"/>
        <v>4001.7784320000001</v>
      </c>
      <c r="P26" s="17">
        <f t="shared" si="5"/>
        <v>82.35820696319999</v>
      </c>
      <c r="Q26" s="17">
        <f t="shared" si="6"/>
        <v>45.754559424000007</v>
      </c>
      <c r="R26" s="18">
        <f t="shared" si="7"/>
        <v>7708.1181109632007</v>
      </c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>
      <c r="A27" s="13">
        <v>6</v>
      </c>
      <c r="B27" s="14" t="s">
        <v>22</v>
      </c>
      <c r="C27" s="7">
        <f t="shared" si="0"/>
        <v>1019</v>
      </c>
      <c r="D27" s="11">
        <v>779</v>
      </c>
      <c r="E27" s="11">
        <v>3</v>
      </c>
      <c r="F27" s="11">
        <v>237</v>
      </c>
      <c r="G27" s="11">
        <v>120</v>
      </c>
      <c r="H27" s="11">
        <v>180</v>
      </c>
      <c r="I27" s="11">
        <v>240</v>
      </c>
      <c r="J27" s="11">
        <v>1.2</v>
      </c>
      <c r="K27" s="56">
        <v>1.107</v>
      </c>
      <c r="L27" s="7">
        <f t="shared" si="1"/>
        <v>2405.4667199999999</v>
      </c>
      <c r="M27" s="17">
        <f t="shared" si="2"/>
        <v>1490.145984</v>
      </c>
      <c r="N27" s="17">
        <f t="shared" si="3"/>
        <v>8.6080319999999997</v>
      </c>
      <c r="O27" s="17">
        <f t="shared" si="4"/>
        <v>906.71270399999992</v>
      </c>
      <c r="P27" s="17">
        <f t="shared" si="5"/>
        <v>25.979040575999996</v>
      </c>
      <c r="Q27" s="17">
        <f t="shared" si="6"/>
        <v>14.43280032</v>
      </c>
      <c r="R27" s="18">
        <f t="shared" si="7"/>
        <v>2431.4457605759999</v>
      </c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>
      <c r="A28" s="13">
        <v>7</v>
      </c>
      <c r="B28" s="14" t="s">
        <v>23</v>
      </c>
      <c r="C28" s="7">
        <f t="shared" si="0"/>
        <v>3935</v>
      </c>
      <c r="D28" s="12">
        <v>2943</v>
      </c>
      <c r="E28" s="12">
        <v>19</v>
      </c>
      <c r="F28" s="12">
        <v>973</v>
      </c>
      <c r="G28" s="11">
        <v>120</v>
      </c>
      <c r="H28" s="11">
        <v>180</v>
      </c>
      <c r="I28" s="11">
        <v>240</v>
      </c>
      <c r="J28" s="11">
        <v>1.2</v>
      </c>
      <c r="K28" s="56">
        <v>1.107</v>
      </c>
      <c r="L28" s="7">
        <f t="shared" si="1"/>
        <v>9406.6660800000009</v>
      </c>
      <c r="M28" s="17">
        <f t="shared" si="2"/>
        <v>5629.6529280000004</v>
      </c>
      <c r="N28" s="17">
        <f t="shared" si="3"/>
        <v>54.517535999999993</v>
      </c>
      <c r="O28" s="17">
        <f t="shared" si="4"/>
        <v>3722.4956159999997</v>
      </c>
      <c r="P28" s="17">
        <f t="shared" si="5"/>
        <v>101.59199366399999</v>
      </c>
      <c r="Q28" s="17">
        <f t="shared" si="6"/>
        <v>56.439996480000005</v>
      </c>
      <c r="R28" s="18">
        <f t="shared" si="7"/>
        <v>9508.2580736640011</v>
      </c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>
      <c r="A29" s="13">
        <v>8</v>
      </c>
      <c r="B29" s="10" t="s">
        <v>24</v>
      </c>
      <c r="C29" s="7">
        <f t="shared" si="0"/>
        <v>1640</v>
      </c>
      <c r="D29" s="12">
        <v>1099</v>
      </c>
      <c r="E29" s="12">
        <v>3</v>
      </c>
      <c r="F29" s="12">
        <v>538</v>
      </c>
      <c r="G29" s="11">
        <v>120</v>
      </c>
      <c r="H29" s="11">
        <v>180</v>
      </c>
      <c r="I29" s="11">
        <v>240</v>
      </c>
      <c r="J29" s="57">
        <v>1.4</v>
      </c>
      <c r="K29" s="56">
        <v>1.107</v>
      </c>
      <c r="L29" s="7">
        <f t="shared" si="1"/>
        <v>4864.0163040000007</v>
      </c>
      <c r="M29" s="17">
        <f t="shared" si="2"/>
        <v>2452.651488</v>
      </c>
      <c r="N29" s="17">
        <f t="shared" si="3"/>
        <v>10.042704000000001</v>
      </c>
      <c r="O29" s="17">
        <f t="shared" si="4"/>
        <v>2401.3221120000003</v>
      </c>
      <c r="P29" s="17">
        <f t="shared" si="5"/>
        <v>52.531376083200001</v>
      </c>
      <c r="Q29" s="17">
        <f t="shared" si="6"/>
        <v>29.184097824000006</v>
      </c>
      <c r="R29" s="18">
        <f t="shared" si="7"/>
        <v>4916.5476800832002</v>
      </c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>
      <c r="A30" s="9">
        <v>9</v>
      </c>
      <c r="B30" s="14" t="s">
        <v>25</v>
      </c>
      <c r="C30" s="7">
        <f t="shared" si="0"/>
        <v>503</v>
      </c>
      <c r="D30" s="9">
        <v>327</v>
      </c>
      <c r="E30" s="9">
        <v>0</v>
      </c>
      <c r="F30" s="9">
        <v>176</v>
      </c>
      <c r="G30" s="11">
        <v>120</v>
      </c>
      <c r="H30" s="11">
        <v>180</v>
      </c>
      <c r="I30" s="11">
        <v>240</v>
      </c>
      <c r="J30" s="58">
        <v>1.5</v>
      </c>
      <c r="K30" s="56">
        <v>1.107</v>
      </c>
      <c r="L30" s="7">
        <f t="shared" si="1"/>
        <v>1623.5704799999999</v>
      </c>
      <c r="M30" s="17">
        <f t="shared" si="2"/>
        <v>781.89624000000003</v>
      </c>
      <c r="N30" s="17">
        <f t="shared" si="3"/>
        <v>0</v>
      </c>
      <c r="O30" s="17">
        <f t="shared" si="4"/>
        <v>841.67423999999994</v>
      </c>
      <c r="P30" s="17">
        <f t="shared" si="5"/>
        <v>17.534561183999998</v>
      </c>
      <c r="Q30" s="17">
        <f t="shared" si="6"/>
        <v>9.74142288</v>
      </c>
      <c r="R30" s="18">
        <f t="shared" si="7"/>
        <v>1641.1050411839999</v>
      </c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>
      <c r="A31" s="13">
        <v>10</v>
      </c>
      <c r="B31" s="14" t="s">
        <v>26</v>
      </c>
      <c r="C31" s="7">
        <f t="shared" si="0"/>
        <v>1489</v>
      </c>
      <c r="D31" s="7">
        <v>1279</v>
      </c>
      <c r="E31" s="7">
        <v>5</v>
      </c>
      <c r="F31" s="7">
        <v>205</v>
      </c>
      <c r="G31" s="11">
        <v>120</v>
      </c>
      <c r="H31" s="11">
        <v>180</v>
      </c>
      <c r="I31" s="11">
        <v>240</v>
      </c>
      <c r="J31" s="9">
        <v>1.2</v>
      </c>
      <c r="K31" s="56">
        <v>1.107</v>
      </c>
      <c r="L31" s="7">
        <f t="shared" si="1"/>
        <v>3245.2280639999999</v>
      </c>
      <c r="M31" s="17">
        <f t="shared" si="2"/>
        <v>2446.5939840000001</v>
      </c>
      <c r="N31" s="17">
        <f t="shared" si="3"/>
        <v>14.346719999999999</v>
      </c>
      <c r="O31" s="17">
        <f t="shared" si="4"/>
        <v>784.28736000000004</v>
      </c>
      <c r="P31" s="17">
        <f t="shared" si="5"/>
        <v>35.048463091199991</v>
      </c>
      <c r="Q31" s="17">
        <f t="shared" si="6"/>
        <v>19.471368384000002</v>
      </c>
      <c r="R31" s="18">
        <f t="shared" si="7"/>
        <v>3280.2765270912</v>
      </c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>
      <c r="A32" s="13">
        <v>11</v>
      </c>
      <c r="B32" s="14" t="s">
        <v>27</v>
      </c>
      <c r="C32" s="7">
        <f t="shared" si="0"/>
        <v>3607</v>
      </c>
      <c r="D32" s="7">
        <v>2785</v>
      </c>
      <c r="E32" s="7">
        <v>0</v>
      </c>
      <c r="F32" s="7">
        <v>822</v>
      </c>
      <c r="G32" s="11">
        <v>120</v>
      </c>
      <c r="H32" s="11">
        <v>180</v>
      </c>
      <c r="I32" s="11">
        <v>240</v>
      </c>
      <c r="J32" s="11">
        <v>1.2</v>
      </c>
      <c r="K32" s="56">
        <v>1.107</v>
      </c>
      <c r="L32" s="7">
        <f t="shared" si="1"/>
        <v>8472.2163839999994</v>
      </c>
      <c r="M32" s="17">
        <f t="shared" si="2"/>
        <v>5327.4153599999991</v>
      </c>
      <c r="N32" s="17">
        <f t="shared" si="3"/>
        <v>0</v>
      </c>
      <c r="O32" s="17">
        <f t="shared" si="4"/>
        <v>3144.8010240000003</v>
      </c>
      <c r="P32" s="17">
        <f t="shared" si="5"/>
        <v>91.49993694719997</v>
      </c>
      <c r="Q32" s="17">
        <f t="shared" si="6"/>
        <v>50.833298303999996</v>
      </c>
      <c r="R32" s="18">
        <f t="shared" si="7"/>
        <v>8563.7163209472001</v>
      </c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22.5">
      <c r="A33" s="13">
        <v>12</v>
      </c>
      <c r="B33" s="14" t="s">
        <v>28</v>
      </c>
      <c r="C33" s="7">
        <f t="shared" si="0"/>
        <v>2688</v>
      </c>
      <c r="D33" s="7">
        <v>1786</v>
      </c>
      <c r="E33" s="7">
        <v>0</v>
      </c>
      <c r="F33" s="7">
        <v>902</v>
      </c>
      <c r="G33" s="11">
        <v>120</v>
      </c>
      <c r="H33" s="11">
        <v>180</v>
      </c>
      <c r="I33" s="11">
        <v>240</v>
      </c>
      <c r="J33" s="9">
        <v>1.2</v>
      </c>
      <c r="K33" s="56">
        <v>1.107</v>
      </c>
      <c r="L33" s="7">
        <f t="shared" si="1"/>
        <v>6867.2966400000005</v>
      </c>
      <c r="M33" s="17">
        <f t="shared" si="2"/>
        <v>3416.4322560000001</v>
      </c>
      <c r="N33" s="17">
        <f t="shared" si="3"/>
        <v>0</v>
      </c>
      <c r="O33" s="17">
        <f t="shared" si="4"/>
        <v>3450.864384</v>
      </c>
      <c r="P33" s="17">
        <f t="shared" si="5"/>
        <v>74.166803711999989</v>
      </c>
      <c r="Q33" s="17">
        <f t="shared" si="6"/>
        <v>41.203779840000003</v>
      </c>
      <c r="R33" s="18">
        <f t="shared" si="7"/>
        <v>6941.4634437120003</v>
      </c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>
      <c r="A34" s="13">
        <v>13</v>
      </c>
      <c r="B34" s="14" t="s">
        <v>29</v>
      </c>
      <c r="C34" s="7">
        <f t="shared" si="0"/>
        <v>2529</v>
      </c>
      <c r="D34" s="7">
        <v>2242</v>
      </c>
      <c r="E34" s="7">
        <v>3</v>
      </c>
      <c r="F34" s="7">
        <v>284</v>
      </c>
      <c r="G34" s="11">
        <v>120</v>
      </c>
      <c r="H34" s="11">
        <v>180</v>
      </c>
      <c r="I34" s="11">
        <v>240</v>
      </c>
      <c r="J34" s="11">
        <v>1.2</v>
      </c>
      <c r="K34" s="56">
        <v>1.107</v>
      </c>
      <c r="L34" s="7">
        <f t="shared" si="1"/>
        <v>5383.8457919999992</v>
      </c>
      <c r="M34" s="17">
        <f t="shared" si="2"/>
        <v>4288.7128319999993</v>
      </c>
      <c r="N34" s="17">
        <f t="shared" si="3"/>
        <v>8.6080319999999997</v>
      </c>
      <c r="O34" s="17">
        <f t="shared" si="4"/>
        <v>1086.5249279999998</v>
      </c>
      <c r="P34" s="17">
        <f t="shared" si="5"/>
        <v>58.145534553599987</v>
      </c>
      <c r="Q34" s="17">
        <f t="shared" si="6"/>
        <v>32.303074751999993</v>
      </c>
      <c r="R34" s="18">
        <f t="shared" si="7"/>
        <v>5441.9913265535988</v>
      </c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>
      <c r="A35" s="13">
        <v>14</v>
      </c>
      <c r="B35" s="10" t="s">
        <v>30</v>
      </c>
      <c r="C35" s="7">
        <f t="shared" si="0"/>
        <v>2488</v>
      </c>
      <c r="D35" s="7">
        <v>1826</v>
      </c>
      <c r="E35" s="7">
        <v>3</v>
      </c>
      <c r="F35" s="7">
        <v>659</v>
      </c>
      <c r="G35" s="11">
        <v>120</v>
      </c>
      <c r="H35" s="11">
        <v>180</v>
      </c>
      <c r="I35" s="11">
        <v>240</v>
      </c>
      <c r="J35" s="11">
        <v>1.2</v>
      </c>
      <c r="K35" s="56">
        <v>1.107</v>
      </c>
      <c r="L35" s="7">
        <f t="shared" si="1"/>
        <v>6022.7530560000005</v>
      </c>
      <c r="M35" s="17">
        <f t="shared" si="2"/>
        <v>3492.9480960000001</v>
      </c>
      <c r="N35" s="17">
        <f t="shared" si="3"/>
        <v>8.6080319999999997</v>
      </c>
      <c r="O35" s="17">
        <f t="shared" si="4"/>
        <v>2521.1969280000003</v>
      </c>
      <c r="P35" s="17">
        <f t="shared" si="5"/>
        <v>65.045733004799999</v>
      </c>
      <c r="Q35" s="17">
        <f t="shared" si="6"/>
        <v>36.136518336000002</v>
      </c>
      <c r="R35" s="18">
        <f t="shared" si="7"/>
        <v>6087.7987890048007</v>
      </c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>
      <c r="A36" s="13">
        <v>15</v>
      </c>
      <c r="B36" s="14" t="s">
        <v>31</v>
      </c>
      <c r="C36" s="7">
        <f t="shared" si="0"/>
        <v>6846</v>
      </c>
      <c r="D36" s="7">
        <v>5433</v>
      </c>
      <c r="E36" s="7">
        <v>19</v>
      </c>
      <c r="F36" s="7">
        <v>1394</v>
      </c>
      <c r="G36" s="11">
        <v>120</v>
      </c>
      <c r="H36" s="11">
        <v>180</v>
      </c>
      <c r="I36" s="11">
        <v>240</v>
      </c>
      <c r="J36" s="11">
        <v>1.2</v>
      </c>
      <c r="K36" s="56">
        <v>1.107</v>
      </c>
      <c r="L36" s="7">
        <f t="shared" si="1"/>
        <v>15780.435552000001</v>
      </c>
      <c r="M36" s="17">
        <f t="shared" si="2"/>
        <v>10392.763968000001</v>
      </c>
      <c r="N36" s="17">
        <f t="shared" si="3"/>
        <v>54.517535999999993</v>
      </c>
      <c r="O36" s="17">
        <f t="shared" si="4"/>
        <v>5333.1540480000003</v>
      </c>
      <c r="P36" s="17">
        <f t="shared" si="5"/>
        <v>170.42870396159998</v>
      </c>
      <c r="Q36" s="17">
        <f t="shared" si="6"/>
        <v>94.682613312000001</v>
      </c>
      <c r="R36" s="18">
        <f t="shared" si="7"/>
        <v>15950.8642559616</v>
      </c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>
      <c r="A37" s="13">
        <v>16</v>
      </c>
      <c r="B37" s="14" t="s">
        <v>32</v>
      </c>
      <c r="C37" s="7">
        <f t="shared" si="0"/>
        <v>1047</v>
      </c>
      <c r="D37" s="7">
        <v>781</v>
      </c>
      <c r="E37" s="7">
        <v>0</v>
      </c>
      <c r="F37" s="7">
        <v>266</v>
      </c>
      <c r="G37" s="11">
        <v>120</v>
      </c>
      <c r="H37" s="11">
        <v>180</v>
      </c>
      <c r="I37" s="11">
        <v>240</v>
      </c>
      <c r="J37" s="22">
        <v>1.3</v>
      </c>
      <c r="K37" s="56">
        <v>1.107</v>
      </c>
      <c r="L37" s="7">
        <f t="shared" si="1"/>
        <v>2720.935152</v>
      </c>
      <c r="M37" s="17">
        <f t="shared" si="2"/>
        <v>1618.4694239999999</v>
      </c>
      <c r="N37" s="17">
        <f t="shared" si="3"/>
        <v>0</v>
      </c>
      <c r="O37" s="17">
        <f t="shared" si="4"/>
        <v>1102.4657280000001</v>
      </c>
      <c r="P37" s="17">
        <f t="shared" si="5"/>
        <v>29.386099641599998</v>
      </c>
      <c r="Q37" s="17">
        <f t="shared" si="6"/>
        <v>16.325610912000002</v>
      </c>
      <c r="R37" s="18">
        <f t="shared" si="7"/>
        <v>2750.3212516416002</v>
      </c>
    </row>
    <row r="38" spans="1:28">
      <c r="A38" s="13">
        <v>17</v>
      </c>
      <c r="B38" s="14" t="s">
        <v>33</v>
      </c>
      <c r="C38" s="7">
        <f t="shared" si="0"/>
        <v>5213</v>
      </c>
      <c r="D38" s="7">
        <v>3903</v>
      </c>
      <c r="E38" s="7">
        <v>29</v>
      </c>
      <c r="F38" s="7">
        <v>1281</v>
      </c>
      <c r="G38" s="11">
        <v>120</v>
      </c>
      <c r="H38" s="11">
        <v>180</v>
      </c>
      <c r="I38" s="11">
        <v>240</v>
      </c>
      <c r="J38" s="11">
        <v>1.2</v>
      </c>
      <c r="K38" s="56">
        <v>1.107</v>
      </c>
      <c r="L38" s="7">
        <f t="shared" si="1"/>
        <v>12450.083616</v>
      </c>
      <c r="M38" s="17">
        <f t="shared" si="2"/>
        <v>7466.0330879999992</v>
      </c>
      <c r="N38" s="17">
        <f t="shared" si="3"/>
        <v>83.210975999999988</v>
      </c>
      <c r="O38" s="17">
        <f t="shared" si="4"/>
        <v>4900.8395519999995</v>
      </c>
      <c r="P38" s="17">
        <f t="shared" si="5"/>
        <v>134.46090305279998</v>
      </c>
      <c r="Q38" s="17">
        <f t="shared" si="6"/>
        <v>74.700501696000003</v>
      </c>
      <c r="R38" s="18">
        <f t="shared" si="7"/>
        <v>12584.544519052801</v>
      </c>
    </row>
    <row r="39" spans="1:28">
      <c r="A39" s="13">
        <v>18</v>
      </c>
      <c r="B39" s="14" t="s">
        <v>34</v>
      </c>
      <c r="C39" s="7">
        <f t="shared" si="0"/>
        <v>1780</v>
      </c>
      <c r="D39" s="7">
        <v>1404</v>
      </c>
      <c r="E39" s="7">
        <v>3</v>
      </c>
      <c r="F39" s="7">
        <v>373</v>
      </c>
      <c r="G39" s="11">
        <v>120</v>
      </c>
      <c r="H39" s="11">
        <v>180</v>
      </c>
      <c r="I39" s="11">
        <v>240</v>
      </c>
      <c r="J39" s="58">
        <v>1.4</v>
      </c>
      <c r="K39" s="56">
        <v>1.107</v>
      </c>
      <c r="L39" s="7">
        <f t="shared" si="1"/>
        <v>4808.2235039999996</v>
      </c>
      <c r="M39" s="17">
        <f t="shared" si="2"/>
        <v>3133.3236479999996</v>
      </c>
      <c r="N39" s="17">
        <f t="shared" si="3"/>
        <v>10.042704000000001</v>
      </c>
      <c r="O39" s="17">
        <f t="shared" si="4"/>
        <v>1664.8571519999998</v>
      </c>
      <c r="P39" s="17">
        <f t="shared" si="5"/>
        <v>51.92881384319999</v>
      </c>
      <c r="Q39" s="17">
        <f t="shared" si="6"/>
        <v>28.849341023999997</v>
      </c>
      <c r="R39" s="18">
        <f t="shared" si="7"/>
        <v>4860.1523178431999</v>
      </c>
    </row>
    <row r="40" spans="1:28">
      <c r="A40" s="13">
        <v>19</v>
      </c>
      <c r="B40" s="14" t="s">
        <v>35</v>
      </c>
      <c r="C40" s="7">
        <f t="shared" si="0"/>
        <v>3162</v>
      </c>
      <c r="D40" s="7">
        <v>2307</v>
      </c>
      <c r="E40" s="7">
        <v>13</v>
      </c>
      <c r="F40" s="7">
        <v>842</v>
      </c>
      <c r="G40" s="11">
        <v>120</v>
      </c>
      <c r="H40" s="11">
        <v>180</v>
      </c>
      <c r="I40" s="11">
        <v>240</v>
      </c>
      <c r="J40" s="11">
        <v>1.2</v>
      </c>
      <c r="K40" s="56">
        <v>1.107</v>
      </c>
      <c r="L40" s="7">
        <f t="shared" si="1"/>
        <v>7671.6694079999997</v>
      </c>
      <c r="M40" s="17">
        <f t="shared" si="2"/>
        <v>4413.0510719999993</v>
      </c>
      <c r="N40" s="17">
        <f t="shared" si="3"/>
        <v>37.301472000000004</v>
      </c>
      <c r="O40" s="17">
        <f t="shared" si="4"/>
        <v>3221.3168639999999</v>
      </c>
      <c r="P40" s="17">
        <f t="shared" si="5"/>
        <v>82.85402960639999</v>
      </c>
      <c r="Q40" s="17">
        <f t="shared" si="6"/>
        <v>46.030016447999998</v>
      </c>
      <c r="R40" s="18">
        <f t="shared" si="7"/>
        <v>7754.5234376064</v>
      </c>
    </row>
    <row r="41" spans="1:28">
      <c r="A41" s="13">
        <v>20</v>
      </c>
      <c r="B41" s="14" t="s">
        <v>36</v>
      </c>
      <c r="C41" s="7">
        <f t="shared" si="0"/>
        <v>1759</v>
      </c>
      <c r="D41" s="7">
        <v>1271</v>
      </c>
      <c r="E41" s="7">
        <v>19</v>
      </c>
      <c r="F41" s="7">
        <v>469</v>
      </c>
      <c r="G41" s="11">
        <v>120</v>
      </c>
      <c r="H41" s="11">
        <v>180</v>
      </c>
      <c r="I41" s="11">
        <v>240</v>
      </c>
      <c r="J41" s="11">
        <v>1.2</v>
      </c>
      <c r="K41" s="56">
        <v>1.107</v>
      </c>
      <c r="L41" s="7">
        <f t="shared" si="1"/>
        <v>4280.1048000000001</v>
      </c>
      <c r="M41" s="17">
        <f t="shared" si="2"/>
        <v>2431.2908160000002</v>
      </c>
      <c r="N41" s="17">
        <f t="shared" si="3"/>
        <v>54.517535999999993</v>
      </c>
      <c r="O41" s="17">
        <f t="shared" si="4"/>
        <v>1794.2964479999998</v>
      </c>
      <c r="P41" s="17">
        <f t="shared" si="5"/>
        <v>46.225131839999996</v>
      </c>
      <c r="Q41" s="17">
        <f t="shared" si="6"/>
        <v>25.680628800000001</v>
      </c>
      <c r="R41" s="18">
        <f t="shared" si="7"/>
        <v>4326.3299318400004</v>
      </c>
    </row>
    <row r="42" spans="1:28" ht="22.5">
      <c r="A42" s="13">
        <v>21</v>
      </c>
      <c r="B42" s="14" t="s">
        <v>37</v>
      </c>
      <c r="C42" s="7">
        <f t="shared" si="0"/>
        <v>2091</v>
      </c>
      <c r="D42" s="7">
        <v>1619</v>
      </c>
      <c r="E42" s="7">
        <v>5</v>
      </c>
      <c r="F42" s="7">
        <v>467</v>
      </c>
      <c r="G42" s="11">
        <v>120</v>
      </c>
      <c r="H42" s="11">
        <v>180</v>
      </c>
      <c r="I42" s="11">
        <v>240</v>
      </c>
      <c r="J42" s="11">
        <v>1.2</v>
      </c>
      <c r="K42" s="56">
        <v>1.107</v>
      </c>
      <c r="L42" s="7">
        <f t="shared" si="1"/>
        <v>4897.9702079999997</v>
      </c>
      <c r="M42" s="17">
        <f t="shared" si="2"/>
        <v>3096.9786239999999</v>
      </c>
      <c r="N42" s="17">
        <f t="shared" si="3"/>
        <v>14.346719999999999</v>
      </c>
      <c r="O42" s="17">
        <f t="shared" si="4"/>
        <v>1786.6448639999999</v>
      </c>
      <c r="P42" s="17">
        <f t="shared" si="5"/>
        <v>52.89807824639999</v>
      </c>
      <c r="Q42" s="17">
        <f t="shared" si="6"/>
        <v>29.387821247999998</v>
      </c>
      <c r="R42" s="18">
        <f t="shared" si="7"/>
        <v>4950.8682862463993</v>
      </c>
    </row>
    <row r="43" spans="1:28">
      <c r="A43" s="13">
        <v>22</v>
      </c>
      <c r="B43" s="14" t="s">
        <v>38</v>
      </c>
      <c r="C43" s="7">
        <f t="shared" si="0"/>
        <v>2816</v>
      </c>
      <c r="D43" s="7">
        <v>2372</v>
      </c>
      <c r="E43" s="7">
        <v>29</v>
      </c>
      <c r="F43" s="7">
        <v>415</v>
      </c>
      <c r="G43" s="11">
        <v>120</v>
      </c>
      <c r="H43" s="11">
        <v>180</v>
      </c>
      <c r="I43" s="11">
        <v>240</v>
      </c>
      <c r="J43" s="58">
        <v>1.4</v>
      </c>
      <c r="K43" s="56">
        <v>1.107</v>
      </c>
      <c r="L43" s="7">
        <f t="shared" si="1"/>
        <v>7243.0212960000008</v>
      </c>
      <c r="M43" s="17">
        <f t="shared" si="2"/>
        <v>5293.6208640000004</v>
      </c>
      <c r="N43" s="17">
        <f t="shared" si="3"/>
        <v>97.079471999999996</v>
      </c>
      <c r="O43" s="17">
        <f t="shared" si="4"/>
        <v>1852.32096</v>
      </c>
      <c r="P43" s="17">
        <f t="shared" si="5"/>
        <v>78.22462999679999</v>
      </c>
      <c r="Q43" s="17">
        <f t="shared" si="6"/>
        <v>43.458127776000012</v>
      </c>
      <c r="R43" s="18">
        <f t="shared" si="7"/>
        <v>7321.2459259968009</v>
      </c>
    </row>
    <row r="44" spans="1:28">
      <c r="A44" s="13">
        <v>23</v>
      </c>
      <c r="B44" s="14" t="s">
        <v>39</v>
      </c>
      <c r="C44" s="7">
        <f t="shared" si="0"/>
        <v>2902</v>
      </c>
      <c r="D44" s="7">
        <v>2204</v>
      </c>
      <c r="E44" s="7">
        <v>29</v>
      </c>
      <c r="F44" s="7">
        <v>669</v>
      </c>
      <c r="G44" s="11">
        <v>120</v>
      </c>
      <c r="H44" s="11">
        <v>180</v>
      </c>
      <c r="I44" s="11">
        <v>240</v>
      </c>
      <c r="J44" s="11">
        <v>1.2</v>
      </c>
      <c r="K44" s="56">
        <v>1.107</v>
      </c>
      <c r="L44" s="7">
        <f t="shared" si="1"/>
        <v>6858.6886080000004</v>
      </c>
      <c r="M44" s="17">
        <f t="shared" si="2"/>
        <v>4216.0227839999998</v>
      </c>
      <c r="N44" s="17">
        <f t="shared" si="3"/>
        <v>83.210975999999988</v>
      </c>
      <c r="O44" s="17">
        <f t="shared" si="4"/>
        <v>2559.4548480000003</v>
      </c>
      <c r="P44" s="17">
        <f t="shared" si="5"/>
        <v>74.073836966400009</v>
      </c>
      <c r="Q44" s="17">
        <f t="shared" si="6"/>
        <v>41.152131648000008</v>
      </c>
      <c r="R44" s="18">
        <f t="shared" si="7"/>
        <v>6932.7624449664008</v>
      </c>
    </row>
    <row r="45" spans="1:28">
      <c r="A45" s="13">
        <v>24</v>
      </c>
      <c r="B45" s="14" t="s">
        <v>40</v>
      </c>
      <c r="C45" s="7">
        <f t="shared" si="0"/>
        <v>252</v>
      </c>
      <c r="D45" s="7">
        <v>209</v>
      </c>
      <c r="E45" s="7">
        <v>0</v>
      </c>
      <c r="F45" s="7">
        <v>43</v>
      </c>
      <c r="G45" s="11">
        <v>120</v>
      </c>
      <c r="H45" s="11">
        <v>180</v>
      </c>
      <c r="I45" s="11">
        <v>240</v>
      </c>
      <c r="J45" s="22">
        <v>1.3</v>
      </c>
      <c r="K45" s="56">
        <v>1.107</v>
      </c>
      <c r="L45" s="7">
        <f t="shared" si="1"/>
        <v>611.32967999999994</v>
      </c>
      <c r="M45" s="17">
        <f t="shared" si="2"/>
        <v>433.11153599999994</v>
      </c>
      <c r="N45" s="17">
        <f t="shared" si="3"/>
        <v>0</v>
      </c>
      <c r="O45" s="17">
        <f t="shared" si="4"/>
        <v>178.218144</v>
      </c>
      <c r="P45" s="17">
        <f t="shared" si="5"/>
        <v>6.6023605439999988</v>
      </c>
      <c r="Q45" s="17">
        <f t="shared" si="6"/>
        <v>3.6679780799999997</v>
      </c>
      <c r="R45" s="18">
        <f t="shared" si="7"/>
        <v>617.93204054399996</v>
      </c>
    </row>
    <row r="46" spans="1:28">
      <c r="A46" s="13">
        <v>25</v>
      </c>
      <c r="B46" s="14" t="s">
        <v>41</v>
      </c>
      <c r="C46" s="7">
        <f t="shared" si="0"/>
        <v>2070</v>
      </c>
      <c r="D46" s="7">
        <v>1747</v>
      </c>
      <c r="E46" s="7">
        <v>24</v>
      </c>
      <c r="F46" s="7">
        <v>299</v>
      </c>
      <c r="G46" s="11">
        <v>120</v>
      </c>
      <c r="H46" s="11">
        <v>180</v>
      </c>
      <c r="I46" s="11">
        <v>240</v>
      </c>
      <c r="J46" s="22">
        <v>1.3</v>
      </c>
      <c r="K46" s="56">
        <v>1.107</v>
      </c>
      <c r="L46" s="7">
        <f t="shared" si="1"/>
        <v>4934.1558239999995</v>
      </c>
      <c r="M46" s="17">
        <f t="shared" si="2"/>
        <v>3620.3150879999998</v>
      </c>
      <c r="N46" s="17">
        <f t="shared" si="3"/>
        <v>74.602944000000008</v>
      </c>
      <c r="O46" s="17">
        <f t="shared" si="4"/>
        <v>1239.2377919999999</v>
      </c>
      <c r="P46" s="17">
        <f t="shared" si="5"/>
        <v>53.28888289919999</v>
      </c>
      <c r="Q46" s="17">
        <f t="shared" si="6"/>
        <v>29.604934943999996</v>
      </c>
      <c r="R46" s="18">
        <f t="shared" si="7"/>
        <v>4987.4447068991994</v>
      </c>
    </row>
    <row r="47" spans="1:28">
      <c r="A47" s="13">
        <v>26</v>
      </c>
      <c r="B47" s="14" t="s">
        <v>42</v>
      </c>
      <c r="C47" s="7">
        <f t="shared" si="0"/>
        <v>2600</v>
      </c>
      <c r="D47" s="7">
        <v>1986</v>
      </c>
      <c r="E47" s="7">
        <v>0</v>
      </c>
      <c r="F47" s="7">
        <v>614</v>
      </c>
      <c r="G47" s="11">
        <v>120</v>
      </c>
      <c r="H47" s="11">
        <v>180</v>
      </c>
      <c r="I47" s="11">
        <v>240</v>
      </c>
      <c r="J47" s="11">
        <v>1.2</v>
      </c>
      <c r="K47" s="56">
        <v>1.107</v>
      </c>
      <c r="L47" s="7">
        <f t="shared" si="1"/>
        <v>6148.0477440000004</v>
      </c>
      <c r="M47" s="17">
        <f t="shared" si="2"/>
        <v>3799.0114560000002</v>
      </c>
      <c r="N47" s="17">
        <f t="shared" si="3"/>
        <v>0</v>
      </c>
      <c r="O47" s="17">
        <f t="shared" si="4"/>
        <v>2349.0362880000002</v>
      </c>
      <c r="P47" s="17">
        <f t="shared" si="5"/>
        <v>66.398915635199998</v>
      </c>
      <c r="Q47" s="17">
        <f t="shared" si="6"/>
        <v>36.888286464000004</v>
      </c>
      <c r="R47" s="18">
        <f t="shared" si="7"/>
        <v>6214.4466596352004</v>
      </c>
    </row>
    <row r="48" spans="1:28">
      <c r="A48" s="13">
        <v>27</v>
      </c>
      <c r="B48" s="14" t="s">
        <v>43</v>
      </c>
      <c r="C48" s="7">
        <f t="shared" si="0"/>
        <v>2127</v>
      </c>
      <c r="D48" s="7">
        <v>1616</v>
      </c>
      <c r="E48" s="7">
        <v>11</v>
      </c>
      <c r="F48" s="7">
        <v>500</v>
      </c>
      <c r="G48" s="11">
        <v>120</v>
      </c>
      <c r="H48" s="11">
        <v>180</v>
      </c>
      <c r="I48" s="11">
        <v>240</v>
      </c>
      <c r="J48" s="11">
        <v>1.2</v>
      </c>
      <c r="K48" s="56">
        <v>1.107</v>
      </c>
      <c r="L48" s="7">
        <f t="shared" si="1"/>
        <v>5035.6987200000003</v>
      </c>
      <c r="M48" s="17">
        <f t="shared" si="2"/>
        <v>3091.2399360000004</v>
      </c>
      <c r="N48" s="17">
        <f t="shared" si="3"/>
        <v>31.562784000000001</v>
      </c>
      <c r="O48" s="17">
        <f t="shared" si="4"/>
        <v>1912.896</v>
      </c>
      <c r="P48" s="17">
        <f t="shared" si="5"/>
        <v>54.385546175999998</v>
      </c>
      <c r="Q48" s="17">
        <f t="shared" si="6"/>
        <v>30.214192320000002</v>
      </c>
      <c r="R48" s="18">
        <f t="shared" si="7"/>
        <v>5090.0842661760007</v>
      </c>
    </row>
    <row r="49" spans="1:18">
      <c r="A49" s="13">
        <v>28</v>
      </c>
      <c r="B49" s="14" t="s">
        <v>44</v>
      </c>
      <c r="C49" s="7">
        <f t="shared" si="0"/>
        <v>2613</v>
      </c>
      <c r="D49" s="7">
        <v>1891</v>
      </c>
      <c r="E49" s="7">
        <v>32</v>
      </c>
      <c r="F49" s="7">
        <v>690</v>
      </c>
      <c r="G49" s="11">
        <v>120</v>
      </c>
      <c r="H49" s="11">
        <v>180</v>
      </c>
      <c r="I49" s="11">
        <v>240</v>
      </c>
      <c r="J49" s="22">
        <v>1.3</v>
      </c>
      <c r="K49" s="56">
        <v>1.107</v>
      </c>
      <c r="L49" s="7">
        <f t="shared" si="1"/>
        <v>6877.9769759999999</v>
      </c>
      <c r="M49" s="17">
        <f t="shared" si="2"/>
        <v>3918.7268640000002</v>
      </c>
      <c r="N49" s="17">
        <f t="shared" si="3"/>
        <v>99.470592000000011</v>
      </c>
      <c r="O49" s="17">
        <f t="shared" si="4"/>
        <v>2859.77952</v>
      </c>
      <c r="P49" s="17">
        <f t="shared" si="5"/>
        <v>74.282151340799999</v>
      </c>
      <c r="Q49" s="17">
        <f t="shared" si="6"/>
        <v>41.267861855999996</v>
      </c>
      <c r="R49" s="18">
        <f t="shared" si="7"/>
        <v>6952.2591273407998</v>
      </c>
    </row>
    <row r="50" spans="1:18">
      <c r="A50" s="13">
        <v>29</v>
      </c>
      <c r="B50" s="14" t="s">
        <v>45</v>
      </c>
      <c r="C50" s="7">
        <f t="shared" si="0"/>
        <v>6405</v>
      </c>
      <c r="D50" s="7">
        <v>4832</v>
      </c>
      <c r="E50" s="7">
        <v>64</v>
      </c>
      <c r="F50" s="7">
        <v>1509</v>
      </c>
      <c r="G50" s="11">
        <v>120</v>
      </c>
      <c r="H50" s="11">
        <v>180</v>
      </c>
      <c r="I50" s="11">
        <v>240</v>
      </c>
      <c r="J50" s="11">
        <v>1.2</v>
      </c>
      <c r="K50" s="56">
        <v>1.107</v>
      </c>
      <c r="L50" s="7">
        <f t="shared" si="1"/>
        <v>15199.871616</v>
      </c>
      <c r="M50" s="17">
        <f t="shared" si="2"/>
        <v>9243.1134719999991</v>
      </c>
      <c r="N50" s="17">
        <f t="shared" si="3"/>
        <v>183.63801599999999</v>
      </c>
      <c r="O50" s="17">
        <f t="shared" si="4"/>
        <v>5773.1201279999996</v>
      </c>
      <c r="P50" s="17">
        <f t="shared" si="5"/>
        <v>164.15861345279998</v>
      </c>
      <c r="Q50" s="17">
        <f t="shared" si="6"/>
        <v>91.199229696000003</v>
      </c>
      <c r="R50" s="18">
        <f t="shared" si="7"/>
        <v>15364.030229452801</v>
      </c>
    </row>
    <row r="51" spans="1:18">
      <c r="A51" s="13">
        <v>30</v>
      </c>
      <c r="B51" s="14" t="s">
        <v>46</v>
      </c>
      <c r="C51" s="7">
        <f t="shared" si="0"/>
        <v>1554</v>
      </c>
      <c r="D51" s="7">
        <v>1114</v>
      </c>
      <c r="E51" s="7">
        <v>19</v>
      </c>
      <c r="F51" s="7">
        <v>421</v>
      </c>
      <c r="G51" s="11">
        <v>120</v>
      </c>
      <c r="H51" s="11">
        <v>180</v>
      </c>
      <c r="I51" s="11">
        <v>240</v>
      </c>
      <c r="J51" s="11">
        <v>1.2</v>
      </c>
      <c r="K51" s="56">
        <v>1.107</v>
      </c>
      <c r="L51" s="7">
        <f t="shared" si="1"/>
        <v>3796.1421119999995</v>
      </c>
      <c r="M51" s="17">
        <f t="shared" si="2"/>
        <v>2130.966144</v>
      </c>
      <c r="N51" s="17">
        <f t="shared" si="3"/>
        <v>54.517535999999993</v>
      </c>
      <c r="O51" s="17">
        <f t="shared" si="4"/>
        <v>1610.6584319999999</v>
      </c>
      <c r="P51" s="17">
        <f t="shared" si="5"/>
        <v>40.998334809599989</v>
      </c>
      <c r="Q51" s="17">
        <f t="shared" si="6"/>
        <v>22.776852672</v>
      </c>
      <c r="R51" s="18">
        <f t="shared" si="7"/>
        <v>3837.1404468095993</v>
      </c>
    </row>
    <row r="52" spans="1:18">
      <c r="A52" s="13">
        <v>31</v>
      </c>
      <c r="B52" s="14" t="s">
        <v>47</v>
      </c>
      <c r="C52" s="7">
        <f t="shared" si="0"/>
        <v>2865</v>
      </c>
      <c r="D52" s="7">
        <v>2152</v>
      </c>
      <c r="E52" s="7">
        <v>16</v>
      </c>
      <c r="F52" s="7">
        <v>697</v>
      </c>
      <c r="G52" s="11">
        <v>120</v>
      </c>
      <c r="H52" s="11">
        <v>180</v>
      </c>
      <c r="I52" s="11">
        <v>240</v>
      </c>
      <c r="J52" s="11">
        <v>1.2</v>
      </c>
      <c r="K52" s="56">
        <v>1.107</v>
      </c>
      <c r="L52" s="7">
        <f t="shared" si="1"/>
        <v>6829.0387200000005</v>
      </c>
      <c r="M52" s="17">
        <f t="shared" si="2"/>
        <v>4116.5521920000001</v>
      </c>
      <c r="N52" s="17">
        <f t="shared" si="3"/>
        <v>45.909503999999998</v>
      </c>
      <c r="O52" s="17">
        <f t="shared" si="4"/>
        <v>2666.5770240000002</v>
      </c>
      <c r="P52" s="17">
        <f t="shared" si="5"/>
        <v>73.753618175999989</v>
      </c>
      <c r="Q52" s="17">
        <f t="shared" si="6"/>
        <v>40.974232320000006</v>
      </c>
      <c r="R52" s="18">
        <f t="shared" si="7"/>
        <v>6902.7923381760002</v>
      </c>
    </row>
    <row r="53" spans="1:18">
      <c r="A53" s="7">
        <v>32</v>
      </c>
      <c r="B53" s="14" t="s">
        <v>48</v>
      </c>
      <c r="C53" s="7">
        <f t="shared" si="0"/>
        <v>4610</v>
      </c>
      <c r="D53" s="7">
        <v>3762</v>
      </c>
      <c r="E53" s="7">
        <v>37</v>
      </c>
      <c r="F53" s="7">
        <v>811</v>
      </c>
      <c r="G53" s="11">
        <v>120</v>
      </c>
      <c r="H53" s="11">
        <v>180</v>
      </c>
      <c r="I53" s="11">
        <v>240</v>
      </c>
      <c r="J53" s="11">
        <v>1.2</v>
      </c>
      <c r="K53" s="56">
        <v>1.107</v>
      </c>
      <c r="L53" s="7">
        <f t="shared" si="1"/>
        <v>10405.197791999999</v>
      </c>
      <c r="M53" s="17">
        <f t="shared" si="2"/>
        <v>7196.3147519999993</v>
      </c>
      <c r="N53" s="17">
        <f t="shared" si="3"/>
        <v>106.165728</v>
      </c>
      <c r="O53" s="17">
        <f t="shared" si="4"/>
        <v>3102.7173119999998</v>
      </c>
      <c r="P53" s="17">
        <f t="shared" si="5"/>
        <v>112.37613615359999</v>
      </c>
      <c r="Q53" s="17">
        <f t="shared" si="6"/>
        <v>62.431186751999995</v>
      </c>
      <c r="R53" s="18">
        <f t="shared" si="7"/>
        <v>10517.573928153599</v>
      </c>
    </row>
    <row r="54" spans="1:18">
      <c r="A54" s="7">
        <v>33</v>
      </c>
      <c r="B54" s="14" t="s">
        <v>49</v>
      </c>
      <c r="C54" s="7">
        <f t="shared" si="0"/>
        <v>1386</v>
      </c>
      <c r="D54" s="7">
        <v>943</v>
      </c>
      <c r="E54" s="7">
        <v>0</v>
      </c>
      <c r="F54" s="7">
        <v>443</v>
      </c>
      <c r="G54" s="11">
        <v>120</v>
      </c>
      <c r="H54" s="11">
        <v>180</v>
      </c>
      <c r="I54" s="11">
        <v>240</v>
      </c>
      <c r="J54" s="11">
        <v>1.2</v>
      </c>
      <c r="K54" s="56">
        <v>1.107</v>
      </c>
      <c r="L54" s="7">
        <f t="shared" si="1"/>
        <v>3498.6867840000004</v>
      </c>
      <c r="M54" s="17">
        <f t="shared" si="2"/>
        <v>1803.8609280000001</v>
      </c>
      <c r="N54" s="17">
        <f t="shared" si="3"/>
        <v>0</v>
      </c>
      <c r="O54" s="17">
        <f t="shared" si="4"/>
        <v>1694.8258560000002</v>
      </c>
      <c r="P54" s="17">
        <f t="shared" si="5"/>
        <v>37.785817267200002</v>
      </c>
      <c r="Q54" s="17">
        <f t="shared" si="6"/>
        <v>20.992120704000005</v>
      </c>
      <c r="R54" s="18">
        <f t="shared" si="7"/>
        <v>3536.4726012672004</v>
      </c>
    </row>
    <row r="55" spans="1:18">
      <c r="A55" s="7">
        <v>34</v>
      </c>
      <c r="B55" s="14" t="s">
        <v>50</v>
      </c>
      <c r="C55" s="7">
        <f t="shared" si="0"/>
        <v>7660</v>
      </c>
      <c r="D55" s="7">
        <v>4869</v>
      </c>
      <c r="E55" s="7">
        <v>44</v>
      </c>
      <c r="F55" s="7">
        <v>2747</v>
      </c>
      <c r="G55" s="11">
        <v>120</v>
      </c>
      <c r="H55" s="11">
        <v>180</v>
      </c>
      <c r="I55" s="11">
        <v>240</v>
      </c>
      <c r="J55" s="11">
        <v>1.2</v>
      </c>
      <c r="K55" s="56">
        <v>1.107</v>
      </c>
      <c r="L55" s="7">
        <f t="shared" si="1"/>
        <v>19949.592384</v>
      </c>
      <c r="M55" s="17">
        <f t="shared" si="2"/>
        <v>9313.8906239999997</v>
      </c>
      <c r="N55" s="17">
        <f t="shared" si="3"/>
        <v>126.251136</v>
      </c>
      <c r="O55" s="17">
        <f t="shared" si="4"/>
        <v>10509.450623999999</v>
      </c>
      <c r="P55" s="17">
        <f t="shared" si="5"/>
        <v>215.45559774719996</v>
      </c>
      <c r="Q55" s="17">
        <f t="shared" si="6"/>
        <v>119.69755430399999</v>
      </c>
      <c r="R55" s="18">
        <f t="shared" si="7"/>
        <v>20165.047981747201</v>
      </c>
    </row>
    <row r="56" spans="1:18" ht="22.5">
      <c r="A56" s="7">
        <v>35</v>
      </c>
      <c r="B56" s="14" t="s">
        <v>51</v>
      </c>
      <c r="C56" s="7">
        <f t="shared" si="0"/>
        <v>310</v>
      </c>
      <c r="D56" s="7">
        <v>258</v>
      </c>
      <c r="E56" s="7">
        <v>0</v>
      </c>
      <c r="F56" s="7">
        <v>52</v>
      </c>
      <c r="G56" s="11">
        <v>120</v>
      </c>
      <c r="H56" s="11">
        <v>180</v>
      </c>
      <c r="I56" s="11">
        <v>240</v>
      </c>
      <c r="J56" s="11">
        <v>1.2</v>
      </c>
      <c r="K56" s="56">
        <v>1.107</v>
      </c>
      <c r="L56" s="7">
        <f t="shared" si="1"/>
        <v>692.4683520000001</v>
      </c>
      <c r="M56" s="17">
        <f t="shared" si="2"/>
        <v>493.52716800000007</v>
      </c>
      <c r="N56" s="17">
        <f t="shared" si="3"/>
        <v>0</v>
      </c>
      <c r="O56" s="17">
        <f t="shared" si="4"/>
        <v>198.94118400000002</v>
      </c>
      <c r="P56" s="17">
        <f t="shared" si="5"/>
        <v>7.4786582016000009</v>
      </c>
      <c r="Q56" s="17">
        <f t="shared" si="6"/>
        <v>4.1548101119999998</v>
      </c>
      <c r="R56" s="18">
        <f t="shared" si="7"/>
        <v>699.94701020160005</v>
      </c>
    </row>
    <row r="57" spans="1:18">
      <c r="A57" s="7"/>
      <c r="B57" s="15" t="s">
        <v>52</v>
      </c>
      <c r="C57" s="16">
        <f>SUM(C22:C56)</f>
        <v>95000</v>
      </c>
      <c r="D57" s="16">
        <f t="shared" ref="D57:R57" si="8">SUM(D22:D56)</f>
        <v>71270</v>
      </c>
      <c r="E57" s="16">
        <f t="shared" si="8"/>
        <v>500</v>
      </c>
      <c r="F57" s="16">
        <f t="shared" si="8"/>
        <v>23230</v>
      </c>
      <c r="G57" s="16">
        <f t="shared" si="8"/>
        <v>4200</v>
      </c>
      <c r="H57" s="16">
        <f t="shared" si="8"/>
        <v>6300</v>
      </c>
      <c r="I57" s="16">
        <f t="shared" si="8"/>
        <v>8400</v>
      </c>
      <c r="J57" s="16">
        <v>0</v>
      </c>
      <c r="K57" s="16"/>
      <c r="L57" s="16">
        <f t="shared" si="8"/>
        <v>230546.05171199996</v>
      </c>
      <c r="M57" s="16">
        <f t="shared" si="8"/>
        <v>138780.44539199999</v>
      </c>
      <c r="N57" s="16">
        <f t="shared" si="8"/>
        <v>1464.8001119999999</v>
      </c>
      <c r="O57" s="16">
        <f t="shared" si="8"/>
        <v>90300.80620799998</v>
      </c>
      <c r="P57" s="16">
        <f t="shared" si="8"/>
        <v>2489.8973584895994</v>
      </c>
      <c r="Q57" s="16">
        <f t="shared" si="8"/>
        <v>1383.276310272</v>
      </c>
      <c r="R57" s="16">
        <f t="shared" si="8"/>
        <v>233035.94907048956</v>
      </c>
    </row>
    <row r="59" spans="1:18" ht="25.5">
      <c r="B59" s="55" t="s">
        <v>101</v>
      </c>
    </row>
    <row r="61" spans="1:18">
      <c r="B61" t="s">
        <v>102</v>
      </c>
    </row>
  </sheetData>
  <mergeCells count="14">
    <mergeCell ref="R1:U1"/>
    <mergeCell ref="R2:U6"/>
    <mergeCell ref="B18:B19"/>
    <mergeCell ref="A18:A19"/>
    <mergeCell ref="P18:P19"/>
    <mergeCell ref="R18:R19"/>
    <mergeCell ref="C18:F18"/>
    <mergeCell ref="G18:I18"/>
    <mergeCell ref="J18:J19"/>
    <mergeCell ref="L18:O18"/>
    <mergeCell ref="Q18:Q19"/>
    <mergeCell ref="K18:K19"/>
    <mergeCell ref="N1:Q1"/>
    <mergeCell ref="N2:Q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4"/>
  <sheetViews>
    <sheetView topLeftCell="H1" workbookViewId="0">
      <selection activeCell="L8" sqref="L8"/>
    </sheetView>
  </sheetViews>
  <sheetFormatPr defaultRowHeight="12.75"/>
  <cols>
    <col min="1" max="1" width="6.28515625" customWidth="1"/>
    <col min="2" max="2" width="42.140625" customWidth="1"/>
    <col min="3" max="3" width="20.7109375" customWidth="1"/>
    <col min="4" max="4" width="11.5703125" customWidth="1"/>
    <col min="5" max="5" width="9.7109375" customWidth="1"/>
    <col min="6" max="6" width="12.5703125" customWidth="1"/>
    <col min="7" max="7" width="9.7109375" customWidth="1"/>
    <col min="8" max="8" width="12" customWidth="1"/>
    <col min="9" max="9" width="20.28515625" customWidth="1"/>
    <col min="10" max="10" width="13.85546875" customWidth="1"/>
    <col min="11" max="11" width="11.5703125" customWidth="1"/>
    <col min="12" max="12" width="16.140625" customWidth="1"/>
    <col min="13" max="13" width="13.85546875" customWidth="1"/>
  </cols>
  <sheetData>
    <row r="1" spans="2:15" ht="20.25">
      <c r="L1" s="122" t="s">
        <v>149</v>
      </c>
      <c r="M1" s="122"/>
      <c r="N1" s="122"/>
      <c r="O1" s="122"/>
    </row>
    <row r="2" spans="2:15" ht="12.75" customHeight="1">
      <c r="L2" s="128" t="s">
        <v>158</v>
      </c>
      <c r="M2" s="128"/>
      <c r="N2" s="128"/>
      <c r="O2" s="128"/>
    </row>
    <row r="3" spans="2:15" ht="12.75" customHeight="1">
      <c r="L3" s="128"/>
      <c r="M3" s="128"/>
      <c r="N3" s="128"/>
      <c r="O3" s="128"/>
    </row>
    <row r="4" spans="2:15" ht="24" customHeight="1">
      <c r="L4" s="128"/>
      <c r="M4" s="128"/>
      <c r="N4" s="128"/>
      <c r="O4" s="128"/>
    </row>
    <row r="5" spans="2:15" ht="12.75" customHeight="1">
      <c r="L5" s="128"/>
      <c r="M5" s="128"/>
      <c r="N5" s="128"/>
      <c r="O5" s="128"/>
    </row>
    <row r="6" spans="2:15">
      <c r="L6" s="128"/>
      <c r="M6" s="128"/>
      <c r="N6" s="128"/>
      <c r="O6" s="128"/>
    </row>
    <row r="7" spans="2:15">
      <c r="F7" s="1" t="s">
        <v>72</v>
      </c>
      <c r="L7" s="128"/>
      <c r="M7" s="128"/>
      <c r="N7" s="128"/>
      <c r="O7" s="128"/>
    </row>
    <row r="8" spans="2:15">
      <c r="C8" s="46" t="s">
        <v>71</v>
      </c>
      <c r="F8" s="1"/>
    </row>
    <row r="9" spans="2:15">
      <c r="B9" t="s">
        <v>156</v>
      </c>
      <c r="C9" s="46"/>
    </row>
    <row r="10" spans="2:15">
      <c r="B10" t="s">
        <v>104</v>
      </c>
      <c r="C10" t="s">
        <v>139</v>
      </c>
    </row>
    <row r="11" spans="2:15">
      <c r="B11" t="s">
        <v>114</v>
      </c>
      <c r="C11" t="s">
        <v>140</v>
      </c>
    </row>
    <row r="12" spans="2:15">
      <c r="B12" t="s">
        <v>105</v>
      </c>
      <c r="C12" t="s">
        <v>136</v>
      </c>
    </row>
    <row r="13" spans="2:15">
      <c r="B13" t="s">
        <v>106</v>
      </c>
      <c r="C13" t="s">
        <v>117</v>
      </c>
    </row>
    <row r="14" spans="2:15">
      <c r="B14" t="s">
        <v>107</v>
      </c>
      <c r="C14" t="s">
        <v>118</v>
      </c>
    </row>
    <row r="15" spans="2:15">
      <c r="B15" t="s">
        <v>103</v>
      </c>
      <c r="C15" t="s">
        <v>141</v>
      </c>
      <c r="F15" s="1"/>
    </row>
    <row r="16" spans="2:15">
      <c r="C16" s="46"/>
    </row>
    <row r="17" spans="1:23">
      <c r="C17" s="1"/>
    </row>
    <row r="18" spans="1:23" ht="13.5" thickBot="1"/>
    <row r="19" spans="1:23">
      <c r="A19" s="129" t="s">
        <v>0</v>
      </c>
      <c r="B19" s="132" t="s">
        <v>1</v>
      </c>
      <c r="C19" s="138" t="s">
        <v>63</v>
      </c>
      <c r="D19" s="139"/>
      <c r="E19" s="139"/>
      <c r="F19" s="139"/>
      <c r="G19" s="139"/>
      <c r="H19" s="140"/>
      <c r="I19" s="135" t="s">
        <v>65</v>
      </c>
      <c r="J19" s="136"/>
      <c r="K19" s="136"/>
      <c r="L19" s="137"/>
      <c r="M19" s="126" t="s">
        <v>66</v>
      </c>
    </row>
    <row r="20" spans="1:23" ht="25.5" customHeight="1">
      <c r="A20" s="130"/>
      <c r="B20" s="133"/>
      <c r="C20" s="123" t="s">
        <v>62</v>
      </c>
      <c r="D20" s="123" t="s">
        <v>74</v>
      </c>
      <c r="E20" s="113" t="s">
        <v>9</v>
      </c>
      <c r="F20" s="123" t="s">
        <v>77</v>
      </c>
      <c r="G20" s="123" t="s">
        <v>78</v>
      </c>
      <c r="H20" s="124" t="s">
        <v>76</v>
      </c>
      <c r="I20" s="141" t="s">
        <v>62</v>
      </c>
      <c r="J20" s="123" t="s">
        <v>73</v>
      </c>
      <c r="K20" s="113" t="s">
        <v>9</v>
      </c>
      <c r="L20" s="124" t="s">
        <v>75</v>
      </c>
      <c r="M20" s="127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75.75" customHeight="1">
      <c r="A21" s="131"/>
      <c r="B21" s="134"/>
      <c r="C21" s="121"/>
      <c r="D21" s="121"/>
      <c r="E21" s="114"/>
      <c r="F21" s="121"/>
      <c r="G21" s="121"/>
      <c r="H21" s="125"/>
      <c r="I21" s="142"/>
      <c r="J21" s="121"/>
      <c r="K21" s="114"/>
      <c r="L21" s="125"/>
      <c r="M21" s="127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5.75" customHeight="1">
      <c r="A22" s="47">
        <v>1</v>
      </c>
      <c r="B22" s="48">
        <v>2</v>
      </c>
      <c r="C22" s="8">
        <v>3</v>
      </c>
      <c r="D22" s="8">
        <v>4</v>
      </c>
      <c r="E22" s="8">
        <v>5</v>
      </c>
      <c r="F22" s="8" t="s">
        <v>70</v>
      </c>
      <c r="G22" s="8" t="s">
        <v>68</v>
      </c>
      <c r="H22" s="27" t="s">
        <v>64</v>
      </c>
      <c r="I22" s="36">
        <v>9</v>
      </c>
      <c r="J22" s="8">
        <v>10</v>
      </c>
      <c r="K22" s="8">
        <v>11</v>
      </c>
      <c r="L22" s="27" t="s">
        <v>69</v>
      </c>
      <c r="M22" s="42" t="s">
        <v>67</v>
      </c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>
      <c r="A23" s="28"/>
      <c r="B23" s="25" t="s">
        <v>16</v>
      </c>
      <c r="C23" s="7">
        <v>4</v>
      </c>
      <c r="D23" s="11">
        <v>4000</v>
      </c>
      <c r="E23" s="11">
        <v>1.2</v>
      </c>
      <c r="F23" s="11">
        <f>+D23*E23*C23/1000</f>
        <v>19.2</v>
      </c>
      <c r="G23" s="11">
        <f>+F23*0.018/1000</f>
        <v>3.4559999999999994E-4</v>
      </c>
      <c r="H23" s="29">
        <f>+G23+F23</f>
        <v>19.200345599999999</v>
      </c>
      <c r="I23" s="28">
        <v>2</v>
      </c>
      <c r="J23" s="12">
        <v>1000</v>
      </c>
      <c r="K23" s="11">
        <v>1.2</v>
      </c>
      <c r="L23" s="37">
        <f>+J23*K23*I23/1000</f>
        <v>2.4</v>
      </c>
      <c r="M23" s="43">
        <f>+H23+L23</f>
        <v>21.600345599999997</v>
      </c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>
      <c r="A24" s="30">
        <v>1</v>
      </c>
      <c r="B24" s="10" t="s">
        <v>17</v>
      </c>
      <c r="C24" s="11"/>
      <c r="D24" s="11"/>
      <c r="E24" s="11">
        <v>1.2</v>
      </c>
      <c r="F24" s="11"/>
      <c r="G24" s="11"/>
      <c r="H24" s="29"/>
      <c r="I24" s="38"/>
      <c r="J24" s="7"/>
      <c r="K24" s="11">
        <v>1.2</v>
      </c>
      <c r="L24" s="39"/>
      <c r="M24" s="44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>
      <c r="A25" s="30">
        <v>2</v>
      </c>
      <c r="B25" s="10" t="s">
        <v>18</v>
      </c>
      <c r="C25" s="11"/>
      <c r="D25" s="11"/>
      <c r="E25" s="11">
        <v>1.2</v>
      </c>
      <c r="F25" s="11"/>
      <c r="G25" s="11"/>
      <c r="H25" s="29"/>
      <c r="I25" s="38"/>
      <c r="J25" s="7"/>
      <c r="K25" s="11">
        <v>1.2</v>
      </c>
      <c r="L25" s="39"/>
      <c r="M25" s="44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22.5">
      <c r="A26" s="28">
        <v>3</v>
      </c>
      <c r="B26" s="10" t="s">
        <v>19</v>
      </c>
      <c r="C26" s="11"/>
      <c r="D26" s="11"/>
      <c r="E26" s="11">
        <v>1.2</v>
      </c>
      <c r="F26" s="11"/>
      <c r="G26" s="11"/>
      <c r="H26" s="29"/>
      <c r="I26" s="38"/>
      <c r="J26" s="7"/>
      <c r="K26" s="11">
        <v>1.2</v>
      </c>
      <c r="L26" s="39"/>
      <c r="M26" s="44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>
      <c r="A27" s="28">
        <v>4</v>
      </c>
      <c r="B27" s="10" t="s">
        <v>20</v>
      </c>
      <c r="C27" s="12"/>
      <c r="D27" s="12"/>
      <c r="E27" s="11">
        <v>1.2</v>
      </c>
      <c r="F27" s="11"/>
      <c r="G27" s="11"/>
      <c r="H27" s="29"/>
      <c r="I27" s="40"/>
      <c r="J27" s="7"/>
      <c r="K27" s="11">
        <v>1.2</v>
      </c>
      <c r="L27" s="39"/>
      <c r="M27" s="44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>
      <c r="A28" s="31">
        <v>5</v>
      </c>
      <c r="B28" s="14" t="s">
        <v>21</v>
      </c>
      <c r="C28" s="12"/>
      <c r="D28" s="12"/>
      <c r="E28" s="11">
        <v>1.2</v>
      </c>
      <c r="F28" s="11"/>
      <c r="G28" s="11"/>
      <c r="H28" s="29"/>
      <c r="I28" s="40"/>
      <c r="J28" s="7"/>
      <c r="K28" s="11">
        <v>1.2</v>
      </c>
      <c r="L28" s="39"/>
      <c r="M28" s="44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>
      <c r="A29" s="31">
        <v>6</v>
      </c>
      <c r="B29" s="14" t="s">
        <v>22</v>
      </c>
      <c r="C29" s="11"/>
      <c r="D29" s="11"/>
      <c r="E29" s="11">
        <v>1.2</v>
      </c>
      <c r="F29" s="11"/>
      <c r="G29" s="11"/>
      <c r="H29" s="29"/>
      <c r="I29" s="38"/>
      <c r="J29" s="7"/>
      <c r="K29" s="11">
        <v>1.2</v>
      </c>
      <c r="L29" s="39"/>
      <c r="M29" s="44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>
      <c r="A30" s="31">
        <v>7</v>
      </c>
      <c r="B30" s="14" t="s">
        <v>23</v>
      </c>
      <c r="C30" s="12"/>
      <c r="D30" s="12"/>
      <c r="E30" s="11">
        <v>1.2</v>
      </c>
      <c r="F30" s="11"/>
      <c r="G30" s="11"/>
      <c r="H30" s="29"/>
      <c r="I30" s="40"/>
      <c r="J30" s="7"/>
      <c r="K30" s="11">
        <v>1.2</v>
      </c>
      <c r="L30" s="39"/>
      <c r="M30" s="44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>
      <c r="A31" s="31">
        <v>8</v>
      </c>
      <c r="B31" s="10" t="s">
        <v>24</v>
      </c>
      <c r="C31" s="12"/>
      <c r="D31" s="12"/>
      <c r="E31" s="11">
        <v>1.2</v>
      </c>
      <c r="F31" s="11"/>
      <c r="G31" s="11"/>
      <c r="H31" s="29"/>
      <c r="I31" s="40"/>
      <c r="J31" s="7"/>
      <c r="K31" s="11">
        <v>1.2</v>
      </c>
      <c r="L31" s="39"/>
      <c r="M31" s="44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>
      <c r="A32" s="30">
        <v>9</v>
      </c>
      <c r="B32" s="14" t="s">
        <v>25</v>
      </c>
      <c r="C32" s="11"/>
      <c r="D32" s="9"/>
      <c r="E32" s="21">
        <v>1.5</v>
      </c>
      <c r="F32" s="21"/>
      <c r="G32" s="21"/>
      <c r="H32" s="32"/>
      <c r="I32" s="28"/>
      <c r="J32" s="7"/>
      <c r="K32" s="21">
        <v>1.5</v>
      </c>
      <c r="L32" s="39"/>
      <c r="M32" s="44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>
      <c r="A33" s="31">
        <v>10</v>
      </c>
      <c r="B33" s="14" t="s">
        <v>26</v>
      </c>
      <c r="C33" s="7"/>
      <c r="D33" s="7"/>
      <c r="E33" s="9">
        <v>1.2</v>
      </c>
      <c r="F33" s="9"/>
      <c r="G33" s="9"/>
      <c r="H33" s="33"/>
      <c r="I33" s="28"/>
      <c r="J33" s="7"/>
      <c r="K33" s="9">
        <v>1.2</v>
      </c>
      <c r="L33" s="39"/>
      <c r="M33" s="44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>
      <c r="A34" s="31">
        <v>11</v>
      </c>
      <c r="B34" s="14" t="s">
        <v>27</v>
      </c>
      <c r="C34" s="12"/>
      <c r="D34" s="7"/>
      <c r="E34" s="11">
        <v>1.2</v>
      </c>
      <c r="F34" s="11"/>
      <c r="G34" s="11"/>
      <c r="H34" s="29"/>
      <c r="I34" s="28"/>
      <c r="J34" s="7"/>
      <c r="K34" s="11">
        <v>1.2</v>
      </c>
      <c r="L34" s="39"/>
      <c r="M34" s="44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22.5">
      <c r="A35" s="31">
        <v>12</v>
      </c>
      <c r="B35" s="14" t="s">
        <v>28</v>
      </c>
      <c r="C35" s="12"/>
      <c r="D35" s="7"/>
      <c r="E35" s="9">
        <v>1.2</v>
      </c>
      <c r="F35" s="9"/>
      <c r="G35" s="9"/>
      <c r="H35" s="33"/>
      <c r="I35" s="28"/>
      <c r="J35" s="7"/>
      <c r="K35" s="9">
        <v>1.2</v>
      </c>
      <c r="L35" s="39"/>
      <c r="M35" s="44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>
      <c r="A36" s="31">
        <v>13</v>
      </c>
      <c r="B36" s="14" t="s">
        <v>29</v>
      </c>
      <c r="C36" s="12"/>
      <c r="D36" s="7"/>
      <c r="E36" s="11">
        <v>1.2</v>
      </c>
      <c r="F36" s="11"/>
      <c r="G36" s="11"/>
      <c r="H36" s="29"/>
      <c r="I36" s="28"/>
      <c r="J36" s="7"/>
      <c r="K36" s="11">
        <v>1.2</v>
      </c>
      <c r="L36" s="39"/>
      <c r="M36" s="44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31">
        <v>14</v>
      </c>
      <c r="B37" s="10" t="s">
        <v>30</v>
      </c>
      <c r="C37" s="12"/>
      <c r="D37" s="7"/>
      <c r="E37" s="11">
        <v>1.2</v>
      </c>
      <c r="F37" s="11"/>
      <c r="G37" s="11"/>
      <c r="H37" s="29"/>
      <c r="I37" s="28"/>
      <c r="J37" s="7"/>
      <c r="K37" s="11">
        <v>1.2</v>
      </c>
      <c r="L37" s="39"/>
      <c r="M37" s="44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>
      <c r="A38" s="31">
        <v>15</v>
      </c>
      <c r="B38" s="14" t="s">
        <v>31</v>
      </c>
      <c r="C38" s="12"/>
      <c r="D38" s="7"/>
      <c r="E38" s="11">
        <v>1.2</v>
      </c>
      <c r="F38" s="11"/>
      <c r="G38" s="11"/>
      <c r="H38" s="29"/>
      <c r="I38" s="28"/>
      <c r="J38" s="7"/>
      <c r="K38" s="11">
        <v>1.2</v>
      </c>
      <c r="L38" s="39"/>
      <c r="M38" s="44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>
      <c r="A39" s="31">
        <v>16</v>
      </c>
      <c r="B39" s="14" t="s">
        <v>32</v>
      </c>
      <c r="C39" s="7"/>
      <c r="D39" s="7"/>
      <c r="E39" s="22">
        <v>1.3</v>
      </c>
      <c r="F39" s="22"/>
      <c r="G39" s="22"/>
      <c r="H39" s="34"/>
      <c r="I39" s="28"/>
      <c r="J39" s="7"/>
      <c r="K39" s="22">
        <v>1.3</v>
      </c>
      <c r="L39" s="39"/>
      <c r="M39" s="44"/>
    </row>
    <row r="40" spans="1:23">
      <c r="A40" s="31">
        <v>17</v>
      </c>
      <c r="B40" s="14" t="s">
        <v>33</v>
      </c>
      <c r="C40" s="7"/>
      <c r="D40" s="7"/>
      <c r="E40" s="11">
        <v>1.2</v>
      </c>
      <c r="F40" s="11"/>
      <c r="G40" s="11"/>
      <c r="H40" s="29"/>
      <c r="I40" s="28"/>
      <c r="J40" s="7"/>
      <c r="K40" s="11">
        <v>1.2</v>
      </c>
      <c r="L40" s="39"/>
      <c r="M40" s="44"/>
    </row>
    <row r="41" spans="1:23">
      <c r="A41" s="31">
        <v>18</v>
      </c>
      <c r="B41" s="14" t="s">
        <v>34</v>
      </c>
      <c r="C41" s="7"/>
      <c r="D41" s="7"/>
      <c r="E41" s="9">
        <v>1.2</v>
      </c>
      <c r="F41" s="9"/>
      <c r="G41" s="9"/>
      <c r="H41" s="33"/>
      <c r="I41" s="28"/>
      <c r="J41" s="7"/>
      <c r="K41" s="9">
        <v>1.2</v>
      </c>
      <c r="L41" s="39"/>
      <c r="M41" s="44"/>
    </row>
    <row r="42" spans="1:23">
      <c r="A42" s="31">
        <v>19</v>
      </c>
      <c r="B42" s="14" t="s">
        <v>35</v>
      </c>
      <c r="C42" s="7"/>
      <c r="D42" s="7"/>
      <c r="E42" s="11">
        <v>1.2</v>
      </c>
      <c r="F42" s="11"/>
      <c r="G42" s="11"/>
      <c r="H42" s="29"/>
      <c r="I42" s="28"/>
      <c r="J42" s="7"/>
      <c r="K42" s="11">
        <v>1.2</v>
      </c>
      <c r="L42" s="39"/>
      <c r="M42" s="44"/>
    </row>
    <row r="43" spans="1:23">
      <c r="A43" s="31">
        <v>20</v>
      </c>
      <c r="B43" s="14" t="s">
        <v>36</v>
      </c>
      <c r="C43" s="7"/>
      <c r="D43" s="7"/>
      <c r="E43" s="11">
        <v>1.2</v>
      </c>
      <c r="F43" s="11"/>
      <c r="G43" s="11"/>
      <c r="H43" s="29"/>
      <c r="I43" s="28"/>
      <c r="J43" s="7"/>
      <c r="K43" s="11">
        <v>1.2</v>
      </c>
      <c r="L43" s="39"/>
      <c r="M43" s="44"/>
    </row>
    <row r="44" spans="1:23" ht="15" customHeight="1">
      <c r="A44" s="31">
        <v>21</v>
      </c>
      <c r="B44" s="14" t="s">
        <v>37</v>
      </c>
      <c r="C44" s="7"/>
      <c r="D44" s="7"/>
      <c r="E44" s="11">
        <v>1.2</v>
      </c>
      <c r="F44" s="11"/>
      <c r="G44" s="11"/>
      <c r="H44" s="29"/>
      <c r="I44" s="28"/>
      <c r="J44" s="7"/>
      <c r="K44" s="11">
        <v>1.2</v>
      </c>
      <c r="L44" s="39"/>
      <c r="M44" s="44"/>
    </row>
    <row r="45" spans="1:23">
      <c r="A45" s="31">
        <v>22</v>
      </c>
      <c r="B45" s="14" t="s">
        <v>38</v>
      </c>
      <c r="C45" s="7"/>
      <c r="D45" s="7"/>
      <c r="E45" s="9">
        <v>1.2</v>
      </c>
      <c r="F45" s="9"/>
      <c r="G45" s="9"/>
      <c r="H45" s="33"/>
      <c r="I45" s="28"/>
      <c r="J45" s="7"/>
      <c r="K45" s="9">
        <v>1.2</v>
      </c>
      <c r="L45" s="39"/>
      <c r="M45" s="44"/>
    </row>
    <row r="46" spans="1:23">
      <c r="A46" s="31">
        <v>23</v>
      </c>
      <c r="B46" s="14" t="s">
        <v>39</v>
      </c>
      <c r="C46" s="7"/>
      <c r="D46" s="7"/>
      <c r="E46" s="11">
        <v>1.2</v>
      </c>
      <c r="F46" s="11"/>
      <c r="G46" s="11"/>
      <c r="H46" s="29"/>
      <c r="I46" s="28"/>
      <c r="J46" s="7"/>
      <c r="K46" s="11">
        <v>1.2</v>
      </c>
      <c r="L46" s="39"/>
      <c r="M46" s="44"/>
    </row>
    <row r="47" spans="1:23">
      <c r="A47" s="31">
        <v>24</v>
      </c>
      <c r="B47" s="14" t="s">
        <v>40</v>
      </c>
      <c r="C47" s="7"/>
      <c r="D47" s="7"/>
      <c r="E47" s="22">
        <v>1.3</v>
      </c>
      <c r="F47" s="22"/>
      <c r="G47" s="22"/>
      <c r="H47" s="34"/>
      <c r="I47" s="28"/>
      <c r="J47" s="7"/>
      <c r="K47" s="22">
        <v>1.3</v>
      </c>
      <c r="L47" s="39"/>
      <c r="M47" s="44"/>
    </row>
    <row r="48" spans="1:23">
      <c r="A48" s="31">
        <v>25</v>
      </c>
      <c r="B48" s="14" t="s">
        <v>41</v>
      </c>
      <c r="C48" s="7"/>
      <c r="D48" s="7"/>
      <c r="E48" s="22">
        <v>1.3</v>
      </c>
      <c r="F48" s="22"/>
      <c r="G48" s="22"/>
      <c r="H48" s="34"/>
      <c r="I48" s="28"/>
      <c r="J48" s="7"/>
      <c r="K48" s="22">
        <v>1.3</v>
      </c>
      <c r="L48" s="39"/>
      <c r="M48" s="44"/>
    </row>
    <row r="49" spans="1:13">
      <c r="A49" s="31">
        <v>26</v>
      </c>
      <c r="B49" s="14" t="s">
        <v>42</v>
      </c>
      <c r="C49" s="7"/>
      <c r="D49" s="7"/>
      <c r="E49" s="11">
        <v>1.2</v>
      </c>
      <c r="F49" s="11"/>
      <c r="G49" s="11"/>
      <c r="H49" s="29"/>
      <c r="I49" s="28"/>
      <c r="J49" s="7"/>
      <c r="K49" s="11">
        <v>1.2</v>
      </c>
      <c r="L49" s="39"/>
      <c r="M49" s="44"/>
    </row>
    <row r="50" spans="1:13">
      <c r="A50" s="31">
        <v>27</v>
      </c>
      <c r="B50" s="14" t="s">
        <v>43</v>
      </c>
      <c r="C50" s="7"/>
      <c r="D50" s="7"/>
      <c r="E50" s="11">
        <v>1.2</v>
      </c>
      <c r="F50" s="11"/>
      <c r="G50" s="11"/>
      <c r="H50" s="29"/>
      <c r="I50" s="28"/>
      <c r="J50" s="7"/>
      <c r="K50" s="11">
        <v>1.2</v>
      </c>
      <c r="L50" s="39"/>
      <c r="M50" s="44"/>
    </row>
    <row r="51" spans="1:13">
      <c r="A51" s="31">
        <v>28</v>
      </c>
      <c r="B51" s="14" t="s">
        <v>44</v>
      </c>
      <c r="C51" s="7"/>
      <c r="D51" s="7"/>
      <c r="E51" s="22">
        <v>1.3</v>
      </c>
      <c r="F51" s="22"/>
      <c r="G51" s="22"/>
      <c r="H51" s="34"/>
      <c r="I51" s="28"/>
      <c r="J51" s="7"/>
      <c r="K51" s="22">
        <v>1.3</v>
      </c>
      <c r="L51" s="39"/>
      <c r="M51" s="44"/>
    </row>
    <row r="52" spans="1:13">
      <c r="A52" s="31">
        <v>29</v>
      </c>
      <c r="B52" s="14" t="s">
        <v>45</v>
      </c>
      <c r="C52" s="7"/>
      <c r="D52" s="7"/>
      <c r="E52" s="11">
        <v>1.2</v>
      </c>
      <c r="F52" s="11"/>
      <c r="G52" s="11"/>
      <c r="H52" s="29"/>
      <c r="I52" s="28"/>
      <c r="J52" s="7"/>
      <c r="K52" s="11">
        <v>1.2</v>
      </c>
      <c r="L52" s="39"/>
      <c r="M52" s="44"/>
    </row>
    <row r="53" spans="1:13">
      <c r="A53" s="31">
        <v>30</v>
      </c>
      <c r="B53" s="14" t="s">
        <v>46</v>
      </c>
      <c r="C53" s="7"/>
      <c r="D53" s="7"/>
      <c r="E53" s="11">
        <v>1.2</v>
      </c>
      <c r="F53" s="11"/>
      <c r="G53" s="11"/>
      <c r="H53" s="29"/>
      <c r="I53" s="28"/>
      <c r="J53" s="7"/>
      <c r="K53" s="11">
        <v>1.2</v>
      </c>
      <c r="L53" s="39"/>
      <c r="M53" s="44"/>
    </row>
    <row r="54" spans="1:13">
      <c r="A54" s="31">
        <v>31</v>
      </c>
      <c r="B54" s="14" t="s">
        <v>47</v>
      </c>
      <c r="C54" s="7"/>
      <c r="D54" s="7"/>
      <c r="E54" s="11">
        <v>1.2</v>
      </c>
      <c r="F54" s="11"/>
      <c r="G54" s="11"/>
      <c r="H54" s="29"/>
      <c r="I54" s="28"/>
      <c r="J54" s="7"/>
      <c r="K54" s="11">
        <v>1.2</v>
      </c>
      <c r="L54" s="39"/>
      <c r="M54" s="44"/>
    </row>
    <row r="55" spans="1:13">
      <c r="A55" s="28">
        <v>32</v>
      </c>
      <c r="B55" s="14" t="s">
        <v>48</v>
      </c>
      <c r="C55" s="7"/>
      <c r="D55" s="7"/>
      <c r="E55" s="11">
        <v>1.2</v>
      </c>
      <c r="F55" s="11"/>
      <c r="G55" s="11"/>
      <c r="H55" s="29"/>
      <c r="I55" s="28"/>
      <c r="J55" s="7"/>
      <c r="K55" s="11">
        <v>1.2</v>
      </c>
      <c r="L55" s="39"/>
      <c r="M55" s="44"/>
    </row>
    <row r="56" spans="1:13">
      <c r="A56" s="28">
        <v>33</v>
      </c>
      <c r="B56" s="14" t="s">
        <v>49</v>
      </c>
      <c r="C56" s="7"/>
      <c r="D56" s="7"/>
      <c r="E56" s="11">
        <v>1.2</v>
      </c>
      <c r="F56" s="11"/>
      <c r="G56" s="11"/>
      <c r="H56" s="29"/>
      <c r="I56" s="28"/>
      <c r="J56" s="7"/>
      <c r="K56" s="11">
        <v>1.2</v>
      </c>
      <c r="L56" s="39"/>
      <c r="M56" s="44"/>
    </row>
    <row r="57" spans="1:13">
      <c r="A57" s="28">
        <v>34</v>
      </c>
      <c r="B57" s="14" t="s">
        <v>50</v>
      </c>
      <c r="C57" s="7"/>
      <c r="D57" s="7"/>
      <c r="E57" s="11">
        <v>1.2</v>
      </c>
      <c r="F57" s="11"/>
      <c r="G57" s="11"/>
      <c r="H57" s="29"/>
      <c r="I57" s="28"/>
      <c r="J57" s="7"/>
      <c r="K57" s="11">
        <v>1.2</v>
      </c>
      <c r="L57" s="39"/>
      <c r="M57" s="44"/>
    </row>
    <row r="58" spans="1:13" ht="22.5">
      <c r="A58" s="28">
        <v>35</v>
      </c>
      <c r="B58" s="14" t="s">
        <v>51</v>
      </c>
      <c r="C58" s="7"/>
      <c r="D58" s="7"/>
      <c r="E58" s="11">
        <v>1.2</v>
      </c>
      <c r="F58" s="11"/>
      <c r="G58" s="11"/>
      <c r="H58" s="29"/>
      <c r="I58" s="28"/>
      <c r="J58" s="7"/>
      <c r="K58" s="11">
        <v>1.2</v>
      </c>
      <c r="L58" s="39"/>
      <c r="M58" s="44"/>
    </row>
    <row r="59" spans="1:13">
      <c r="A59" s="28"/>
      <c r="B59" s="26" t="s">
        <v>52</v>
      </c>
      <c r="C59" s="16">
        <f>SUM(C24:C58)</f>
        <v>0</v>
      </c>
      <c r="D59" s="16">
        <f t="shared" ref="D59:M59" si="0">SUM(D24:D58)</f>
        <v>0</v>
      </c>
      <c r="E59" s="16">
        <v>0</v>
      </c>
      <c r="F59" s="16"/>
      <c r="G59" s="16"/>
      <c r="H59" s="35"/>
      <c r="I59" s="41">
        <f t="shared" si="0"/>
        <v>0</v>
      </c>
      <c r="J59" s="16">
        <f t="shared" si="0"/>
        <v>0</v>
      </c>
      <c r="K59" s="16">
        <v>0</v>
      </c>
      <c r="L59" s="35">
        <f t="shared" si="0"/>
        <v>0</v>
      </c>
      <c r="M59" s="45">
        <f t="shared" si="0"/>
        <v>0</v>
      </c>
    </row>
    <row r="62" spans="1:13" ht="25.5">
      <c r="B62" s="55" t="s">
        <v>101</v>
      </c>
    </row>
    <row r="64" spans="1:13">
      <c r="B64" t="s">
        <v>102</v>
      </c>
    </row>
  </sheetData>
  <mergeCells count="17">
    <mergeCell ref="A19:A21"/>
    <mergeCell ref="B19:B21"/>
    <mergeCell ref="I19:L19"/>
    <mergeCell ref="C19:H19"/>
    <mergeCell ref="I20:I21"/>
    <mergeCell ref="J20:J21"/>
    <mergeCell ref="K20:K21"/>
    <mergeCell ref="L20:L21"/>
    <mergeCell ref="C20:C21"/>
    <mergeCell ref="D20:D21"/>
    <mergeCell ref="L1:O1"/>
    <mergeCell ref="G20:G21"/>
    <mergeCell ref="H20:H21"/>
    <mergeCell ref="F20:F21"/>
    <mergeCell ref="E20:E21"/>
    <mergeCell ref="M19:M21"/>
    <mergeCell ref="L2:O7"/>
  </mergeCells>
  <phoneticPr fontId="4" type="noConversion"/>
  <pageMargins left="0.75" right="0.75" top="1" bottom="1" header="0.5" footer="0.5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topLeftCell="I1" workbookViewId="0">
      <selection activeCell="I7" sqref="I7"/>
    </sheetView>
  </sheetViews>
  <sheetFormatPr defaultRowHeight="12.75"/>
  <cols>
    <col min="1" max="1" width="6.42578125" customWidth="1"/>
    <col min="2" max="3" width="34.7109375" customWidth="1"/>
    <col min="4" max="4" width="11.85546875" customWidth="1"/>
    <col min="5" max="5" width="14.5703125" customWidth="1"/>
    <col min="6" max="6" width="14.28515625" customWidth="1"/>
    <col min="7" max="7" width="16.5703125" customWidth="1"/>
    <col min="8" max="8" width="13.85546875" customWidth="1"/>
    <col min="9" max="9" width="13.7109375" customWidth="1"/>
    <col min="10" max="10" width="14.5703125" customWidth="1"/>
    <col min="11" max="11" width="14.140625" customWidth="1"/>
  </cols>
  <sheetData>
    <row r="1" spans="1:12" ht="15.75">
      <c r="I1" s="143" t="s">
        <v>146</v>
      </c>
      <c r="J1" s="143"/>
      <c r="K1" s="143"/>
      <c r="L1" s="143"/>
    </row>
    <row r="2" spans="1:12">
      <c r="I2" s="128" t="s">
        <v>160</v>
      </c>
      <c r="J2" s="128"/>
      <c r="K2" s="128"/>
      <c r="L2" s="128"/>
    </row>
    <row r="3" spans="1:12">
      <c r="I3" s="128"/>
      <c r="J3" s="128"/>
      <c r="K3" s="128"/>
      <c r="L3" s="128"/>
    </row>
    <row r="4" spans="1:12">
      <c r="I4" s="128"/>
      <c r="J4" s="128"/>
      <c r="K4" s="128"/>
      <c r="L4" s="128"/>
    </row>
    <row r="5" spans="1:12">
      <c r="I5" s="128"/>
      <c r="J5" s="128"/>
      <c r="K5" s="128"/>
      <c r="L5" s="128"/>
    </row>
    <row r="6" spans="1:12">
      <c r="I6" s="128"/>
      <c r="J6" s="128"/>
      <c r="K6" s="128"/>
      <c r="L6" s="128"/>
    </row>
    <row r="7" spans="1:12" ht="18">
      <c r="D7" s="54" t="s">
        <v>93</v>
      </c>
    </row>
    <row r="8" spans="1:12">
      <c r="B8" t="s">
        <v>155</v>
      </c>
    </row>
    <row r="9" spans="1:12" ht="18">
      <c r="B9" t="s">
        <v>104</v>
      </c>
      <c r="C9" s="1" t="s">
        <v>122</v>
      </c>
      <c r="D9" s="54"/>
      <c r="G9" s="54"/>
    </row>
    <row r="10" spans="1:12">
      <c r="B10" t="s">
        <v>123</v>
      </c>
      <c r="C10" s="59" t="s">
        <v>124</v>
      </c>
      <c r="D10" s="1"/>
    </row>
    <row r="11" spans="1:12">
      <c r="B11" t="s">
        <v>105</v>
      </c>
      <c r="C11" t="s">
        <v>125</v>
      </c>
    </row>
    <row r="12" spans="1:12">
      <c r="B12" t="s">
        <v>106</v>
      </c>
      <c r="C12" t="s">
        <v>126</v>
      </c>
    </row>
    <row r="13" spans="1:12">
      <c r="B13" t="s">
        <v>107</v>
      </c>
      <c r="C13" t="s">
        <v>118</v>
      </c>
    </row>
    <row r="14" spans="1:12">
      <c r="B14" t="s">
        <v>103</v>
      </c>
      <c r="C14" s="1" t="s">
        <v>127</v>
      </c>
      <c r="D14" s="1" t="s">
        <v>128</v>
      </c>
    </row>
    <row r="16" spans="1:12" ht="96">
      <c r="A16" s="50" t="s">
        <v>0</v>
      </c>
      <c r="B16" s="26" t="s">
        <v>89</v>
      </c>
      <c r="C16" s="26" t="s">
        <v>103</v>
      </c>
      <c r="D16" s="51" t="s">
        <v>111</v>
      </c>
      <c r="E16" s="51" t="s">
        <v>79</v>
      </c>
      <c r="F16" s="51" t="s">
        <v>142</v>
      </c>
      <c r="G16" s="51" t="s">
        <v>81</v>
      </c>
      <c r="H16" s="51" t="s">
        <v>92</v>
      </c>
      <c r="I16" s="51" t="s">
        <v>84</v>
      </c>
      <c r="J16" s="51" t="s">
        <v>82</v>
      </c>
      <c r="K16" s="51" t="s">
        <v>83</v>
      </c>
    </row>
    <row r="17" spans="1:11">
      <c r="A17" s="52">
        <v>1</v>
      </c>
      <c r="B17" s="52">
        <v>2</v>
      </c>
      <c r="C17" s="52"/>
      <c r="D17" s="52">
        <v>3</v>
      </c>
      <c r="E17" s="52">
        <v>4</v>
      </c>
      <c r="F17" s="52">
        <v>5</v>
      </c>
      <c r="G17" s="52">
        <v>6</v>
      </c>
      <c r="H17" s="53" t="s">
        <v>85</v>
      </c>
      <c r="I17" s="52" t="s">
        <v>86</v>
      </c>
      <c r="J17" s="52" t="s">
        <v>87</v>
      </c>
      <c r="K17" s="52" t="s">
        <v>88</v>
      </c>
    </row>
    <row r="18" spans="1:11">
      <c r="A18" s="7"/>
      <c r="B18" s="25" t="s">
        <v>80</v>
      </c>
      <c r="C18" s="25"/>
      <c r="D18" s="3">
        <v>3</v>
      </c>
      <c r="E18" s="49">
        <v>500</v>
      </c>
      <c r="F18" s="3">
        <v>1</v>
      </c>
      <c r="G18" s="3">
        <v>500</v>
      </c>
      <c r="H18" s="3">
        <f>+G18*D18*12</f>
        <v>18000</v>
      </c>
      <c r="I18" s="49">
        <f>+(H18*0.6)*0.018</f>
        <v>194.39999999999998</v>
      </c>
      <c r="J18" s="49">
        <f>+(H18*0.4)*0.015</f>
        <v>108</v>
      </c>
      <c r="K18" s="49">
        <f>+J18+I18+H18</f>
        <v>18302.400000000001</v>
      </c>
    </row>
    <row r="19" spans="1:11">
      <c r="A19" s="7"/>
      <c r="B19" s="9" t="s">
        <v>90</v>
      </c>
      <c r="C19" s="9"/>
      <c r="D19" s="7"/>
      <c r="E19" s="7"/>
      <c r="F19" s="7"/>
      <c r="G19" s="7"/>
      <c r="H19" s="25">
        <f>+H18</f>
        <v>18000</v>
      </c>
      <c r="I19" s="18">
        <f>+I18</f>
        <v>194.39999999999998</v>
      </c>
      <c r="J19" s="18">
        <f>+J18</f>
        <v>108</v>
      </c>
      <c r="K19" s="18">
        <f>+K18</f>
        <v>18302.400000000001</v>
      </c>
    </row>
    <row r="20" spans="1:1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2" spans="1:11" ht="25.5">
      <c r="B22" s="55" t="s">
        <v>101</v>
      </c>
      <c r="C22" s="55"/>
    </row>
    <row r="24" spans="1:11">
      <c r="B24" t="s">
        <v>102</v>
      </c>
    </row>
  </sheetData>
  <mergeCells count="2">
    <mergeCell ref="I1:L1"/>
    <mergeCell ref="I2:L6"/>
  </mergeCells>
  <phoneticPr fontId="4" type="noConversion"/>
  <pageMargins left="0.75" right="0.75" top="1" bottom="1" header="0.5" footer="0.5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topLeftCell="I1" workbookViewId="0">
      <selection activeCell="J7" sqref="J7"/>
    </sheetView>
  </sheetViews>
  <sheetFormatPr defaultRowHeight="12.75"/>
  <cols>
    <col min="1" max="1" width="4.28515625" customWidth="1"/>
    <col min="2" max="2" width="39.5703125" customWidth="1"/>
    <col min="3" max="3" width="11.85546875" customWidth="1"/>
    <col min="4" max="4" width="14.5703125" customWidth="1"/>
    <col min="5" max="5" width="14.28515625" customWidth="1"/>
    <col min="6" max="6" width="16.5703125" customWidth="1"/>
    <col min="7" max="7" width="13.85546875" customWidth="1"/>
    <col min="8" max="8" width="13.7109375" customWidth="1"/>
    <col min="9" max="9" width="14.5703125" customWidth="1"/>
    <col min="10" max="10" width="14.140625" customWidth="1"/>
  </cols>
  <sheetData>
    <row r="1" spans="2:15" ht="15.75">
      <c r="J1" s="144" t="s">
        <v>147</v>
      </c>
      <c r="K1" s="144"/>
      <c r="L1" s="144"/>
      <c r="M1" s="144"/>
      <c r="N1" s="61"/>
      <c r="O1" s="61"/>
    </row>
    <row r="2" spans="2:15" ht="12.75" customHeight="1">
      <c r="J2" s="128" t="s">
        <v>161</v>
      </c>
      <c r="K2" s="128"/>
      <c r="L2" s="128"/>
      <c r="M2" s="128"/>
      <c r="N2" s="62"/>
      <c r="O2" s="62"/>
    </row>
    <row r="3" spans="2:15" ht="12.75" customHeight="1">
      <c r="J3" s="128"/>
      <c r="K3" s="128"/>
      <c r="L3" s="128"/>
      <c r="M3" s="128"/>
      <c r="N3" s="62"/>
      <c r="O3" s="62"/>
    </row>
    <row r="4" spans="2:15" ht="12.75" customHeight="1">
      <c r="J4" s="128"/>
      <c r="K4" s="128"/>
      <c r="L4" s="128"/>
      <c r="M4" s="128"/>
      <c r="N4" s="62"/>
      <c r="O4" s="62"/>
    </row>
    <row r="5" spans="2:15" ht="12.75" customHeight="1">
      <c r="J5" s="128"/>
      <c r="K5" s="128"/>
      <c r="L5" s="128"/>
      <c r="M5" s="128"/>
      <c r="N5" s="62"/>
      <c r="O5" s="62"/>
    </row>
    <row r="6" spans="2:15" ht="12.75" customHeight="1">
      <c r="J6" s="128"/>
      <c r="K6" s="128"/>
      <c r="L6" s="128"/>
      <c r="M6" s="128"/>
      <c r="N6" s="62"/>
      <c r="O6" s="62"/>
    </row>
    <row r="7" spans="2:15" ht="18">
      <c r="C7" s="54" t="s">
        <v>98</v>
      </c>
    </row>
    <row r="8" spans="2:15">
      <c r="B8" t="s">
        <v>155</v>
      </c>
    </row>
    <row r="9" spans="2:15">
      <c r="B9" t="s">
        <v>104</v>
      </c>
      <c r="C9" s="1" t="s">
        <v>122</v>
      </c>
    </row>
    <row r="10" spans="2:15">
      <c r="B10" t="s">
        <v>123</v>
      </c>
      <c r="C10" s="59" t="s">
        <v>124</v>
      </c>
    </row>
    <row r="11" spans="2:15">
      <c r="B11" t="s">
        <v>105</v>
      </c>
      <c r="C11" t="s">
        <v>125</v>
      </c>
    </row>
    <row r="12" spans="2:15">
      <c r="B12" t="s">
        <v>106</v>
      </c>
      <c r="C12" t="s">
        <v>126</v>
      </c>
    </row>
    <row r="13" spans="2:15" ht="18">
      <c r="B13" t="s">
        <v>107</v>
      </c>
      <c r="C13" t="s">
        <v>118</v>
      </c>
      <c r="F13" s="54"/>
    </row>
    <row r="14" spans="2:15">
      <c r="B14" t="s">
        <v>103</v>
      </c>
      <c r="C14" s="1" t="s">
        <v>127</v>
      </c>
      <c r="E14" s="1" t="s">
        <v>129</v>
      </c>
    </row>
    <row r="17" spans="1:10" ht="96">
      <c r="A17" s="50" t="s">
        <v>0</v>
      </c>
      <c r="B17" s="26" t="s">
        <v>89</v>
      </c>
      <c r="C17" s="51" t="s">
        <v>111</v>
      </c>
      <c r="D17" s="51" t="s">
        <v>79</v>
      </c>
      <c r="E17" s="51" t="s">
        <v>112</v>
      </c>
      <c r="F17" s="51" t="s">
        <v>81</v>
      </c>
      <c r="G17" s="51" t="s">
        <v>92</v>
      </c>
      <c r="H17" s="51" t="s">
        <v>84</v>
      </c>
      <c r="I17" s="51" t="s">
        <v>82</v>
      </c>
      <c r="J17" s="51" t="s">
        <v>83</v>
      </c>
    </row>
    <row r="18" spans="1:10">
      <c r="A18" s="52">
        <v>1</v>
      </c>
      <c r="B18" s="52">
        <v>2</v>
      </c>
      <c r="C18" s="52">
        <v>3</v>
      </c>
      <c r="D18" s="52">
        <v>4</v>
      </c>
      <c r="E18" s="52">
        <v>5</v>
      </c>
      <c r="F18" s="52">
        <v>6</v>
      </c>
      <c r="G18" s="53" t="s">
        <v>85</v>
      </c>
      <c r="H18" s="52" t="s">
        <v>86</v>
      </c>
      <c r="I18" s="52" t="s">
        <v>87</v>
      </c>
      <c r="J18" s="52" t="s">
        <v>88</v>
      </c>
    </row>
    <row r="19" spans="1:10">
      <c r="A19" s="7"/>
      <c r="B19" s="25" t="s">
        <v>80</v>
      </c>
      <c r="C19" s="3">
        <v>3</v>
      </c>
      <c r="D19" s="49">
        <v>500</v>
      </c>
      <c r="E19" s="3">
        <v>1</v>
      </c>
      <c r="F19" s="49">
        <v>500</v>
      </c>
      <c r="G19" s="3">
        <f>+F19*C19*12</f>
        <v>18000</v>
      </c>
      <c r="H19" s="49">
        <f>+(G19*0.6)*0.018</f>
        <v>194.39999999999998</v>
      </c>
      <c r="I19" s="49">
        <f>+(G19*0.4)*0.015</f>
        <v>108</v>
      </c>
      <c r="J19" s="49">
        <f>+I19+H19+G19</f>
        <v>18302.400000000001</v>
      </c>
    </row>
    <row r="20" spans="1:10">
      <c r="A20" s="7"/>
      <c r="B20" s="9" t="s">
        <v>99</v>
      </c>
      <c r="C20" s="7"/>
      <c r="D20" s="7"/>
      <c r="E20" s="7"/>
      <c r="F20" s="7"/>
      <c r="G20" s="7"/>
      <c r="H20" s="7"/>
      <c r="I20" s="7"/>
      <c r="J20" s="7"/>
    </row>
    <row r="21" spans="1:10">
      <c r="A21" s="7"/>
      <c r="B21" s="9"/>
      <c r="C21" s="7"/>
      <c r="D21" s="7"/>
      <c r="E21" s="7"/>
      <c r="F21" s="7"/>
      <c r="G21" s="7"/>
      <c r="H21" s="7"/>
      <c r="I21" s="7"/>
      <c r="J21" s="7"/>
    </row>
    <row r="22" spans="1:10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>
      <c r="A23" s="7"/>
      <c r="B23" s="7"/>
      <c r="C23" s="7"/>
      <c r="D23" s="7"/>
      <c r="E23" s="7"/>
      <c r="F23" s="7"/>
      <c r="G23" s="7"/>
      <c r="H23" s="7"/>
      <c r="I23" s="7"/>
      <c r="J23" s="7"/>
    </row>
    <row r="25" spans="1:10" ht="25.5">
      <c r="B25" s="55" t="s">
        <v>101</v>
      </c>
    </row>
    <row r="27" spans="1:10">
      <c r="B27" t="s">
        <v>102</v>
      </c>
    </row>
  </sheetData>
  <mergeCells count="2">
    <mergeCell ref="J1:M1"/>
    <mergeCell ref="J2:M6"/>
  </mergeCells>
  <phoneticPr fontId="4" type="noConversion"/>
  <pageMargins left="0.75" right="0.75" top="1" bottom="1" header="0.5" footer="0.5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topLeftCell="H1" workbookViewId="0">
      <selection activeCell="J7" sqref="J7"/>
    </sheetView>
  </sheetViews>
  <sheetFormatPr defaultRowHeight="12.75"/>
  <cols>
    <col min="1" max="1" width="6.42578125" customWidth="1"/>
    <col min="2" max="2" width="34.7109375" customWidth="1"/>
    <col min="3" max="3" width="11.85546875" customWidth="1"/>
    <col min="4" max="4" width="14.5703125" customWidth="1"/>
    <col min="5" max="5" width="14.28515625" customWidth="1"/>
    <col min="6" max="6" width="16.5703125" customWidth="1"/>
    <col min="7" max="7" width="13.85546875" customWidth="1"/>
    <col min="8" max="8" width="13.7109375" customWidth="1"/>
    <col min="9" max="9" width="14.5703125" customWidth="1"/>
    <col min="10" max="10" width="14.140625" customWidth="1"/>
  </cols>
  <sheetData>
    <row r="1" spans="2:17" ht="15.75">
      <c r="J1" s="144" t="s">
        <v>148</v>
      </c>
      <c r="K1" s="144"/>
      <c r="L1" s="144"/>
      <c r="M1" s="144"/>
      <c r="N1" s="144"/>
      <c r="O1" s="144"/>
      <c r="P1" s="144"/>
      <c r="Q1" s="144"/>
    </row>
    <row r="2" spans="2:17">
      <c r="J2" s="128" t="s">
        <v>161</v>
      </c>
      <c r="K2" s="128"/>
      <c r="L2" s="128"/>
      <c r="M2" s="128"/>
      <c r="N2" s="128"/>
      <c r="O2" s="128"/>
      <c r="P2" s="128"/>
      <c r="Q2" s="128"/>
    </row>
    <row r="3" spans="2:17">
      <c r="J3" s="128"/>
      <c r="K3" s="128"/>
      <c r="L3" s="128"/>
      <c r="M3" s="128"/>
      <c r="N3" s="128"/>
      <c r="O3" s="128"/>
      <c r="P3" s="128"/>
      <c r="Q3" s="128"/>
    </row>
    <row r="4" spans="2:17">
      <c r="J4" s="128"/>
      <c r="K4" s="128"/>
      <c r="L4" s="128"/>
      <c r="M4" s="128"/>
      <c r="N4" s="128"/>
      <c r="O4" s="128"/>
      <c r="P4" s="128"/>
      <c r="Q4" s="128"/>
    </row>
    <row r="5" spans="2:17">
      <c r="J5" s="128"/>
      <c r="K5" s="128"/>
      <c r="L5" s="128"/>
      <c r="M5" s="128"/>
      <c r="N5" s="128"/>
      <c r="O5" s="128"/>
      <c r="P5" s="128"/>
      <c r="Q5" s="128"/>
    </row>
    <row r="6" spans="2:17">
      <c r="J6" s="128"/>
      <c r="K6" s="128"/>
      <c r="L6" s="128"/>
      <c r="M6" s="128"/>
      <c r="N6" s="128"/>
      <c r="O6" s="128"/>
      <c r="P6" s="128"/>
      <c r="Q6" s="128"/>
    </row>
    <row r="7" spans="2:17" ht="18">
      <c r="D7" s="54" t="s">
        <v>96</v>
      </c>
    </row>
    <row r="8" spans="2:17">
      <c r="B8" t="s">
        <v>155</v>
      </c>
    </row>
    <row r="9" spans="2:17">
      <c r="B9" t="s">
        <v>104</v>
      </c>
      <c r="C9" s="1" t="s">
        <v>122</v>
      </c>
    </row>
    <row r="10" spans="2:17">
      <c r="B10" t="s">
        <v>123</v>
      </c>
      <c r="C10" s="59" t="s">
        <v>131</v>
      </c>
    </row>
    <row r="11" spans="2:17">
      <c r="B11" t="s">
        <v>105</v>
      </c>
      <c r="C11" t="s">
        <v>125</v>
      </c>
    </row>
    <row r="12" spans="2:17">
      <c r="B12" t="s">
        <v>106</v>
      </c>
      <c r="C12" t="s">
        <v>126</v>
      </c>
    </row>
    <row r="13" spans="2:17" ht="18">
      <c r="B13" t="s">
        <v>107</v>
      </c>
      <c r="C13" t="s">
        <v>118</v>
      </c>
      <c r="D13" s="54"/>
      <c r="F13" s="54"/>
    </row>
    <row r="14" spans="2:17">
      <c r="B14" t="s">
        <v>103</v>
      </c>
      <c r="C14" s="1" t="s">
        <v>132</v>
      </c>
      <c r="E14" s="1" t="s">
        <v>130</v>
      </c>
    </row>
    <row r="17" spans="1:10" ht="96">
      <c r="A17" s="50" t="s">
        <v>0</v>
      </c>
      <c r="B17" s="26" t="s">
        <v>89</v>
      </c>
      <c r="C17" s="51" t="s">
        <v>111</v>
      </c>
      <c r="D17" s="51" t="s">
        <v>79</v>
      </c>
      <c r="E17" s="51" t="s">
        <v>112</v>
      </c>
      <c r="F17" s="51" t="s">
        <v>81</v>
      </c>
      <c r="G17" s="51" t="s">
        <v>92</v>
      </c>
      <c r="H17" s="51" t="s">
        <v>84</v>
      </c>
      <c r="I17" s="51" t="s">
        <v>82</v>
      </c>
      <c r="J17" s="51" t="s">
        <v>83</v>
      </c>
    </row>
    <row r="18" spans="1:10">
      <c r="A18" s="52">
        <v>1</v>
      </c>
      <c r="B18" s="52">
        <v>2</v>
      </c>
      <c r="C18" s="52">
        <v>3</v>
      </c>
      <c r="D18" s="52">
        <v>4</v>
      </c>
      <c r="E18" s="52">
        <v>5</v>
      </c>
      <c r="F18" s="52">
        <v>6</v>
      </c>
      <c r="G18" s="53" t="s">
        <v>85</v>
      </c>
      <c r="H18" s="52" t="s">
        <v>86</v>
      </c>
      <c r="I18" s="52" t="s">
        <v>87</v>
      </c>
      <c r="J18" s="52" t="s">
        <v>88</v>
      </c>
    </row>
    <row r="19" spans="1:10">
      <c r="A19" s="7"/>
      <c r="B19" s="25" t="s">
        <v>80</v>
      </c>
      <c r="C19" s="3">
        <v>3</v>
      </c>
      <c r="D19" s="49">
        <v>500</v>
      </c>
      <c r="E19" s="3">
        <v>1</v>
      </c>
      <c r="F19" s="3">
        <v>500</v>
      </c>
      <c r="G19" s="3">
        <f>+F19*C19*12</f>
        <v>18000</v>
      </c>
      <c r="H19" s="49">
        <f>+(G19*0.6)*0.018</f>
        <v>194.39999999999998</v>
      </c>
      <c r="I19" s="49">
        <f>+(G19*0.4)*0.015</f>
        <v>108</v>
      </c>
      <c r="J19" s="49">
        <f>+I19+H19+G19</f>
        <v>18302.400000000001</v>
      </c>
    </row>
    <row r="20" spans="1:10">
      <c r="A20" s="7"/>
      <c r="B20" s="9" t="s">
        <v>94</v>
      </c>
      <c r="C20" s="7"/>
      <c r="D20" s="7"/>
      <c r="E20" s="7"/>
      <c r="F20" s="7"/>
      <c r="G20" s="7"/>
      <c r="H20" s="7"/>
      <c r="I20" s="7"/>
      <c r="J20" s="7"/>
    </row>
    <row r="21" spans="1:10">
      <c r="A21" s="7"/>
      <c r="B21" s="60"/>
      <c r="C21" s="7"/>
      <c r="D21" s="7"/>
      <c r="E21" s="7"/>
      <c r="F21" s="7"/>
      <c r="G21" s="7"/>
      <c r="H21" s="7"/>
      <c r="I21" s="7"/>
      <c r="J21" s="7"/>
    </row>
    <row r="22" spans="1:10">
      <c r="A22" s="7"/>
      <c r="B22" s="7"/>
      <c r="C22" s="7"/>
      <c r="D22" s="7"/>
      <c r="E22" s="7"/>
      <c r="F22" s="7"/>
      <c r="G22" s="7"/>
      <c r="H22" s="7"/>
      <c r="I22" s="7"/>
      <c r="J22" s="7"/>
    </row>
    <row r="24" spans="1:10" ht="25.5">
      <c r="B24" s="55" t="s">
        <v>101</v>
      </c>
    </row>
    <row r="26" spans="1:10">
      <c r="B26" t="s">
        <v>102</v>
      </c>
    </row>
  </sheetData>
  <mergeCells count="4">
    <mergeCell ref="N1:Q1"/>
    <mergeCell ref="N2:Q6"/>
    <mergeCell ref="J1:M1"/>
    <mergeCell ref="J2:M6"/>
  </mergeCells>
  <phoneticPr fontId="4" type="noConversion"/>
  <pageMargins left="0.75" right="0.75" top="1" bottom="1" header="0.5" footer="0.5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topLeftCell="C1" workbookViewId="0">
      <selection activeCell="J7" sqref="J7"/>
    </sheetView>
  </sheetViews>
  <sheetFormatPr defaultRowHeight="12.75"/>
  <cols>
    <col min="1" max="1" width="6.42578125" customWidth="1"/>
    <col min="2" max="2" width="37.7109375" customWidth="1"/>
    <col min="3" max="3" width="11.85546875" customWidth="1"/>
    <col min="4" max="4" width="14.5703125" customWidth="1"/>
    <col min="5" max="5" width="14.28515625" customWidth="1"/>
    <col min="6" max="6" width="16.5703125" customWidth="1"/>
    <col min="7" max="7" width="13.85546875" customWidth="1"/>
    <col min="8" max="8" width="13.7109375" customWidth="1"/>
    <col min="9" max="9" width="14.5703125" customWidth="1"/>
    <col min="10" max="10" width="14.140625" customWidth="1"/>
  </cols>
  <sheetData>
    <row r="1" spans="2:17" ht="15.75">
      <c r="J1" s="144" t="s">
        <v>157</v>
      </c>
      <c r="K1" s="144"/>
      <c r="L1" s="144"/>
      <c r="M1" s="144"/>
      <c r="N1" s="144"/>
      <c r="O1" s="144"/>
      <c r="P1" s="144"/>
      <c r="Q1" s="144"/>
    </row>
    <row r="2" spans="2:17">
      <c r="J2" s="128" t="s">
        <v>161</v>
      </c>
      <c r="K2" s="128"/>
      <c r="L2" s="128"/>
      <c r="M2" s="128"/>
      <c r="N2" s="128"/>
      <c r="O2" s="128"/>
      <c r="P2" s="128"/>
      <c r="Q2" s="128"/>
    </row>
    <row r="3" spans="2:17">
      <c r="J3" s="128"/>
      <c r="K3" s="128"/>
      <c r="L3" s="128"/>
      <c r="M3" s="128"/>
      <c r="N3" s="128"/>
      <c r="O3" s="128"/>
      <c r="P3" s="128"/>
      <c r="Q3" s="128"/>
    </row>
    <row r="4" spans="2:17">
      <c r="J4" s="128"/>
      <c r="K4" s="128"/>
      <c r="L4" s="128"/>
      <c r="M4" s="128"/>
      <c r="N4" s="128"/>
      <c r="O4" s="128"/>
      <c r="P4" s="128"/>
      <c r="Q4" s="128"/>
    </row>
    <row r="5" spans="2:17">
      <c r="J5" s="128"/>
      <c r="K5" s="128"/>
      <c r="L5" s="128"/>
      <c r="M5" s="128"/>
      <c r="N5" s="128"/>
      <c r="O5" s="128"/>
      <c r="P5" s="128"/>
      <c r="Q5" s="128"/>
    </row>
    <row r="6" spans="2:17">
      <c r="J6" s="128"/>
      <c r="K6" s="128"/>
      <c r="L6" s="128"/>
      <c r="M6" s="128"/>
      <c r="N6" s="128"/>
      <c r="O6" s="128"/>
      <c r="P6" s="128"/>
      <c r="Q6" s="128"/>
    </row>
    <row r="7" spans="2:17" ht="18">
      <c r="C7" s="54" t="s">
        <v>95</v>
      </c>
    </row>
    <row r="8" spans="2:17">
      <c r="B8" t="s">
        <v>155</v>
      </c>
    </row>
    <row r="9" spans="2:17">
      <c r="B9" t="s">
        <v>104</v>
      </c>
      <c r="C9" s="1" t="s">
        <v>122</v>
      </c>
    </row>
    <row r="10" spans="2:17">
      <c r="B10" t="s">
        <v>123</v>
      </c>
      <c r="C10" s="59" t="s">
        <v>133</v>
      </c>
    </row>
    <row r="11" spans="2:17">
      <c r="B11" t="s">
        <v>105</v>
      </c>
      <c r="C11" t="s">
        <v>125</v>
      </c>
    </row>
    <row r="12" spans="2:17">
      <c r="B12" t="s">
        <v>106</v>
      </c>
      <c r="C12" t="s">
        <v>126</v>
      </c>
    </row>
    <row r="13" spans="2:17" ht="18">
      <c r="B13" t="s">
        <v>107</v>
      </c>
      <c r="C13" t="s">
        <v>137</v>
      </c>
      <c r="F13" s="54"/>
    </row>
    <row r="14" spans="2:17">
      <c r="B14" t="s">
        <v>103</v>
      </c>
      <c r="C14" s="1" t="s">
        <v>134</v>
      </c>
      <c r="E14" s="1" t="s">
        <v>135</v>
      </c>
    </row>
    <row r="17" spans="1:10" ht="96">
      <c r="A17" s="50" t="s">
        <v>0</v>
      </c>
      <c r="B17" s="26" t="s">
        <v>89</v>
      </c>
      <c r="C17" s="51" t="s">
        <v>111</v>
      </c>
      <c r="D17" s="51" t="s">
        <v>79</v>
      </c>
      <c r="E17" s="51" t="s">
        <v>112</v>
      </c>
      <c r="F17" s="51" t="s">
        <v>81</v>
      </c>
      <c r="G17" s="51" t="s">
        <v>92</v>
      </c>
      <c r="H17" s="51" t="s">
        <v>84</v>
      </c>
      <c r="I17" s="51" t="s">
        <v>82</v>
      </c>
      <c r="J17" s="51" t="s">
        <v>83</v>
      </c>
    </row>
    <row r="18" spans="1:10">
      <c r="A18" s="52">
        <v>1</v>
      </c>
      <c r="B18" s="52">
        <v>2</v>
      </c>
      <c r="C18" s="52">
        <v>3</v>
      </c>
      <c r="D18" s="52">
        <v>4</v>
      </c>
      <c r="E18" s="52">
        <v>5</v>
      </c>
      <c r="F18" s="52">
        <v>6</v>
      </c>
      <c r="G18" s="53" t="s">
        <v>85</v>
      </c>
      <c r="H18" s="52" t="s">
        <v>86</v>
      </c>
      <c r="I18" s="52" t="s">
        <v>87</v>
      </c>
      <c r="J18" s="52" t="s">
        <v>88</v>
      </c>
    </row>
    <row r="19" spans="1:10">
      <c r="A19" s="7"/>
      <c r="B19" s="25" t="s">
        <v>80</v>
      </c>
      <c r="C19" s="3"/>
      <c r="D19" s="49"/>
      <c r="E19" s="3"/>
      <c r="F19" s="3"/>
      <c r="G19" s="3"/>
      <c r="H19" s="49"/>
      <c r="I19" s="49"/>
      <c r="J19" s="49"/>
    </row>
    <row r="20" spans="1:10">
      <c r="A20" s="7"/>
      <c r="B20" s="9" t="s">
        <v>143</v>
      </c>
      <c r="C20" s="3">
        <v>3</v>
      </c>
      <c r="D20" s="49">
        <v>500</v>
      </c>
      <c r="E20" s="3">
        <v>1</v>
      </c>
      <c r="F20" s="49">
        <v>500</v>
      </c>
      <c r="G20" s="3">
        <f>+F20*C20*12</f>
        <v>18000</v>
      </c>
      <c r="H20" s="49">
        <f>+(G20*0.6)*0.018</f>
        <v>194.39999999999998</v>
      </c>
      <c r="I20" s="49">
        <f>+(G20*0.4)*0.015</f>
        <v>108</v>
      </c>
      <c r="J20" s="49">
        <f>+I20+H20+G20</f>
        <v>18302.400000000001</v>
      </c>
    </row>
    <row r="21" spans="1:10">
      <c r="A21" s="7"/>
      <c r="B21" s="9" t="s">
        <v>144</v>
      </c>
      <c r="C21" s="3">
        <v>2</v>
      </c>
      <c r="D21" s="49">
        <v>550</v>
      </c>
      <c r="E21" s="3">
        <v>1</v>
      </c>
      <c r="F21" s="49">
        <v>550</v>
      </c>
      <c r="G21" s="3">
        <f>+F21*C21*12</f>
        <v>13200</v>
      </c>
      <c r="H21" s="49">
        <f>+(G21*0.6)*0.018</f>
        <v>142.56</v>
      </c>
      <c r="I21" s="49">
        <f>+(G21*0.4)*0.015</f>
        <v>79.2</v>
      </c>
      <c r="J21" s="49">
        <f>+I21+H21+G21</f>
        <v>13421.76</v>
      </c>
    </row>
    <row r="22" spans="1:10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>
      <c r="A23" s="7"/>
      <c r="B23" s="7" t="s">
        <v>97</v>
      </c>
      <c r="C23" s="7"/>
      <c r="D23" s="7"/>
      <c r="E23" s="7"/>
      <c r="F23" s="7"/>
      <c r="G23" s="7"/>
      <c r="H23" s="7"/>
      <c r="I23" s="7"/>
      <c r="J23" s="7"/>
    </row>
    <row r="24" spans="1:10">
      <c r="A24" s="7"/>
      <c r="B24" s="7" t="s">
        <v>91</v>
      </c>
      <c r="C24" s="7"/>
      <c r="D24" s="7"/>
      <c r="E24" s="7"/>
      <c r="F24" s="7"/>
      <c r="G24" s="7"/>
      <c r="H24" s="7"/>
      <c r="I24" s="7"/>
      <c r="J24" s="7"/>
    </row>
    <row r="25" spans="1:10">
      <c r="A25" s="7"/>
      <c r="B25" s="7" t="s">
        <v>145</v>
      </c>
      <c r="C25" s="3">
        <f>+C21+C20</f>
        <v>5</v>
      </c>
      <c r="D25" s="7"/>
      <c r="E25" s="7"/>
      <c r="F25" s="7"/>
      <c r="G25" s="3">
        <f>+G21+G20</f>
        <v>31200</v>
      </c>
      <c r="H25" s="3">
        <f>+H21+H20</f>
        <v>336.96</v>
      </c>
      <c r="I25" s="49">
        <f>+I21+I20</f>
        <v>187.2</v>
      </c>
      <c r="J25" s="3">
        <f>+J21+J20</f>
        <v>31724.160000000003</v>
      </c>
    </row>
    <row r="27" spans="1:10" ht="25.5">
      <c r="B27" s="55" t="s">
        <v>101</v>
      </c>
    </row>
    <row r="29" spans="1:10">
      <c r="B29" t="s">
        <v>102</v>
      </c>
    </row>
  </sheetData>
  <mergeCells count="4">
    <mergeCell ref="N1:Q1"/>
    <mergeCell ref="N2:Q6"/>
    <mergeCell ref="J1:M1"/>
    <mergeCell ref="J2:M6"/>
  </mergeCells>
  <phoneticPr fontId="4" type="noConversion"/>
  <pageMargins left="0.75" right="0.75" top="1" bottom="1" header="0.5" footer="0.5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view="pageBreakPreview" topLeftCell="A10" zoomScaleNormal="100" zoomScaleSheetLayoutView="100" workbookViewId="0">
      <selection activeCell="D22" sqref="D22"/>
    </sheetView>
  </sheetViews>
  <sheetFormatPr defaultRowHeight="12.75"/>
  <cols>
    <col min="1" max="1" width="38.140625" customWidth="1"/>
    <col min="2" max="2" width="26.5703125" customWidth="1"/>
    <col min="3" max="3" width="24.5703125" customWidth="1"/>
    <col min="4" max="4" width="29.28515625" customWidth="1"/>
    <col min="5" max="5" width="25.7109375" customWidth="1"/>
    <col min="6" max="6" width="21.7109375" customWidth="1"/>
    <col min="7" max="7" width="21.5703125" customWidth="1"/>
  </cols>
  <sheetData>
    <row r="1" spans="1:8" ht="15.75">
      <c r="E1" s="145" t="s">
        <v>202</v>
      </c>
      <c r="F1" s="145"/>
      <c r="G1" s="145"/>
      <c r="H1" s="61"/>
    </row>
    <row r="2" spans="1:8" ht="51.75" customHeight="1">
      <c r="D2" s="103"/>
      <c r="E2" s="146" t="s">
        <v>203</v>
      </c>
      <c r="F2" s="146"/>
      <c r="G2" s="146"/>
      <c r="H2" s="104"/>
    </row>
    <row r="3" spans="1:8" ht="15.75">
      <c r="D3" s="105"/>
      <c r="E3" s="105"/>
      <c r="F3" s="145" t="s">
        <v>192</v>
      </c>
      <c r="G3" s="145"/>
    </row>
    <row r="4" spans="1:8" ht="57.75" customHeight="1">
      <c r="D4" s="146" t="s">
        <v>188</v>
      </c>
      <c r="E4" s="146"/>
      <c r="F4" s="146"/>
      <c r="G4" s="146"/>
    </row>
    <row r="5" spans="1:8" ht="15.75">
      <c r="F5" s="85"/>
      <c r="G5" s="72"/>
    </row>
    <row r="6" spans="1:8" ht="52.5" customHeight="1">
      <c r="A6" s="155" t="s">
        <v>201</v>
      </c>
      <c r="B6" s="155"/>
      <c r="C6" s="155"/>
      <c r="D6" s="155"/>
      <c r="E6" s="155"/>
      <c r="F6" s="155"/>
      <c r="G6" s="155"/>
    </row>
    <row r="7" spans="1:8">
      <c r="A7" s="149"/>
      <c r="B7" s="149"/>
      <c r="C7" s="149"/>
      <c r="D7" s="149"/>
      <c r="E7" s="149"/>
      <c r="F7" s="149"/>
      <c r="G7" s="149"/>
    </row>
    <row r="8" spans="1:8" ht="20.25" customHeight="1">
      <c r="A8" s="75" t="s">
        <v>165</v>
      </c>
      <c r="B8" s="152" t="s">
        <v>191</v>
      </c>
      <c r="C8" s="152"/>
      <c r="D8" s="152"/>
      <c r="E8" s="102"/>
      <c r="F8" s="82"/>
      <c r="G8" s="82"/>
    </row>
    <row r="9" spans="1:8" ht="15" customHeight="1">
      <c r="A9" s="76" t="s">
        <v>162</v>
      </c>
      <c r="B9" s="150" t="s">
        <v>180</v>
      </c>
      <c r="C9" s="150"/>
      <c r="D9" s="150"/>
      <c r="E9" s="101"/>
      <c r="F9" s="83"/>
      <c r="G9" s="83"/>
    </row>
    <row r="10" spans="1:8" ht="15.75">
      <c r="A10" s="77" t="s">
        <v>175</v>
      </c>
      <c r="B10" s="151">
        <v>1061</v>
      </c>
      <c r="C10" s="151"/>
      <c r="D10" s="95"/>
      <c r="E10" s="95"/>
      <c r="F10" s="80"/>
      <c r="G10" s="80"/>
    </row>
    <row r="11" spans="1:8" ht="15.75">
      <c r="A11" s="77" t="s">
        <v>176</v>
      </c>
      <c r="B11" s="151" t="s">
        <v>174</v>
      </c>
      <c r="C11" s="151"/>
      <c r="D11" s="95"/>
      <c r="E11" s="95"/>
      <c r="F11" s="80"/>
      <c r="G11" s="80"/>
    </row>
    <row r="12" spans="1:8" ht="15" customHeight="1">
      <c r="A12" s="77" t="s">
        <v>166</v>
      </c>
      <c r="B12" s="151" t="s">
        <v>173</v>
      </c>
      <c r="C12" s="151"/>
      <c r="D12" s="95"/>
      <c r="E12" s="95"/>
      <c r="F12" s="80"/>
      <c r="G12" s="80"/>
    </row>
    <row r="13" spans="1:8" ht="12.75" customHeight="1">
      <c r="A13" s="77" t="s">
        <v>169</v>
      </c>
      <c r="B13" s="151" t="s">
        <v>181</v>
      </c>
      <c r="C13" s="151"/>
      <c r="D13" s="95"/>
      <c r="E13" s="95"/>
      <c r="F13" s="80"/>
      <c r="G13" s="80"/>
    </row>
    <row r="14" spans="1:8" ht="16.5" customHeight="1">
      <c r="A14" s="78" t="s">
        <v>170</v>
      </c>
      <c r="B14" s="94" t="s">
        <v>179</v>
      </c>
      <c r="C14" s="94"/>
      <c r="D14" s="95"/>
      <c r="E14" s="95"/>
      <c r="F14" s="83"/>
      <c r="G14" s="83"/>
    </row>
    <row r="15" spans="1:8" ht="16.5" customHeight="1">
      <c r="A15" s="78" t="s">
        <v>167</v>
      </c>
      <c r="B15" s="96" t="s">
        <v>190</v>
      </c>
      <c r="C15" s="96"/>
      <c r="D15" s="97"/>
      <c r="E15" s="97"/>
      <c r="F15" s="80"/>
      <c r="G15" s="80"/>
    </row>
    <row r="16" spans="1:8" ht="33" customHeight="1">
      <c r="A16" s="78" t="s">
        <v>168</v>
      </c>
      <c r="B16" s="153" t="s">
        <v>193</v>
      </c>
      <c r="C16" s="153"/>
      <c r="D16" s="153"/>
      <c r="E16" s="153"/>
      <c r="F16" s="153"/>
      <c r="G16" s="153"/>
    </row>
    <row r="17" spans="1:12">
      <c r="A17" s="63"/>
      <c r="B17" s="63"/>
      <c r="C17" s="63"/>
      <c r="D17" s="63"/>
      <c r="E17" s="63"/>
      <c r="F17" s="63"/>
      <c r="G17" s="63"/>
    </row>
    <row r="18" spans="1:12" ht="20.25" customHeight="1">
      <c r="A18" s="69" t="s">
        <v>100</v>
      </c>
      <c r="B18" s="154" t="s">
        <v>177</v>
      </c>
      <c r="C18" s="154"/>
      <c r="D18" s="154"/>
      <c r="E18" s="154"/>
      <c r="F18" s="154"/>
      <c r="G18" s="154"/>
    </row>
    <row r="19" spans="1:12" ht="51" customHeight="1">
      <c r="A19" s="99" t="s">
        <v>109</v>
      </c>
      <c r="B19" s="100" t="s">
        <v>108</v>
      </c>
      <c r="C19" s="100" t="s">
        <v>194</v>
      </c>
      <c r="D19" s="100" t="s">
        <v>171</v>
      </c>
      <c r="E19" s="107" t="s">
        <v>196</v>
      </c>
      <c r="F19" s="99" t="s">
        <v>199</v>
      </c>
      <c r="G19" s="99" t="s">
        <v>195</v>
      </c>
    </row>
    <row r="20" spans="1:12" ht="32.25" customHeight="1">
      <c r="A20" s="156">
        <v>1</v>
      </c>
      <c r="B20" s="156">
        <v>2</v>
      </c>
      <c r="C20" s="156">
        <v>3</v>
      </c>
      <c r="D20" s="156" t="s">
        <v>164</v>
      </c>
      <c r="E20" s="157">
        <v>5</v>
      </c>
      <c r="F20" s="107" t="s">
        <v>197</v>
      </c>
      <c r="G20" s="157" t="s">
        <v>198</v>
      </c>
    </row>
    <row r="21" spans="1:12" ht="30" customHeight="1">
      <c r="A21" s="106" t="s">
        <v>172</v>
      </c>
      <c r="B21" s="64"/>
      <c r="C21" s="64"/>
      <c r="D21" s="64"/>
      <c r="E21" s="64"/>
      <c r="F21" s="64"/>
      <c r="G21" s="64"/>
    </row>
    <row r="22" spans="1:12" ht="31.5">
      <c r="A22" s="106" t="s">
        <v>163</v>
      </c>
      <c r="B22" s="64"/>
      <c r="C22" s="64"/>
      <c r="D22" s="64"/>
      <c r="E22" s="64"/>
      <c r="F22" s="64"/>
      <c r="G22" s="64"/>
    </row>
    <row r="23" spans="1:12">
      <c r="A23" s="64"/>
      <c r="B23" s="66"/>
      <c r="C23" s="66"/>
      <c r="D23" s="66"/>
      <c r="E23" s="66"/>
      <c r="F23" s="66"/>
      <c r="G23" s="66"/>
    </row>
    <row r="24" spans="1:12">
      <c r="A24" s="65" t="s">
        <v>138</v>
      </c>
      <c r="B24" s="64"/>
      <c r="C24" s="64"/>
      <c r="D24" s="64"/>
      <c r="E24" s="64"/>
      <c r="F24" s="64"/>
      <c r="G24" s="64"/>
    </row>
    <row r="25" spans="1:12" hidden="1">
      <c r="A25" s="70"/>
      <c r="B25" s="71"/>
      <c r="C25" s="71"/>
      <c r="D25" s="71"/>
      <c r="E25" s="71"/>
      <c r="F25" s="71"/>
      <c r="G25" s="71"/>
    </row>
    <row r="26" spans="1:12" ht="15" customHeight="1">
      <c r="A26" s="63"/>
      <c r="B26" s="63"/>
      <c r="C26" s="63"/>
      <c r="D26" s="63"/>
      <c r="E26" s="63"/>
      <c r="F26" s="63"/>
      <c r="G26" s="63"/>
    </row>
    <row r="27" spans="1:12" ht="15.75">
      <c r="A27" s="78" t="s">
        <v>178</v>
      </c>
      <c r="B27" s="84"/>
      <c r="C27" s="67"/>
      <c r="D27" s="67"/>
      <c r="E27" s="67"/>
      <c r="F27" s="67"/>
      <c r="G27" s="63"/>
    </row>
    <row r="28" spans="1:12">
      <c r="A28" s="63"/>
      <c r="B28" s="68"/>
      <c r="C28" s="68"/>
      <c r="D28" s="68"/>
      <c r="E28" s="68"/>
      <c r="F28" s="63"/>
      <c r="G28" s="63"/>
      <c r="H28" s="2"/>
      <c r="I28" s="2"/>
    </row>
    <row r="29" spans="1:12" ht="15.75">
      <c r="A29" s="85" t="s">
        <v>182</v>
      </c>
      <c r="B29" s="81"/>
      <c r="C29" s="81"/>
      <c r="D29" s="85" t="s">
        <v>183</v>
      </c>
      <c r="E29" s="85"/>
      <c r="F29" s="86"/>
      <c r="G29" s="92"/>
      <c r="H29" s="93"/>
      <c r="I29" s="79"/>
    </row>
    <row r="30" spans="1:12" ht="15.75">
      <c r="A30" s="77"/>
      <c r="B30" s="74" t="s">
        <v>184</v>
      </c>
      <c r="C30" s="91" t="s">
        <v>185</v>
      </c>
      <c r="D30" s="61"/>
      <c r="E30" s="61"/>
      <c r="F30" s="74" t="s">
        <v>184</v>
      </c>
      <c r="G30" t="s">
        <v>185</v>
      </c>
      <c r="H30" s="147"/>
      <c r="I30" s="148"/>
    </row>
    <row r="31" spans="1:12" ht="15.75">
      <c r="A31" s="77"/>
      <c r="B31" s="77"/>
      <c r="C31" s="61"/>
      <c r="D31" s="61"/>
      <c r="E31" s="61"/>
      <c r="F31" s="61"/>
      <c r="G31" s="61"/>
      <c r="H31" s="61"/>
      <c r="I31" s="77"/>
      <c r="J31" s="61"/>
      <c r="K31" s="61"/>
      <c r="L31" s="77"/>
    </row>
    <row r="32" spans="1:12" ht="15.75">
      <c r="A32" s="87"/>
      <c r="B32" s="88" t="s">
        <v>186</v>
      </c>
      <c r="C32" s="89"/>
      <c r="D32" s="88" t="s">
        <v>187</v>
      </c>
      <c r="E32" s="88"/>
      <c r="F32" s="90"/>
      <c r="G32" s="89"/>
      <c r="H32" s="89"/>
      <c r="K32" s="89"/>
      <c r="L32" s="73"/>
    </row>
    <row r="33" spans="2:7">
      <c r="G33" s="98"/>
    </row>
    <row r="34" spans="2:7">
      <c r="B34" s="108"/>
      <c r="C34" s="108"/>
      <c r="D34" s="108" t="s">
        <v>189</v>
      </c>
      <c r="E34" s="108"/>
      <c r="F34" s="108"/>
      <c r="G34" s="98" t="s">
        <v>200</v>
      </c>
    </row>
  </sheetData>
  <mergeCells count="15">
    <mergeCell ref="E1:G1"/>
    <mergeCell ref="E2:G2"/>
    <mergeCell ref="H30:I30"/>
    <mergeCell ref="A7:G7"/>
    <mergeCell ref="B9:D9"/>
    <mergeCell ref="B10:C10"/>
    <mergeCell ref="B11:C11"/>
    <mergeCell ref="B12:C12"/>
    <mergeCell ref="B13:C13"/>
    <mergeCell ref="B8:D8"/>
    <mergeCell ref="B16:G16"/>
    <mergeCell ref="F3:G3"/>
    <mergeCell ref="B18:G18"/>
    <mergeCell ref="A6:G6"/>
    <mergeCell ref="D4:G4"/>
  </mergeCells>
  <phoneticPr fontId="4" type="noConversion"/>
  <pageMargins left="0.78740157480314965" right="0.39370078740157483" top="1.1811023622047245" bottom="0.39370078740157483" header="0.98425196850393704" footer="0.51181102362204722"/>
  <pageSetup paperSize="9" scale="69" firstPageNumber="21" orientation="landscape" useFirstPageNumber="1" r:id="rId1"/>
  <headerFooter alignWithMargins="0">
    <oddHeader>&amp;C&amp;"Times New Roman,обычный"&amp;16&amp;P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Детское пособие</vt:lpstr>
      <vt:lpstr>Погребение</vt:lpstr>
      <vt:lpstr>ЕДВ ветераны</vt:lpstr>
      <vt:lpstr>ЕДВ ветер Чит. обл и Заб. края</vt:lpstr>
      <vt:lpstr>ЕДВ труженники</vt:lpstr>
      <vt:lpstr>ЕДВ реабилитированные</vt:lpstr>
      <vt:lpstr>СКЛ</vt:lpstr>
      <vt:lpstr>СКЛ!Область_печати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МЛопатина</cp:lastModifiedBy>
  <cp:lastPrinted>2022-03-28T09:27:02Z</cp:lastPrinted>
  <dcterms:created xsi:type="dcterms:W3CDTF">2008-07-16T04:52:56Z</dcterms:created>
  <dcterms:modified xsi:type="dcterms:W3CDTF">2022-03-29T05:33:20Z</dcterms:modified>
</cp:coreProperties>
</file>