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63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<sst xmlns="http://schemas.openxmlformats.org/spreadsheetml/2006/main" count="312" uniqueCount="305">
  <si>
    <t>Наименование показателя</t>
  </si>
  <si>
    <t>в том числе:</t>
  </si>
  <si>
    <t>ДОХОДЫ, Всего</t>
  </si>
  <si>
    <t>1.1.</t>
  </si>
  <si>
    <t>Налоговые и неналоговые доходы</t>
  </si>
  <si>
    <t>из них:</t>
  </si>
  <si>
    <t>РАСХОДЫ, Всего</t>
  </si>
  <si>
    <t>КБК</t>
  </si>
  <si>
    <t>0100</t>
  </si>
  <si>
    <t>0102</t>
  </si>
  <si>
    <t>0103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</si>
  <si>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</si>
  <si>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</si>
  <si>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</si>
  <si>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</si>
  <si>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</si>
  <si>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</si>
  <si>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</si>
  <si>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</si>
  <si>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</si>
  <si>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</si>
  <si>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</si>
  <si>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</si>
  <si>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</si>
  <si>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</si>
  <si>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</si>
  <si>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</si>
  <si>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</si>
  <si>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</si>
  <si>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</si>
  <si>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</si>
  <si>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</si>
  <si>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</si>
  <si>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</si>
  <si>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</si>
  <si>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</si>
  <si>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</si>
  <si>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</si>
  <si>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</si>
  <si>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</si>
  <si>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</si>
  <si>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</si>
  <si>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</si>
  <si>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</si>
  <si>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</si>
  <si>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</si>
  <si>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</si>
  <si>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</si>
  <si>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</si>
  <si>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</si>
  <si>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</si>
  <si>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</si>
  <si>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</si>
  <si>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</si>
  <si>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</si>
  <si>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</si>
  <si>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</si>
  <si>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</si>
  <si>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</si>
  <si>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</si>
  <si>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</si>
  <si>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</si>
  <si>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</si>
  <si>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</si>
  <si>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</si>
  <si>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</si>
  <si>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</si>
  <si>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</si>
  <si>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</si>
  <si>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</si>
  <si>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</si>
  <si>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</si>
  <si>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</si>
  <si>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</si>
  <si>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</si>
  <si>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</si>
  <si>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</si>
  <si>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</si>
  <si>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</si>
  <si>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</si>
  <si>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</si>
  <si>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</si>
  <si>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</si>
  <si>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</si>
  <si>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</si>
  <si>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0309</t>
  </si>
  <si>
    <t>0310</t>
  </si>
  <si>
    <t>0311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</si>
  <si>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</si>
  <si>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</si>
  <si>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</si>
  <si>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</si>
  <si>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</si>
  <si>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</si>
  <si>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</si>
  <si>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</si>
  <si>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</si>
  <si>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</si>
  <si>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</si>
  <si>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</si>
  <si>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</si>
  <si>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</si>
  <si>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</si>
  <si>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</si>
  <si>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</si>
  <si>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</si>
  <si>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</si>
  <si>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</si>
  <si>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</si>
  <si>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</si>
  <si>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</si>
  <si>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</si>
  <si>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</si>
  <si>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</si>
  <si>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</si>
  <si>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</si>
  <si>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</si>
  <si>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</si>
  <si>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</si>
  <si>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</si>
  <si>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</si>
  <si>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</si>
  <si>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</si>
  <si>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</si>
  <si>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</si>
  <si>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</si>
  <si>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</si>
  <si>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</si>
  <si>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</si>
  <si>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</si>
  <si>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</si>
  <si>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</si>
  <si>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</si>
  <si>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</si>
  <si>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1300</t>
  </si>
  <si>
    <t>1301</t>
  </si>
  <si>
    <t>1400</t>
  </si>
  <si>
    <t>1401</t>
  </si>
  <si>
    <t>1402</t>
  </si>
  <si>
    <t>1403</t>
  </si>
  <si>
    <t>Благоустройство</t>
  </si>
  <si>
    <t>0503</t>
  </si>
  <si>
    <t>ДЕФИЦИТ</t>
  </si>
  <si>
    <t>3.</t>
  </si>
  <si>
    <t>2.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</si>
  <si>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</si>
  <si>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</si>
  <si>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</si>
  <si>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</si>
  <si>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</si>
  <si>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</si>
  <si>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</si>
  <si>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 xml:space="preserve">Прочие безвозмездные поступления  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</si>
  <si>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</si>
  <si>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</si>
  <si>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0703</t>
  </si>
  <si>
    <t>Дополнительное образование детей</t>
  </si>
  <si>
    <t>Налог на прибыль организаций</t>
  </si>
  <si>
    <t>000 1 01 01000 00 0000 110</t>
  </si>
  <si>
    <t>Налог на доходы физических лиц</t>
  </si>
  <si>
    <t xml:space="preserve">000 1 01 02000 01 0000 110 </t>
  </si>
  <si>
    <t>Налог, взимаемый в связи с применением упрощенной системы налогообложения</t>
  </si>
  <si>
    <t>000 1 05 01000 01 0000 110</t>
  </si>
  <si>
    <t>Налог на имущество организаций</t>
  </si>
  <si>
    <t xml:space="preserve">000 1 06 02000 02 0000 110 </t>
  </si>
  <si>
    <t>Транспортный налог</t>
  </si>
  <si>
    <t xml:space="preserve">000 1 06 04000 02 0000 110 </t>
  </si>
  <si>
    <t>Налог на игорный бизнес</t>
  </si>
  <si>
    <t xml:space="preserve">000 1 06 05000 02 0000 110 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</si>
  <si>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</si>
  <si>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</si>
  <si>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Безвозмездные поступления от негосударственных организаций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</si>
  <si>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</si>
  <si>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</si>
  <si>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Изменения (+, -)</t>
  </si>
  <si>
    <t>1.2.</t>
  </si>
  <si>
    <t>1.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</si>
  <si>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</si>
  <si>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</si>
  <si>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</si>
  <si>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</si>
  <si>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</si>
  <si>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</si>
  <si>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</si>
  <si>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</si>
  <si>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</si>
  <si>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</si>
  <si>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</si>
  <si>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</si>
  <si>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</si>
  <si>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</si>
  <si>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</si>
  <si>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</si>
  <si>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</si>
  <si>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</si>
  <si>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</si>
  <si>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</si>
  <si>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</si>
  <si>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</si>
  <si>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</si>
  <si>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</si>
  <si>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2.5.</t>
  </si>
  <si>
    <t>2.5.1.</t>
  </si>
  <si>
    <t>2.5.2.</t>
  </si>
  <si>
    <t>2.5.3.</t>
  </si>
  <si>
    <t>2.5.4.</t>
  </si>
  <si>
    <t>2.6.</t>
  </si>
  <si>
    <t>2.6.1.</t>
  </si>
  <si>
    <t>2.6.2.</t>
  </si>
  <si>
    <t>2.7.</t>
  </si>
  <si>
    <t>2.7.1.</t>
  </si>
  <si>
    <t>2.7.2.</t>
  </si>
  <si>
    <t>2.7.3.</t>
  </si>
  <si>
    <t>2.7.4.</t>
  </si>
  <si>
    <t>2.7.5.</t>
  </si>
  <si>
    <t>2.7.6.</t>
  </si>
  <si>
    <t>2.7.7.</t>
  </si>
  <si>
    <t>2.8.</t>
  </si>
  <si>
    <t>2.8.1.</t>
  </si>
  <si>
    <t>2.8.2.</t>
  </si>
  <si>
    <t>2.8.3.</t>
  </si>
  <si>
    <t>2.9.</t>
  </si>
  <si>
    <t>2.9.1.</t>
  </si>
  <si>
    <t>2.9.2.</t>
  </si>
  <si>
    <t>2.9.3.</t>
  </si>
  <si>
    <t>2.9.4.</t>
  </si>
  <si>
    <t>2.9.5.</t>
  </si>
  <si>
    <t>2.9.6.</t>
  </si>
  <si>
    <t>2.10.</t>
  </si>
  <si>
    <t>2.10.1.</t>
  </si>
  <si>
    <t>2.10.2.</t>
  </si>
  <si>
    <t>2.10.3.</t>
  </si>
  <si>
    <t>2.10.4.</t>
  </si>
  <si>
    <t>2.10.5.</t>
  </si>
  <si>
    <t>2.11.</t>
  </si>
  <si>
    <t>2.11.1.</t>
  </si>
  <si>
    <t>2.11.2.</t>
  </si>
  <si>
    <t>2.11.3.</t>
  </si>
  <si>
    <t>2.12.</t>
  </si>
  <si>
    <t>2.12.1.</t>
  </si>
  <si>
    <t>2.13.</t>
  </si>
  <si>
    <t>2.13.1.</t>
  </si>
  <si>
    <t>2.14.</t>
  </si>
  <si>
    <t>2.14.1.</t>
  </si>
  <si>
    <t>2.14.2.</t>
  </si>
  <si>
    <t>2.14.3.</t>
  </si>
  <si>
    <t xml:space="preserve">000 1 00 00000 00 0000 000 </t>
  </si>
  <si>
    <t>000 2 00 00000 00 0000 000</t>
  </si>
  <si>
    <t>Сведения о внесенных изменениях в закон о бюджете на 2022 год и на плановый период 2023 и 2024 годов</t>
  </si>
  <si>
    <t>Закон ЗК "О бюджете ЗК на 2022 год и плановый период 2023  и 2024 годов" 
от 27.12.2021г.                                                  № 2007-ЗЗК</t>
  </si>
  <si>
    <t>Закон ЗК "О бюджете ЗК на 2022 год и плановый период 2023 и 2024 годов" 
от 27.12.2021г.                            № 2007-ЗЗК (в редакции      
от 16.02.2022г. № 2025-ЗЗК)</t>
  </si>
  <si>
    <t>Закон ЗК "О бюджете ЗК на 2022 год и плановый период 2023 и 2024 годов" 
от 27.12.2021г.                            № 2007-ЗЗК (в редакции      
от 25.05.2022г. № 2064-ЗЗК)</t>
  </si>
  <si>
    <t>Закон ЗК "О бюджете ЗК на 2022 год и плановый период 2023 и 2024 годов" 
от 27.12.2021г.                            № 2007-ЗЗК (в редакции      
от 29.06.2022г. № 2075-ЗЗК)</t>
  </si>
  <si>
    <t>Закон ЗК "О бюджете ЗК на 2022 год и плановый период 2023 и 2024 годов" 
от 27.12.2021г.                            № 2007-ЗЗК (в редакции      
от 23.11.2022г. № 2118-ЗЗК)</t>
  </si>
  <si>
    <t>Закон ЗК "О бюджете ЗК на 2022 год и плановый период 2023 и 2024 годов" 
от 27.12.2021г.                            № 2007-ЗЗК (в редакции      
от 21.12.2022г. № 2133-ЗЗК)</t>
  </si>
  <si>
    <t>000 2 02 00000 00 0000 000</t>
  </si>
  <si>
    <t>000 2 02 10000 00 0000 150</t>
  </si>
  <si>
    <t>000 2 02 20000 00 0000 150</t>
  </si>
  <si>
    <t>000 2 02 30000 00 0000 150</t>
  </si>
  <si>
    <t>000 2 02 40000 00 0000 150</t>
  </si>
  <si>
    <t>000 2 03 00000 00 0000 000</t>
  </si>
  <si>
    <t>000 2 04 00000 00 0000 000</t>
  </si>
  <si>
    <t>000 2 07 00000 00 0000 000</t>
  </si>
  <si>
    <t>000 2 18 00000 00 0000 000</t>
  </si>
  <si>
    <t>000 2 19 00000 00 0000 000</t>
  </si>
  <si>
    <t>Прочие неналоговые доходы</t>
  </si>
  <si>
    <t>1 17 00000 00 0000 000</t>
  </si>
  <si>
    <t>Штрафы, санкции, возмещение ущерба</t>
  </si>
  <si>
    <t>1 16 00000 00 0000 000</t>
  </si>
  <si>
    <t>Административные платежи и сборы</t>
  </si>
  <si>
    <t>1 15 00000 00 0000 000</t>
  </si>
  <si>
    <t>Доходы от продажи материальных и нематериальных активов</t>
  </si>
  <si>
    <t>1 14 00000 00 0000 000</t>
  </si>
  <si>
    <t>Доходы от оказания платных услуг и компенсации затрат государства</t>
  </si>
  <si>
    <t>1 13 00000 00 0000 000</t>
  </si>
  <si>
    <t>Платежи при пользовании природными ресурсами</t>
  </si>
  <si>
    <t>1 12 00000 00 0000 000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</si>
  <si>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</si>
  <si>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</si>
  <si>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НЕНАЛОГОВЫЕ ДОХОДЫ</t>
  </si>
  <si>
    <t>ЗАДОЛЖЕННОСТЬ И ПЕРЕРАСЧЕТЫ ПО ОТМЕНЕННЫМ НАЛОГАМ, СБОРАМ И ИНЫМ ОБЯЗАТЕЛЬНЫМ ПЛАТЕЖАМ</t>
  </si>
  <si>
    <t>1 09 00000 00 0000 000</t>
  </si>
  <si>
    <t>ГОСУДАРСТВЕННАЯ ПОШЛИНА</t>
  </si>
  <si>
    <t>1 08 00000 00 0000 000</t>
  </si>
  <si>
    <t>НАЛОГИ, СБОРЫ И РЕГУЛЯРНЫЕ ПЛАТЕЖИ ЗА ПОЛЬЗОВАНИЕ ПРИРОДНЫМИ РЕСУРСАМИ</t>
  </si>
  <si>
    <t>1 07 00000 00 0000 000</t>
  </si>
  <si>
    <t>НАЛОГИ НА ИМУЩЕСТВО</t>
  </si>
  <si>
    <t>1 06 00000 00 0000 000</t>
  </si>
  <si>
    <t>Налог на профессиональный доход</t>
  </si>
  <si>
    <t>1 05 00000 01 0000 110</t>
  </si>
  <si>
    <t>НАЛОГИ НА СОВОКУПНЫЙ ДОХОД</t>
  </si>
  <si>
    <t>1 05 00000 00 0000 000</t>
  </si>
  <si>
    <t xml:space="preserve">Доходы от уплаты акцизов на нефтепродукты </t>
  </si>
  <si>
    <t>1 03 02231 01 0000 110
1 03 02241 01 0000 110
1 03 02251 01 0000 110
1 03 02261 01 0000 110</t>
  </si>
  <si>
    <t>Доходы от уплаты акцизы на алкогольную продукцию</t>
  </si>
  <si>
    <t>1 03 02142 01 0000 110
1 03 02143 01 0000 110
1 03 02190 01 0000 110
1 03 02210 01 0000 110
1 03 02220 01 0000 110</t>
  </si>
  <si>
    <t>Акцизы на спиртосодержащую продукцию производимую на территории РФ (алкоголь, пиво)</t>
  </si>
  <si>
    <t xml:space="preserve"> 1 03 02100 01 0000 110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</si>
  <si>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</si>
  <si>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</si>
  <si>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ПРИБЫЛЬ, ДОХОДЫ</t>
  </si>
  <si>
    <t>1 01 00000 00 0000 000</t>
  </si>
  <si>
    <t>НАЛОГОВЫЕ ДОХОДЫ</t>
  </si>
  <si>
    <t xml:space="preserve"> 1 07 01000 01 0000 110</t>
  </si>
  <si>
    <t xml:space="preserve"> 1 07 04000 01 0000 110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</si>
</sst>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  <numFmt numFmtId="181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left" wrapText="1" indent="2"/>
      <protection/>
    </xf>
    <xf numFmtId="49" fontId="33" fillId="0" borderId="2">
      <alignment horizont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174" fontId="0" fillId="0" borderId="0" xfId="0" applyNumberFormat="1" applyAlignment="1">
      <alignment/>
    </xf>
    <xf numFmtId="174" fontId="51" fillId="0" borderId="12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51" fillId="0" borderId="0" xfId="0" applyFont="1" applyAlignment="1">
      <alignment/>
    </xf>
    <xf numFmtId="49" fontId="51" fillId="0" borderId="12" xfId="0" applyNumberFormat="1" applyFont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/>
    </xf>
    <xf numFmtId="49" fontId="51" fillId="0" borderId="12" xfId="0" applyNumberFormat="1" applyFont="1" applyFill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0" fillId="33" borderId="0" xfId="0" applyFill="1" applyAlignment="1">
      <alignment/>
    </xf>
    <xf numFmtId="49" fontId="51" fillId="33" borderId="12" xfId="0" applyNumberFormat="1" applyFont="1" applyFill="1" applyBorder="1" applyAlignment="1">
      <alignment horizontal="center" vertical="center"/>
    </xf>
    <xf numFmtId="174" fontId="28" fillId="0" borderId="0" xfId="0" applyNumberFormat="1" applyFont="1" applyAlignment="1">
      <alignment/>
    </xf>
    <xf numFmtId="0" fontId="51" fillId="0" borderId="12" xfId="0" applyFont="1" applyBorder="1" applyAlignment="1">
      <alignment horizontal="center" vertical="center"/>
    </xf>
    <xf numFmtId="0" fontId="51" fillId="0" borderId="14" xfId="0" applyNumberFormat="1" applyFont="1" applyFill="1" applyBorder="1" applyAlignment="1">
      <alignment horizontal="left" vertical="center" wrapText="1"/>
    </xf>
    <xf numFmtId="0" fontId="51" fillId="0" borderId="15" xfId="0" applyNumberFormat="1" applyFont="1" applyFill="1" applyBorder="1" applyAlignment="1">
      <alignment horizontal="left" vertical="center" wrapText="1"/>
    </xf>
    <xf numFmtId="0" fontId="51" fillId="0" borderId="12" xfId="0" applyNumberFormat="1" applyFont="1" applyFill="1" applyBorder="1" applyAlignment="1">
      <alignment horizontal="left" vertical="center" wrapText="1"/>
    </xf>
    <xf numFmtId="0" fontId="51" fillId="0" borderId="12" xfId="0" applyFont="1" applyBorder="1" applyAlignment="1">
      <alignment vertical="center"/>
    </xf>
    <xf numFmtId="0" fontId="51" fillId="0" borderId="12" xfId="0" applyFont="1" applyBorder="1" applyAlignment="1">
      <alignment vertical="center" wrapText="1"/>
    </xf>
    <xf numFmtId="0" fontId="51" fillId="33" borderId="12" xfId="0" applyFont="1" applyFill="1" applyBorder="1" applyAlignment="1">
      <alignment vertical="center"/>
    </xf>
    <xf numFmtId="0" fontId="51" fillId="0" borderId="12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174" fontId="3" fillId="0" borderId="12" xfId="0" applyNumberFormat="1" applyFont="1" applyBorder="1" applyAlignment="1">
      <alignment vertical="center"/>
    </xf>
    <xf numFmtId="174" fontId="3" fillId="33" borderId="12" xfId="0" applyNumberFormat="1" applyFont="1" applyFill="1" applyBorder="1" applyAlignment="1">
      <alignment vertical="center"/>
    </xf>
    <xf numFmtId="49" fontId="52" fillId="0" borderId="12" xfId="0" applyNumberFormat="1" applyFont="1" applyBorder="1" applyAlignment="1">
      <alignment vertical="center"/>
    </xf>
    <xf numFmtId="174" fontId="4" fillId="0" borderId="12" xfId="0" applyNumberFormat="1" applyFont="1" applyBorder="1" applyAlignment="1">
      <alignment vertical="center"/>
    </xf>
    <xf numFmtId="49" fontId="51" fillId="0" borderId="12" xfId="0" applyNumberFormat="1" applyFont="1" applyBorder="1" applyAlignment="1">
      <alignment vertical="center"/>
    </xf>
    <xf numFmtId="49" fontId="51" fillId="0" borderId="12" xfId="0" applyNumberFormat="1" applyFont="1" applyFill="1" applyBorder="1" applyAlignment="1">
      <alignment vertical="center"/>
    </xf>
    <xf numFmtId="49" fontId="51" fillId="0" borderId="13" xfId="0" applyNumberFormat="1" applyFont="1" applyBorder="1" applyAlignment="1">
      <alignment vertical="center"/>
    </xf>
    <xf numFmtId="174" fontId="51" fillId="0" borderId="0" xfId="0" applyNumberFormat="1" applyFont="1" applyAlignment="1">
      <alignment/>
    </xf>
    <xf numFmtId="0" fontId="54" fillId="0" borderId="14" xfId="0" applyNumberFormat="1" applyFont="1" applyFill="1" applyBorder="1" applyAlignment="1">
      <alignment horizontal="left" vertical="center" wrapText="1"/>
    </xf>
    <xf numFmtId="0" fontId="54" fillId="0" borderId="12" xfId="0" applyNumberFormat="1" applyFont="1" applyFill="1" applyBorder="1" applyAlignment="1">
      <alignment horizontal="left" vertical="center" wrapText="1"/>
    </xf>
    <xf numFmtId="174" fontId="3" fillId="0" borderId="12" xfId="0" applyNumberFormat="1" applyFont="1" applyFill="1" applyBorder="1" applyAlignment="1">
      <alignment vertical="center"/>
    </xf>
    <xf numFmtId="0" fontId="51" fillId="0" borderId="12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vertical="center"/>
    </xf>
    <xf numFmtId="0" fontId="0" fillId="0" borderId="0" xfId="0" applyFill="1" applyAlignment="1">
      <alignment/>
    </xf>
    <xf numFmtId="174" fontId="55" fillId="33" borderId="12" xfId="0" applyNumberFormat="1" applyFont="1" applyFill="1" applyBorder="1" applyAlignment="1">
      <alignment vertical="center"/>
    </xf>
    <xf numFmtId="49" fontId="51" fillId="0" borderId="16" xfId="0" applyNumberFormat="1" applyFont="1" applyBorder="1" applyAlignment="1">
      <alignment horizontal="center" vertical="center"/>
    </xf>
    <xf numFmtId="0" fontId="51" fillId="0" borderId="16" xfId="0" applyFont="1" applyBorder="1" applyAlignment="1">
      <alignment horizontal="left" vertical="center" wrapText="1"/>
    </xf>
    <xf numFmtId="0" fontId="51" fillId="0" borderId="16" xfId="0" applyFont="1" applyBorder="1" applyAlignment="1">
      <alignment vertical="center" wrapText="1"/>
    </xf>
    <xf numFmtId="174" fontId="3" fillId="0" borderId="16" xfId="0" applyNumberFormat="1" applyFont="1" applyBorder="1" applyAlignment="1">
      <alignment vertical="center"/>
    </xf>
    <xf numFmtId="0" fontId="52" fillId="0" borderId="16" xfId="0" applyFont="1" applyBorder="1" applyAlignment="1">
      <alignment horizontal="left" vertical="center" wrapText="1"/>
    </xf>
    <xf numFmtId="0" fontId="52" fillId="0" borderId="16" xfId="0" applyFont="1" applyBorder="1" applyAlignment="1">
      <alignment vertical="center" wrapText="1"/>
    </xf>
    <xf numFmtId="174" fontId="4" fillId="0" borderId="16" xfId="0" applyNumberFormat="1" applyFont="1" applyBorder="1" applyAlignment="1">
      <alignment vertical="center"/>
    </xf>
    <xf numFmtId="0" fontId="52" fillId="0" borderId="12" xfId="0" applyFont="1" applyBorder="1" applyAlignment="1">
      <alignment horizontal="left" vertical="center" wrapText="1"/>
    </xf>
    <xf numFmtId="49" fontId="52" fillId="33" borderId="12" xfId="0" applyNumberFormat="1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left" vertical="center"/>
    </xf>
    <xf numFmtId="0" fontId="52" fillId="33" borderId="12" xfId="0" applyFont="1" applyFill="1" applyBorder="1" applyAlignment="1">
      <alignment vertical="center"/>
    </xf>
    <xf numFmtId="174" fontId="4" fillId="33" borderId="12" xfId="0" applyNumberFormat="1" applyFont="1" applyFill="1" applyBorder="1" applyAlignment="1">
      <alignment vertical="center"/>
    </xf>
    <xf numFmtId="0" fontId="52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horizontal="left" vertical="center"/>
    </xf>
    <xf numFmtId="0" fontId="52" fillId="0" borderId="12" xfId="0" applyFont="1" applyBorder="1" applyAlignment="1">
      <alignment vertical="center"/>
    </xf>
    <xf numFmtId="174" fontId="4" fillId="33" borderId="16" xfId="0" applyNumberFormat="1" applyFont="1" applyFill="1" applyBorder="1" applyAlignment="1">
      <alignment vertical="center"/>
    </xf>
    <xf numFmtId="174" fontId="3" fillId="33" borderId="16" xfId="0" applyNumberFormat="1" applyFont="1" applyFill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49" fontId="58" fillId="33" borderId="12" xfId="0" applyNumberFormat="1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left" vertical="center"/>
    </xf>
    <xf numFmtId="0" fontId="58" fillId="33" borderId="12" xfId="0" applyFont="1" applyFill="1" applyBorder="1" applyAlignment="1">
      <alignment vertical="center"/>
    </xf>
    <xf numFmtId="174" fontId="2" fillId="33" borderId="12" xfId="0" applyNumberFormat="1" applyFont="1" applyFill="1" applyBorder="1" applyAlignment="1">
      <alignment vertical="center"/>
    </xf>
    <xf numFmtId="0" fontId="59" fillId="33" borderId="0" xfId="0" applyFont="1" applyFill="1" applyAlignment="1">
      <alignment/>
    </xf>
    <xf numFmtId="0" fontId="41" fillId="33" borderId="0" xfId="0" applyFont="1" applyFill="1" applyAlignment="1">
      <alignment/>
    </xf>
    <xf numFmtId="49" fontId="52" fillId="33" borderId="16" xfId="0" applyNumberFormat="1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left" vertical="center"/>
    </xf>
    <xf numFmtId="0" fontId="52" fillId="33" borderId="16" xfId="0" applyFont="1" applyFill="1" applyBorder="1" applyAlignment="1">
      <alignment vertical="center"/>
    </xf>
    <xf numFmtId="0" fontId="54" fillId="33" borderId="14" xfId="0" applyNumberFormat="1" applyFont="1" applyFill="1" applyBorder="1" applyAlignment="1">
      <alignment horizontal="left" vertical="center" wrapText="1"/>
    </xf>
    <xf numFmtId="49" fontId="52" fillId="33" borderId="12" xfId="0" applyNumberFormat="1" applyFont="1" applyFill="1" applyBorder="1" applyAlignment="1">
      <alignment vertical="center"/>
    </xf>
    <xf numFmtId="174" fontId="3" fillId="33" borderId="12" xfId="0" applyNumberFormat="1" applyFont="1" applyFill="1" applyBorder="1" applyAlignment="1">
      <alignment horizontal="center" vertical="center" wrapText="1"/>
    </xf>
    <xf numFmtId="174" fontId="51" fillId="33" borderId="12" xfId="0" applyNumberFormat="1" applyFont="1" applyFill="1" applyBorder="1" applyAlignment="1">
      <alignment horizontal="center" vertical="center" wrapText="1"/>
    </xf>
    <xf numFmtId="174" fontId="51" fillId="33" borderId="0" xfId="0" applyNumberFormat="1" applyFont="1" applyFill="1" applyAlignment="1">
      <alignment/>
    </xf>
    <xf numFmtId="174" fontId="28" fillId="33" borderId="0" xfId="0" applyNumberFormat="1" applyFont="1" applyFill="1" applyAlignment="1">
      <alignment/>
    </xf>
    <xf numFmtId="174" fontId="0" fillId="33" borderId="0" xfId="0" applyNumberFormat="1" applyFill="1" applyAlignment="1">
      <alignment/>
    </xf>
    <xf numFmtId="174" fontId="3" fillId="33" borderId="13" xfId="0" applyNumberFormat="1" applyFont="1" applyFill="1" applyBorder="1" applyAlignment="1">
      <alignment vertical="center"/>
    </xf>
    <xf numFmtId="0" fontId="58" fillId="33" borderId="0" xfId="0" applyFont="1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view="pageBreakPreview" zoomScale="85" zoomScaleNormal="90" zoomScaleSheetLayoutView="85" zoomScalePageLayoutView="0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124" sqref="I124"/>
    </sheetView>
  </sheetViews>
  <sheetFormatPr defaultColWidth="9.140625" defaultRowHeight="15"/>
  <cols>
    <col min="1" max="1" width="7.7109375" style="4" customWidth="1"/>
    <col min="2" max="2" width="47.00390625" style="0" customWidth="1"/>
    <col min="3" max="3" width="26.140625" style="0" customWidth="1"/>
    <col min="4" max="4" width="26.57421875" style="75" customWidth="1"/>
    <col min="5" max="5" width="17.28125" style="1" customWidth="1"/>
    <col min="6" max="6" width="26.57421875" style="75" customWidth="1"/>
    <col min="7" max="7" width="17.28125" style="0" customWidth="1"/>
    <col min="8" max="8" width="26.57421875" style="10" customWidth="1"/>
    <col min="9" max="9" width="17.140625" style="0" customWidth="1"/>
    <col min="10" max="10" width="26.7109375" style="10" customWidth="1"/>
    <col min="11" max="11" width="17.140625" style="0" customWidth="1"/>
    <col min="12" max="12" width="26.7109375" style="10" customWidth="1"/>
    <col min="13" max="13" width="17.140625" style="0" customWidth="1"/>
    <col min="14" max="14" width="26.7109375" style="10" customWidth="1"/>
  </cols>
  <sheetData>
    <row r="1" spans="1:6" ht="15.75" customHeight="1">
      <c r="A1" s="58"/>
      <c r="B1" s="58"/>
      <c r="C1" s="58"/>
      <c r="D1" s="58"/>
      <c r="E1" s="58"/>
      <c r="F1" s="58"/>
    </row>
    <row r="2" spans="1:10" ht="15.75" customHeight="1">
      <c r="A2" s="59" t="s">
        <v>248</v>
      </c>
      <c r="B2" s="59"/>
      <c r="C2" s="59"/>
      <c r="D2" s="59"/>
      <c r="E2" s="59"/>
      <c r="F2" s="59"/>
      <c r="G2" s="59"/>
      <c r="H2" s="59"/>
      <c r="I2" s="59"/>
      <c r="J2" s="59"/>
    </row>
    <row r="3" spans="2:6" ht="15">
      <c r="B3" s="4"/>
      <c r="C3" s="4"/>
      <c r="D3" s="73"/>
      <c r="E3" s="32"/>
      <c r="F3" s="73"/>
    </row>
    <row r="4" spans="1:14" ht="97.5" customHeight="1">
      <c r="A4" s="57" t="s">
        <v>0</v>
      </c>
      <c r="B4" s="57"/>
      <c r="C4" s="13" t="s">
        <v>7</v>
      </c>
      <c r="D4" s="72" t="s">
        <v>249</v>
      </c>
      <c r="E4" s="2" t="s">
        <v>174</v>
      </c>
      <c r="F4" s="72" t="s">
        <v>250</v>
      </c>
      <c r="G4" s="2" t="s">
        <v>174</v>
      </c>
      <c r="H4" s="72" t="s">
        <v>251</v>
      </c>
      <c r="I4" s="2" t="s">
        <v>174</v>
      </c>
      <c r="J4" s="71" t="s">
        <v>252</v>
      </c>
      <c r="K4" s="2" t="s">
        <v>174</v>
      </c>
      <c r="L4" s="71" t="s">
        <v>253</v>
      </c>
      <c r="M4" s="2" t="s">
        <v>174</v>
      </c>
      <c r="N4" s="71" t="s">
        <v>254</v>
      </c>
    </row>
    <row r="5" spans="1:14" s="64" customFormat="1" ht="15">
      <c r="A5" s="60" t="s">
        <v>176</v>
      </c>
      <c r="B5" s="61" t="s">
        <v>2</v>
      </c>
      <c r="C5" s="62"/>
      <c r="D5" s="63">
        <f aca="true" t="shared" si="0" ref="D5:J5">D7+D37</f>
        <v>96877911.8</v>
      </c>
      <c r="E5" s="63">
        <f t="shared" si="0"/>
        <v>-459129.4999999963</v>
      </c>
      <c r="F5" s="63">
        <f t="shared" si="0"/>
        <v>96418782.30000001</v>
      </c>
      <c r="G5" s="63">
        <f t="shared" si="0"/>
        <v>-9703.4</v>
      </c>
      <c r="H5" s="63">
        <f t="shared" si="0"/>
        <v>96409078.9</v>
      </c>
      <c r="I5" s="63">
        <f>I7+I37</f>
        <v>4786905.600000002</v>
      </c>
      <c r="J5" s="63">
        <f t="shared" si="0"/>
        <v>101195984.5</v>
      </c>
      <c r="K5" s="63">
        <f>K7+K37</f>
        <v>0</v>
      </c>
      <c r="L5" s="63">
        <f>L7+L37</f>
        <v>101195984.5</v>
      </c>
      <c r="M5" s="63">
        <f>M7+M37</f>
        <v>10692803.799999997</v>
      </c>
      <c r="N5" s="63">
        <f>N7+N37</f>
        <v>111888788.30000001</v>
      </c>
    </row>
    <row r="6" spans="1:14" ht="15">
      <c r="A6" s="5"/>
      <c r="B6" s="20" t="s">
        <v>1</v>
      </c>
      <c r="C6" s="17"/>
      <c r="D6" s="39"/>
      <c r="E6" s="35"/>
      <c r="F6" s="26"/>
      <c r="G6" s="35"/>
      <c r="H6" s="26"/>
      <c r="I6" s="35"/>
      <c r="J6" s="26"/>
      <c r="K6" s="35"/>
      <c r="L6" s="26"/>
      <c r="M6" s="35"/>
      <c r="N6" s="26"/>
    </row>
    <row r="7" spans="1:14" s="65" customFormat="1" ht="15">
      <c r="A7" s="48" t="s">
        <v>3</v>
      </c>
      <c r="B7" s="49" t="s">
        <v>4</v>
      </c>
      <c r="C7" s="50" t="s">
        <v>246</v>
      </c>
      <c r="D7" s="51">
        <f>D9+D29</f>
        <v>51460153.699999996</v>
      </c>
      <c r="E7" s="51">
        <f>F7-D7</f>
        <v>-1292326.8999999985</v>
      </c>
      <c r="F7" s="51">
        <v>50167826.8</v>
      </c>
      <c r="G7" s="51">
        <f>H7-F7</f>
        <v>0</v>
      </c>
      <c r="H7" s="51">
        <v>50167826.8</v>
      </c>
      <c r="I7" s="51">
        <f>J7-H7</f>
        <v>57246.10000000149</v>
      </c>
      <c r="J7" s="51">
        <v>50225072.9</v>
      </c>
      <c r="K7" s="51">
        <f>L7-J7</f>
        <v>0</v>
      </c>
      <c r="L7" s="51">
        <v>50225072.9</v>
      </c>
      <c r="M7" s="51">
        <f>N7-L7</f>
        <v>674217.1000000015</v>
      </c>
      <c r="N7" s="51">
        <v>50899290</v>
      </c>
    </row>
    <row r="8" spans="1:14" s="65" customFormat="1" ht="15">
      <c r="A8" s="48"/>
      <c r="B8" s="49" t="s">
        <v>5</v>
      </c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s="3" customFormat="1" ht="15">
      <c r="A9" s="48"/>
      <c r="B9" s="49" t="s">
        <v>302</v>
      </c>
      <c r="C9" s="50"/>
      <c r="D9" s="51">
        <f>D10+D13+D17+D20+D24+D27</f>
        <v>50422100.3</v>
      </c>
      <c r="E9" s="51">
        <v>-1292326.9000000004</v>
      </c>
      <c r="F9" s="51">
        <v>49129773.39999999</v>
      </c>
      <c r="G9" s="51">
        <v>0</v>
      </c>
      <c r="H9" s="51">
        <v>49129773.39999999</v>
      </c>
      <c r="I9" s="51">
        <v>0</v>
      </c>
      <c r="J9" s="51">
        <v>49129773.39999999</v>
      </c>
      <c r="K9" s="51">
        <v>0</v>
      </c>
      <c r="L9" s="51">
        <v>49129773.39999999</v>
      </c>
      <c r="M9" s="51">
        <v>605303.0000000026</v>
      </c>
      <c r="N9" s="51">
        <f>N10+N13+N17+N20+N24+N27</f>
        <v>49734833.199999996</v>
      </c>
    </row>
    <row r="10" spans="1:14" ht="15">
      <c r="A10" s="5"/>
      <c r="B10" s="53" t="s">
        <v>300</v>
      </c>
      <c r="C10" s="54" t="s">
        <v>301</v>
      </c>
      <c r="D10" s="51">
        <f>D11+D12</f>
        <v>31340022.299999997</v>
      </c>
      <c r="E10" s="28">
        <v>0</v>
      </c>
      <c r="F10" s="51">
        <f>F11+F12</f>
        <v>31340022.299999997</v>
      </c>
      <c r="G10" s="28">
        <v>0</v>
      </c>
      <c r="H10" s="51">
        <f>H11+H12</f>
        <v>31340022.299999997</v>
      </c>
      <c r="I10" s="28">
        <v>0</v>
      </c>
      <c r="J10" s="51">
        <v>31340022.299999997</v>
      </c>
      <c r="K10" s="28">
        <v>0</v>
      </c>
      <c r="L10" s="51">
        <v>31340022.299999997</v>
      </c>
      <c r="M10" s="28">
        <v>-651408.2999999989</v>
      </c>
      <c r="N10" s="51">
        <v>30688614</v>
      </c>
    </row>
    <row r="11" spans="1:14" ht="15.75" customHeight="1">
      <c r="A11" s="5"/>
      <c r="B11" s="21" t="s">
        <v>157</v>
      </c>
      <c r="C11" s="18" t="s">
        <v>158</v>
      </c>
      <c r="D11" s="26">
        <v>12657411.9</v>
      </c>
      <c r="E11" s="25">
        <f>F11-D11</f>
        <v>0</v>
      </c>
      <c r="F11" s="26">
        <v>12657411.9</v>
      </c>
      <c r="G11" s="25">
        <f>H11-F11</f>
        <v>0</v>
      </c>
      <c r="H11" s="26">
        <v>12657411.9</v>
      </c>
      <c r="I11" s="25">
        <f>J11-H11</f>
        <v>0</v>
      </c>
      <c r="J11" s="26">
        <v>12657411.9</v>
      </c>
      <c r="K11" s="25">
        <f aca="true" t="shared" si="1" ref="K11:K26">L11-J11</f>
        <v>0</v>
      </c>
      <c r="L11" s="26">
        <v>12657411.9</v>
      </c>
      <c r="M11" s="26">
        <f aca="true" t="shared" si="2" ref="M11:M26">N11-L11</f>
        <v>-1886525.9000000004</v>
      </c>
      <c r="N11" s="26">
        <v>10770886</v>
      </c>
    </row>
    <row r="12" spans="1:14" ht="16.5" customHeight="1">
      <c r="A12" s="5"/>
      <c r="B12" s="21" t="s">
        <v>159</v>
      </c>
      <c r="C12" s="18" t="s">
        <v>160</v>
      </c>
      <c r="D12" s="26">
        <v>18682610.4</v>
      </c>
      <c r="E12" s="25">
        <f>F12-D12</f>
        <v>0</v>
      </c>
      <c r="F12" s="26">
        <v>18682610.4</v>
      </c>
      <c r="G12" s="25">
        <f>H12-F12</f>
        <v>0</v>
      </c>
      <c r="H12" s="26">
        <v>18682610.4</v>
      </c>
      <c r="I12" s="25">
        <f>J12-H12</f>
        <v>0</v>
      </c>
      <c r="J12" s="26">
        <v>18682610.4</v>
      </c>
      <c r="K12" s="25">
        <f t="shared" si="1"/>
        <v>0</v>
      </c>
      <c r="L12" s="26">
        <v>18682610.4</v>
      </c>
      <c r="M12" s="26">
        <f t="shared" si="2"/>
        <v>1235117.6000000015</v>
      </c>
      <c r="N12" s="26">
        <v>19917728</v>
      </c>
    </row>
    <row r="13" spans="1:14" ht="51" customHeight="1">
      <c r="A13" s="5"/>
      <c r="B13" s="47" t="s">
        <v>298</v>
      </c>
      <c r="C13" s="52" t="s">
        <v>299</v>
      </c>
      <c r="D13" s="51">
        <f>D14+D15+D16</f>
        <v>8307963.7</v>
      </c>
      <c r="E13" s="28">
        <v>-1292326.9000000004</v>
      </c>
      <c r="F13" s="51">
        <f>F14+F15+F16</f>
        <v>7015636.8</v>
      </c>
      <c r="G13" s="28">
        <v>0</v>
      </c>
      <c r="H13" s="51">
        <f>H14+H15+H16</f>
        <v>7015636.8</v>
      </c>
      <c r="I13" s="28">
        <v>0</v>
      </c>
      <c r="J13" s="51">
        <f>J14+J15+J16</f>
        <v>7015636.8</v>
      </c>
      <c r="K13" s="28">
        <v>0</v>
      </c>
      <c r="L13" s="51">
        <f>L14+L15+L16</f>
        <v>7015636.8</v>
      </c>
      <c r="M13" s="51">
        <v>783609.7000000011</v>
      </c>
      <c r="N13" s="51">
        <f>N14+N15+N16</f>
        <v>7799246.500000001</v>
      </c>
    </row>
    <row r="14" spans="1:14" ht="45" customHeight="1">
      <c r="A14" s="5"/>
      <c r="B14" s="21" t="s">
        <v>296</v>
      </c>
      <c r="C14" s="18" t="s">
        <v>297</v>
      </c>
      <c r="D14" s="26">
        <v>48936</v>
      </c>
      <c r="E14" s="26">
        <v>0</v>
      </c>
      <c r="F14" s="26">
        <v>48936</v>
      </c>
      <c r="G14" s="25">
        <v>0</v>
      </c>
      <c r="H14" s="26">
        <v>48936</v>
      </c>
      <c r="I14" s="25">
        <v>0</v>
      </c>
      <c r="J14" s="26">
        <v>48936</v>
      </c>
      <c r="K14" s="25">
        <v>0</v>
      </c>
      <c r="L14" s="26">
        <v>48936</v>
      </c>
      <c r="M14" s="26">
        <v>0</v>
      </c>
      <c r="N14" s="26">
        <v>48936</v>
      </c>
    </row>
    <row r="15" spans="1:14" ht="81.75" customHeight="1">
      <c r="A15" s="5"/>
      <c r="B15" s="21" t="s">
        <v>294</v>
      </c>
      <c r="C15" s="18" t="s">
        <v>295</v>
      </c>
      <c r="D15" s="26">
        <v>1267094.3</v>
      </c>
      <c r="E15" s="26">
        <v>0</v>
      </c>
      <c r="F15" s="26">
        <v>1267094.3</v>
      </c>
      <c r="G15" s="25">
        <v>0</v>
      </c>
      <c r="H15" s="26">
        <v>1267094.3</v>
      </c>
      <c r="I15" s="25">
        <v>0</v>
      </c>
      <c r="J15" s="26">
        <v>1267094.3</v>
      </c>
      <c r="K15" s="25">
        <v>0</v>
      </c>
      <c r="L15" s="26">
        <v>1267094.3</v>
      </c>
      <c r="M15" s="26">
        <v>111668.8999999999</v>
      </c>
      <c r="N15" s="26">
        <v>1378763.2</v>
      </c>
    </row>
    <row r="16" spans="1:14" ht="61.5" customHeight="1">
      <c r="A16" s="5"/>
      <c r="B16" s="21" t="s">
        <v>292</v>
      </c>
      <c r="C16" s="18" t="s">
        <v>293</v>
      </c>
      <c r="D16" s="26">
        <v>6991933.4</v>
      </c>
      <c r="E16" s="26">
        <v>-1292326.9</v>
      </c>
      <c r="F16" s="26">
        <v>5699606.5</v>
      </c>
      <c r="G16" s="25">
        <v>0</v>
      </c>
      <c r="H16" s="26">
        <v>5699606.5</v>
      </c>
      <c r="I16" s="25">
        <v>0</v>
      </c>
      <c r="J16" s="26">
        <v>5699606.5</v>
      </c>
      <c r="K16" s="25">
        <v>0</v>
      </c>
      <c r="L16" s="26">
        <v>5699606.5</v>
      </c>
      <c r="M16" s="26">
        <v>671940.8000000003</v>
      </c>
      <c r="N16" s="26">
        <v>6371547.300000001</v>
      </c>
    </row>
    <row r="17" spans="1:14" ht="45" customHeight="1">
      <c r="A17" s="5"/>
      <c r="B17" s="47" t="s">
        <v>290</v>
      </c>
      <c r="C17" s="52" t="s">
        <v>291</v>
      </c>
      <c r="D17" s="51">
        <f>D18+D19</f>
        <v>2424785</v>
      </c>
      <c r="E17" s="51">
        <v>0</v>
      </c>
      <c r="F17" s="51">
        <f>F18+F19</f>
        <v>2424785</v>
      </c>
      <c r="G17" s="28">
        <v>0</v>
      </c>
      <c r="H17" s="51">
        <f>H18+H19</f>
        <v>2424785</v>
      </c>
      <c r="I17" s="28">
        <v>0</v>
      </c>
      <c r="J17" s="51">
        <f>J18+J19</f>
        <v>2424785</v>
      </c>
      <c r="K17" s="28">
        <v>0</v>
      </c>
      <c r="L17" s="51">
        <f>L18+L19</f>
        <v>2424785</v>
      </c>
      <c r="M17" s="51">
        <v>0</v>
      </c>
      <c r="N17" s="51">
        <f>N18+N19</f>
        <v>2424785</v>
      </c>
    </row>
    <row r="18" spans="1:14" ht="29.25" customHeight="1">
      <c r="A18" s="5"/>
      <c r="B18" s="21" t="s">
        <v>161</v>
      </c>
      <c r="C18" s="18" t="s">
        <v>162</v>
      </c>
      <c r="D18" s="26">
        <v>2412185</v>
      </c>
      <c r="E18" s="25">
        <f>F18-D18</f>
        <v>0</v>
      </c>
      <c r="F18" s="26">
        <v>2412185</v>
      </c>
      <c r="G18" s="25">
        <f aca="true" t="shared" si="3" ref="G18:G26">H18-F18</f>
        <v>0</v>
      </c>
      <c r="H18" s="26">
        <v>2412185</v>
      </c>
      <c r="I18" s="25">
        <f aca="true" t="shared" si="4" ref="I18:I26">J18-H18</f>
        <v>0</v>
      </c>
      <c r="J18" s="26">
        <v>2412185</v>
      </c>
      <c r="K18" s="25">
        <f t="shared" si="1"/>
        <v>0</v>
      </c>
      <c r="L18" s="26">
        <v>2412185</v>
      </c>
      <c r="M18" s="26">
        <f t="shared" si="2"/>
        <v>0</v>
      </c>
      <c r="N18" s="26">
        <v>2412185</v>
      </c>
    </row>
    <row r="19" spans="1:14" ht="29.25" customHeight="1">
      <c r="A19" s="5"/>
      <c r="B19" s="21" t="s">
        <v>288</v>
      </c>
      <c r="C19" s="18" t="s">
        <v>289</v>
      </c>
      <c r="D19" s="26">
        <v>12600</v>
      </c>
      <c r="E19" s="25">
        <v>0</v>
      </c>
      <c r="F19" s="26">
        <v>12600</v>
      </c>
      <c r="G19" s="25">
        <v>0</v>
      </c>
      <c r="H19" s="26">
        <v>12600</v>
      </c>
      <c r="I19" s="25">
        <v>0</v>
      </c>
      <c r="J19" s="26">
        <v>12600</v>
      </c>
      <c r="K19" s="25">
        <v>0</v>
      </c>
      <c r="L19" s="26">
        <v>12600</v>
      </c>
      <c r="M19" s="26">
        <v>0</v>
      </c>
      <c r="N19" s="26">
        <v>12600</v>
      </c>
    </row>
    <row r="20" spans="1:14" ht="29.25" customHeight="1">
      <c r="A20" s="5"/>
      <c r="B20" s="47" t="s">
        <v>286</v>
      </c>
      <c r="C20" s="52" t="s">
        <v>287</v>
      </c>
      <c r="D20" s="51">
        <v>6069710.699999999</v>
      </c>
      <c r="E20" s="28">
        <v>0</v>
      </c>
      <c r="F20" s="51">
        <f>F21+F22+F23</f>
        <v>6069710.699999999</v>
      </c>
      <c r="G20" s="28">
        <v>0</v>
      </c>
      <c r="H20" s="51">
        <f>H21+H22+H23</f>
        <v>6069710.699999999</v>
      </c>
      <c r="I20" s="28">
        <v>0</v>
      </c>
      <c r="J20" s="51">
        <f>J21+J22+J23</f>
        <v>6069710.699999999</v>
      </c>
      <c r="K20" s="28">
        <v>0</v>
      </c>
      <c r="L20" s="51">
        <f>L21+L22+L23</f>
        <v>6069710.699999999</v>
      </c>
      <c r="M20" s="51">
        <v>496245.9000000004</v>
      </c>
      <c r="N20" s="51">
        <f>N21+N22+N23</f>
        <v>6565956.6</v>
      </c>
    </row>
    <row r="21" spans="1:14" ht="17.25" customHeight="1">
      <c r="A21" s="5"/>
      <c r="B21" s="21" t="s">
        <v>163</v>
      </c>
      <c r="C21" s="18" t="s">
        <v>164</v>
      </c>
      <c r="D21" s="26">
        <v>5351393.6</v>
      </c>
      <c r="E21" s="25">
        <f>F21-D21</f>
        <v>0</v>
      </c>
      <c r="F21" s="26">
        <v>5351393.6</v>
      </c>
      <c r="G21" s="25">
        <f t="shared" si="3"/>
        <v>0</v>
      </c>
      <c r="H21" s="26">
        <v>5351393.6</v>
      </c>
      <c r="I21" s="25">
        <f t="shared" si="4"/>
        <v>0</v>
      </c>
      <c r="J21" s="26">
        <v>5351393.6</v>
      </c>
      <c r="K21" s="25">
        <f t="shared" si="1"/>
        <v>0</v>
      </c>
      <c r="L21" s="26">
        <v>5351393.6</v>
      </c>
      <c r="M21" s="26">
        <f t="shared" si="2"/>
        <v>496245.9000000004</v>
      </c>
      <c r="N21" s="26">
        <v>5847639.5</v>
      </c>
    </row>
    <row r="22" spans="1:14" ht="17.25" customHeight="1">
      <c r="A22" s="5"/>
      <c r="B22" s="21" t="s">
        <v>165</v>
      </c>
      <c r="C22" s="18" t="s">
        <v>166</v>
      </c>
      <c r="D22" s="26">
        <v>716637.1</v>
      </c>
      <c r="E22" s="25">
        <f>F22-D22</f>
        <v>0</v>
      </c>
      <c r="F22" s="26">
        <v>716637.1</v>
      </c>
      <c r="G22" s="25">
        <f t="shared" si="3"/>
        <v>0</v>
      </c>
      <c r="H22" s="26">
        <v>716637.1</v>
      </c>
      <c r="I22" s="25">
        <f t="shared" si="4"/>
        <v>0</v>
      </c>
      <c r="J22" s="26">
        <v>716637.1</v>
      </c>
      <c r="K22" s="25">
        <f t="shared" si="1"/>
        <v>0</v>
      </c>
      <c r="L22" s="26">
        <v>716637.1</v>
      </c>
      <c r="M22" s="26">
        <f t="shared" si="2"/>
        <v>0</v>
      </c>
      <c r="N22" s="26">
        <v>716637.1</v>
      </c>
    </row>
    <row r="23" spans="1:14" ht="19.5" customHeight="1">
      <c r="A23" s="5"/>
      <c r="B23" s="21" t="s">
        <v>167</v>
      </c>
      <c r="C23" s="18" t="s">
        <v>168</v>
      </c>
      <c r="D23" s="26">
        <v>1680</v>
      </c>
      <c r="E23" s="25">
        <f>F23-D23</f>
        <v>0</v>
      </c>
      <c r="F23" s="26">
        <v>1680</v>
      </c>
      <c r="G23" s="25">
        <f t="shared" si="3"/>
        <v>0</v>
      </c>
      <c r="H23" s="26">
        <v>1680</v>
      </c>
      <c r="I23" s="25">
        <f>J23-H23</f>
        <v>0</v>
      </c>
      <c r="J23" s="26">
        <v>1680</v>
      </c>
      <c r="K23" s="25">
        <f t="shared" si="1"/>
        <v>0</v>
      </c>
      <c r="L23" s="26">
        <v>1680</v>
      </c>
      <c r="M23" s="26">
        <f t="shared" si="2"/>
        <v>0</v>
      </c>
      <c r="N23" s="26">
        <v>1680</v>
      </c>
    </row>
    <row r="24" spans="1:14" ht="47.25" customHeight="1">
      <c r="A24" s="5"/>
      <c r="B24" s="47" t="s">
        <v>284</v>
      </c>
      <c r="C24" s="52" t="s">
        <v>285</v>
      </c>
      <c r="D24" s="51">
        <v>2172917.3</v>
      </c>
      <c r="E24" s="28">
        <v>0</v>
      </c>
      <c r="F24" s="51">
        <f>F25+F26</f>
        <v>2172917.3</v>
      </c>
      <c r="G24" s="28">
        <v>0</v>
      </c>
      <c r="H24" s="51">
        <f>H25+H26</f>
        <v>2172917.3</v>
      </c>
      <c r="I24" s="28">
        <v>0</v>
      </c>
      <c r="J24" s="51">
        <f>J25+J26</f>
        <v>2172917.3</v>
      </c>
      <c r="K24" s="28">
        <v>0</v>
      </c>
      <c r="L24" s="51">
        <f>L25+L26</f>
        <v>2172917.3</v>
      </c>
      <c r="M24" s="51">
        <v>0</v>
      </c>
      <c r="N24" s="51">
        <f>N25+N26</f>
        <v>2172917.3</v>
      </c>
    </row>
    <row r="25" spans="1:14" ht="15.75" customHeight="1">
      <c r="A25" s="5"/>
      <c r="B25" s="21" t="s">
        <v>169</v>
      </c>
      <c r="C25" s="18" t="s">
        <v>303</v>
      </c>
      <c r="D25" s="26">
        <v>2159921.3</v>
      </c>
      <c r="E25" s="25">
        <f>F25-D25</f>
        <v>0</v>
      </c>
      <c r="F25" s="26">
        <v>2159921.3</v>
      </c>
      <c r="G25" s="25">
        <f t="shared" si="3"/>
        <v>0</v>
      </c>
      <c r="H25" s="26">
        <v>2159921.3</v>
      </c>
      <c r="I25" s="25">
        <f t="shared" si="4"/>
        <v>0</v>
      </c>
      <c r="J25" s="26">
        <v>2159921.3</v>
      </c>
      <c r="K25" s="25">
        <f t="shared" si="1"/>
        <v>0</v>
      </c>
      <c r="L25" s="26">
        <v>2159921.3</v>
      </c>
      <c r="M25" s="26">
        <f t="shared" si="2"/>
        <v>0</v>
      </c>
      <c r="N25" s="26">
        <v>2159921.3</v>
      </c>
    </row>
    <row r="26" spans="1:14" ht="45.75" customHeight="1">
      <c r="A26" s="5"/>
      <c r="B26" s="21" t="s">
        <v>170</v>
      </c>
      <c r="C26" s="18" t="s">
        <v>304</v>
      </c>
      <c r="D26" s="26">
        <v>12996</v>
      </c>
      <c r="E26" s="25">
        <f>F26-D26</f>
        <v>0</v>
      </c>
      <c r="F26" s="26">
        <v>12996</v>
      </c>
      <c r="G26" s="25">
        <f t="shared" si="3"/>
        <v>0</v>
      </c>
      <c r="H26" s="26">
        <v>12996</v>
      </c>
      <c r="I26" s="25">
        <f t="shared" si="4"/>
        <v>0</v>
      </c>
      <c r="J26" s="26">
        <v>12996</v>
      </c>
      <c r="K26" s="25">
        <f t="shared" si="1"/>
        <v>0</v>
      </c>
      <c r="L26" s="26">
        <v>12996</v>
      </c>
      <c r="M26" s="26">
        <f t="shared" si="2"/>
        <v>0</v>
      </c>
      <c r="N26" s="26">
        <v>12996</v>
      </c>
    </row>
    <row r="27" spans="1:14" ht="45.75" customHeight="1">
      <c r="A27" s="40"/>
      <c r="B27" s="44" t="s">
        <v>282</v>
      </c>
      <c r="C27" s="45" t="s">
        <v>283</v>
      </c>
      <c r="D27" s="55">
        <v>106701.3</v>
      </c>
      <c r="E27" s="46">
        <v>0</v>
      </c>
      <c r="F27" s="55">
        <v>106701.3</v>
      </c>
      <c r="G27" s="46">
        <v>0</v>
      </c>
      <c r="H27" s="55">
        <v>106701.3</v>
      </c>
      <c r="I27" s="46">
        <v>0</v>
      </c>
      <c r="J27" s="55">
        <v>106701.3</v>
      </c>
      <c r="K27" s="46">
        <v>0</v>
      </c>
      <c r="L27" s="55">
        <v>106701.3</v>
      </c>
      <c r="M27" s="55">
        <v>-23144.300000000003</v>
      </c>
      <c r="N27" s="55">
        <v>83313.8</v>
      </c>
    </row>
    <row r="28" spans="1:14" ht="45.75" customHeight="1">
      <c r="A28" s="40"/>
      <c r="B28" s="44" t="s">
        <v>280</v>
      </c>
      <c r="C28" s="45" t="s">
        <v>281</v>
      </c>
      <c r="D28" s="55">
        <v>0</v>
      </c>
      <c r="E28" s="46">
        <v>0</v>
      </c>
      <c r="F28" s="55">
        <v>0</v>
      </c>
      <c r="G28" s="46">
        <v>0</v>
      </c>
      <c r="H28" s="55">
        <v>0</v>
      </c>
      <c r="I28" s="46">
        <v>0</v>
      </c>
      <c r="J28" s="55">
        <v>0</v>
      </c>
      <c r="K28" s="46">
        <v>0</v>
      </c>
      <c r="L28" s="55">
        <v>0</v>
      </c>
      <c r="M28" s="55">
        <v>0</v>
      </c>
      <c r="N28" s="55">
        <v>0</v>
      </c>
    </row>
    <row r="29" spans="1:14" ht="18" customHeight="1">
      <c r="A29" s="40"/>
      <c r="B29" s="44" t="s">
        <v>279</v>
      </c>
      <c r="C29" s="45"/>
      <c r="D29" s="55">
        <f>D30+D31+D32+D33+D34+D35+D36</f>
        <v>1038053.4</v>
      </c>
      <c r="E29" s="46">
        <v>0</v>
      </c>
      <c r="F29" s="55">
        <f>F30+F31+F32+F33+F34+F35+F36</f>
        <v>1038053.4</v>
      </c>
      <c r="G29" s="46">
        <v>0</v>
      </c>
      <c r="H29" s="55">
        <f>H30+H31+H32+H33+H34+H35+H36</f>
        <v>1038053.4</v>
      </c>
      <c r="I29" s="46">
        <v>57246.09999999998</v>
      </c>
      <c r="J29" s="55">
        <f>J30+J31+J32+J33+J34+J35+J36</f>
        <v>1095299.5</v>
      </c>
      <c r="K29" s="46">
        <v>0</v>
      </c>
      <c r="L29" s="55">
        <f>L30+L31+L32+L33+L34+L35+L36</f>
        <v>1095299.5</v>
      </c>
      <c r="M29" s="55">
        <f>M30+M31+M32+M33+M34+M35+M36</f>
        <v>68914.09999999996</v>
      </c>
      <c r="N29" s="55">
        <f>N30+N31+N32+N33+N34+N35+N36</f>
        <v>1164213.5999999999</v>
      </c>
    </row>
    <row r="30" spans="1:14" ht="45.75" customHeight="1">
      <c r="A30" s="40"/>
      <c r="B30" s="41" t="s">
        <v>277</v>
      </c>
      <c r="C30" s="42" t="s">
        <v>278</v>
      </c>
      <c r="D30" s="56">
        <v>91644.5</v>
      </c>
      <c r="E30" s="25">
        <v>0</v>
      </c>
      <c r="F30" s="56">
        <v>91644.5</v>
      </c>
      <c r="G30" s="43">
        <v>0</v>
      </c>
      <c r="H30" s="56">
        <v>91644.5</v>
      </c>
      <c r="I30" s="43">
        <v>0</v>
      </c>
      <c r="J30" s="56">
        <v>91644.5</v>
      </c>
      <c r="K30" s="43">
        <v>0</v>
      </c>
      <c r="L30" s="56">
        <v>91644.5</v>
      </c>
      <c r="M30" s="56">
        <v>5896.699999999997</v>
      </c>
      <c r="N30" s="56">
        <v>97541.2</v>
      </c>
    </row>
    <row r="31" spans="1:14" ht="27" customHeight="1">
      <c r="A31" s="40"/>
      <c r="B31" s="41" t="s">
        <v>275</v>
      </c>
      <c r="C31" s="42" t="s">
        <v>276</v>
      </c>
      <c r="D31" s="56">
        <v>243483</v>
      </c>
      <c r="E31" s="25">
        <v>0</v>
      </c>
      <c r="F31" s="56">
        <v>243483</v>
      </c>
      <c r="G31" s="43">
        <v>0</v>
      </c>
      <c r="H31" s="56">
        <v>243483</v>
      </c>
      <c r="I31" s="43">
        <v>0</v>
      </c>
      <c r="J31" s="56">
        <v>243483</v>
      </c>
      <c r="K31" s="43">
        <v>0</v>
      </c>
      <c r="L31" s="56">
        <v>243483</v>
      </c>
      <c r="M31" s="56">
        <v>9716.299999999988</v>
      </c>
      <c r="N31" s="56">
        <v>253199.3</v>
      </c>
    </row>
    <row r="32" spans="1:14" ht="27.75" customHeight="1">
      <c r="A32" s="40"/>
      <c r="B32" s="41" t="s">
        <v>273</v>
      </c>
      <c r="C32" s="42" t="s">
        <v>274</v>
      </c>
      <c r="D32" s="56">
        <v>114169</v>
      </c>
      <c r="E32" s="25">
        <v>0</v>
      </c>
      <c r="F32" s="56">
        <v>114169</v>
      </c>
      <c r="G32" s="43">
        <v>0</v>
      </c>
      <c r="H32" s="56">
        <v>114169</v>
      </c>
      <c r="I32" s="43">
        <v>57161.100000000006</v>
      </c>
      <c r="J32" s="56">
        <v>171330.1</v>
      </c>
      <c r="K32" s="43">
        <v>0</v>
      </c>
      <c r="L32" s="56">
        <v>171330.1</v>
      </c>
      <c r="M32" s="56">
        <v>41275.100000000006</v>
      </c>
      <c r="N32" s="56">
        <v>212605.2</v>
      </c>
    </row>
    <row r="33" spans="1:14" ht="27.75" customHeight="1">
      <c r="A33" s="40"/>
      <c r="B33" s="41" t="s">
        <v>271</v>
      </c>
      <c r="C33" s="42" t="s">
        <v>272</v>
      </c>
      <c r="D33" s="56">
        <v>109138</v>
      </c>
      <c r="E33" s="25">
        <v>0</v>
      </c>
      <c r="F33" s="56">
        <v>109138</v>
      </c>
      <c r="G33" s="43">
        <v>0</v>
      </c>
      <c r="H33" s="56">
        <v>109138</v>
      </c>
      <c r="I33" s="43">
        <v>0</v>
      </c>
      <c r="J33" s="56">
        <v>109138</v>
      </c>
      <c r="K33" s="43">
        <v>0</v>
      </c>
      <c r="L33" s="56">
        <v>109138</v>
      </c>
      <c r="M33" s="56">
        <v>-8224.399999999994</v>
      </c>
      <c r="N33" s="56">
        <v>100913.6</v>
      </c>
    </row>
    <row r="34" spans="1:14" ht="21" customHeight="1">
      <c r="A34" s="40"/>
      <c r="B34" s="41" t="s">
        <v>269</v>
      </c>
      <c r="C34" s="42" t="s">
        <v>270</v>
      </c>
      <c r="D34" s="56">
        <v>1818</v>
      </c>
      <c r="E34" s="25">
        <v>0</v>
      </c>
      <c r="F34" s="56">
        <v>1818</v>
      </c>
      <c r="G34" s="43">
        <v>0</v>
      </c>
      <c r="H34" s="56">
        <v>1818</v>
      </c>
      <c r="I34" s="43">
        <v>0</v>
      </c>
      <c r="J34" s="56">
        <v>1818</v>
      </c>
      <c r="K34" s="43">
        <v>0</v>
      </c>
      <c r="L34" s="56">
        <v>1818</v>
      </c>
      <c r="M34" s="56">
        <v>0</v>
      </c>
      <c r="N34" s="56">
        <v>1818</v>
      </c>
    </row>
    <row r="35" spans="1:14" ht="19.5" customHeight="1">
      <c r="A35" s="40"/>
      <c r="B35" s="41" t="s">
        <v>267</v>
      </c>
      <c r="C35" s="42" t="s">
        <v>268</v>
      </c>
      <c r="D35" s="56">
        <v>477800.9</v>
      </c>
      <c r="E35" s="25">
        <v>0</v>
      </c>
      <c r="F35" s="56">
        <v>477800.9</v>
      </c>
      <c r="G35" s="43">
        <v>0</v>
      </c>
      <c r="H35" s="56">
        <v>477800.9</v>
      </c>
      <c r="I35" s="43">
        <v>85</v>
      </c>
      <c r="J35" s="56">
        <v>477885.9</v>
      </c>
      <c r="K35" s="43">
        <v>0</v>
      </c>
      <c r="L35" s="56">
        <v>477885.9</v>
      </c>
      <c r="M35" s="56">
        <v>20222.399999999965</v>
      </c>
      <c r="N35" s="56">
        <v>498108.3</v>
      </c>
    </row>
    <row r="36" spans="1:14" ht="20.25" customHeight="1">
      <c r="A36" s="40"/>
      <c r="B36" s="41" t="s">
        <v>265</v>
      </c>
      <c r="C36" s="42" t="s">
        <v>266</v>
      </c>
      <c r="D36" s="56">
        <v>0</v>
      </c>
      <c r="E36" s="25">
        <v>0</v>
      </c>
      <c r="F36" s="56">
        <v>0</v>
      </c>
      <c r="G36" s="43">
        <v>0</v>
      </c>
      <c r="H36" s="56">
        <v>0</v>
      </c>
      <c r="I36" s="43">
        <v>0</v>
      </c>
      <c r="J36" s="56">
        <v>0</v>
      </c>
      <c r="K36" s="43">
        <v>0</v>
      </c>
      <c r="L36" s="56">
        <v>0</v>
      </c>
      <c r="M36" s="56">
        <v>28</v>
      </c>
      <c r="N36" s="56">
        <v>28</v>
      </c>
    </row>
    <row r="37" spans="1:14" s="65" customFormat="1" ht="15">
      <c r="A37" s="66" t="s">
        <v>175</v>
      </c>
      <c r="B37" s="67" t="s">
        <v>145</v>
      </c>
      <c r="C37" s="68" t="s">
        <v>247</v>
      </c>
      <c r="D37" s="55">
        <f>D39+D45+D47+D48+D49+D46</f>
        <v>45417758.1</v>
      </c>
      <c r="E37" s="55">
        <f>E39+E45+E47+E48+E49</f>
        <v>833197.4000000022</v>
      </c>
      <c r="F37" s="55">
        <f>F39+F45+F47+F48+F49+F46</f>
        <v>46250955.50000001</v>
      </c>
      <c r="G37" s="55">
        <f>G39+G45+G47+G48+G49</f>
        <v>-9703.4</v>
      </c>
      <c r="H37" s="55">
        <f>H39+H45+H47+H48+H49+H46</f>
        <v>46241252.10000001</v>
      </c>
      <c r="I37" s="55">
        <f>I39+I45+I48+I49+I46+I47</f>
        <v>4729659.500000001</v>
      </c>
      <c r="J37" s="55">
        <f>J39+J45+J47+J48+J49+J46</f>
        <v>50970911.60000001</v>
      </c>
      <c r="K37" s="55">
        <f>K39+K45+K48+K49+K46+K47</f>
        <v>0</v>
      </c>
      <c r="L37" s="55">
        <f>L39+L45+L47+L48+L49+L46</f>
        <v>50970911.60000001</v>
      </c>
      <c r="M37" s="55">
        <f>M39+M45+M48+M49+M46+M47</f>
        <v>10018586.699999996</v>
      </c>
      <c r="N37" s="55">
        <f>N39+N45+N47+N48+N49+N46</f>
        <v>60989498.300000004</v>
      </c>
    </row>
    <row r="38" spans="1:14" s="10" customFormat="1" ht="15">
      <c r="A38" s="11"/>
      <c r="B38" s="22" t="s">
        <v>1</v>
      </c>
      <c r="C38" s="19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ht="30">
      <c r="A39" s="5"/>
      <c r="B39" s="21" t="s">
        <v>146</v>
      </c>
      <c r="C39" s="17" t="s">
        <v>255</v>
      </c>
      <c r="D39" s="26">
        <v>44552798.3</v>
      </c>
      <c r="E39" s="26">
        <f>E41+E42+E43+E44</f>
        <v>833197.4000000022</v>
      </c>
      <c r="F39" s="26">
        <v>45385995.7</v>
      </c>
      <c r="G39" s="26">
        <f>G41+G42+G43+G44</f>
        <v>0</v>
      </c>
      <c r="H39" s="26">
        <v>45385995.7</v>
      </c>
      <c r="I39" s="26">
        <f>I41+I42+I43+I44</f>
        <v>3661598.5000000014</v>
      </c>
      <c r="J39" s="26">
        <v>49047594.2</v>
      </c>
      <c r="K39" s="26">
        <f>K41+K42+K43+K44</f>
        <v>0</v>
      </c>
      <c r="L39" s="26">
        <v>49047594.2</v>
      </c>
      <c r="M39" s="26">
        <f>M41+M42+M43+M44</f>
        <v>9954718.399999995</v>
      </c>
      <c r="N39" s="26">
        <v>59002312.6</v>
      </c>
    </row>
    <row r="40" spans="1:14" s="10" customFormat="1" ht="15">
      <c r="A40" s="11"/>
      <c r="B40" s="23" t="s">
        <v>5</v>
      </c>
      <c r="C40" s="19"/>
      <c r="D40" s="26"/>
      <c r="E40" s="26"/>
      <c r="F40" s="26"/>
      <c r="G40" s="26"/>
      <c r="H40" s="39"/>
      <c r="I40" s="26"/>
      <c r="J40" s="39"/>
      <c r="K40" s="26"/>
      <c r="L40" s="39"/>
      <c r="M40" s="26"/>
      <c r="N40" s="39"/>
    </row>
    <row r="41" spans="1:14" ht="41.25" customHeight="1">
      <c r="A41" s="5"/>
      <c r="B41" s="21" t="s">
        <v>147</v>
      </c>
      <c r="C41" s="17" t="s">
        <v>256</v>
      </c>
      <c r="D41" s="26">
        <v>14077997.2</v>
      </c>
      <c r="E41" s="25">
        <f aca="true" t="shared" si="5" ref="E41:E50">F41-D41</f>
        <v>0</v>
      </c>
      <c r="F41" s="26">
        <v>14077997.2</v>
      </c>
      <c r="G41" s="25">
        <f aca="true" t="shared" si="6" ref="G41:G50">H41-F41</f>
        <v>0</v>
      </c>
      <c r="H41" s="26">
        <v>14077997.2</v>
      </c>
      <c r="I41" s="25">
        <f aca="true" t="shared" si="7" ref="I41:I50">J41-H41</f>
        <v>0</v>
      </c>
      <c r="J41" s="26">
        <v>14077997.2</v>
      </c>
      <c r="K41" s="25">
        <f aca="true" t="shared" si="8" ref="K41:M50">L41-J41</f>
        <v>0</v>
      </c>
      <c r="L41" s="26">
        <v>14077997.2</v>
      </c>
      <c r="M41" s="25">
        <f t="shared" si="8"/>
        <v>2452796.5</v>
      </c>
      <c r="N41" s="26">
        <v>16530793.7</v>
      </c>
    </row>
    <row r="42" spans="1:14" ht="30">
      <c r="A42" s="5"/>
      <c r="B42" s="21" t="s">
        <v>148</v>
      </c>
      <c r="C42" s="17" t="s">
        <v>257</v>
      </c>
      <c r="D42" s="26">
        <v>21784839.9</v>
      </c>
      <c r="E42" s="25">
        <f t="shared" si="5"/>
        <v>833197.4000000022</v>
      </c>
      <c r="F42" s="26">
        <v>22618037.3</v>
      </c>
      <c r="G42" s="25">
        <f t="shared" si="6"/>
        <v>0</v>
      </c>
      <c r="H42" s="26">
        <v>22618037.3</v>
      </c>
      <c r="I42" s="25">
        <f t="shared" si="7"/>
        <v>-39344.199999999255</v>
      </c>
      <c r="J42" s="26">
        <v>22578693.1</v>
      </c>
      <c r="K42" s="25">
        <f t="shared" si="8"/>
        <v>0</v>
      </c>
      <c r="L42" s="26">
        <v>22578693.1</v>
      </c>
      <c r="M42" s="25">
        <f t="shared" si="8"/>
        <v>3305780.299999997</v>
      </c>
      <c r="N42" s="26">
        <v>25884473.4</v>
      </c>
    </row>
    <row r="43" spans="1:14" ht="30">
      <c r="A43" s="5"/>
      <c r="B43" s="21" t="s">
        <v>149</v>
      </c>
      <c r="C43" s="17" t="s">
        <v>258</v>
      </c>
      <c r="D43" s="26">
        <v>5613280.3</v>
      </c>
      <c r="E43" s="25">
        <f t="shared" si="5"/>
        <v>0</v>
      </c>
      <c r="F43" s="26">
        <v>5613280.3</v>
      </c>
      <c r="G43" s="25">
        <f t="shared" si="6"/>
        <v>0</v>
      </c>
      <c r="H43" s="26">
        <v>5613280.3</v>
      </c>
      <c r="I43" s="25">
        <f t="shared" si="7"/>
        <v>599.7000000001863</v>
      </c>
      <c r="J43" s="26">
        <v>5613880</v>
      </c>
      <c r="K43" s="25">
        <f t="shared" si="8"/>
        <v>0</v>
      </c>
      <c r="L43" s="26">
        <v>5613880</v>
      </c>
      <c r="M43" s="25">
        <f t="shared" si="8"/>
        <v>95890.29999999981</v>
      </c>
      <c r="N43" s="26">
        <v>5709770.3</v>
      </c>
    </row>
    <row r="44" spans="1:14" ht="15">
      <c r="A44" s="5"/>
      <c r="B44" s="21" t="s">
        <v>150</v>
      </c>
      <c r="C44" s="17" t="s">
        <v>259</v>
      </c>
      <c r="D44" s="26">
        <v>3076680.9</v>
      </c>
      <c r="E44" s="25">
        <f t="shared" si="5"/>
        <v>0</v>
      </c>
      <c r="F44" s="26">
        <v>3076680.9</v>
      </c>
      <c r="G44" s="25">
        <f t="shared" si="6"/>
        <v>0</v>
      </c>
      <c r="H44" s="26">
        <v>3076680.9</v>
      </c>
      <c r="I44" s="25">
        <f t="shared" si="7"/>
        <v>3700343.0000000005</v>
      </c>
      <c r="J44" s="26">
        <v>6777023.9</v>
      </c>
      <c r="K44" s="25">
        <f t="shared" si="8"/>
        <v>0</v>
      </c>
      <c r="L44" s="26">
        <v>6777023.9</v>
      </c>
      <c r="M44" s="25">
        <f t="shared" si="8"/>
        <v>4100251.299999999</v>
      </c>
      <c r="N44" s="26">
        <v>10877275.2</v>
      </c>
    </row>
    <row r="45" spans="1:14" ht="30">
      <c r="A45" s="5"/>
      <c r="B45" s="21" t="s">
        <v>151</v>
      </c>
      <c r="C45" s="17" t="s">
        <v>260</v>
      </c>
      <c r="D45" s="26">
        <v>402885.7</v>
      </c>
      <c r="E45" s="25">
        <f t="shared" si="5"/>
        <v>0</v>
      </c>
      <c r="F45" s="26">
        <v>402885.7</v>
      </c>
      <c r="G45" s="25">
        <f t="shared" si="6"/>
        <v>0</v>
      </c>
      <c r="H45" s="26">
        <v>402885.7</v>
      </c>
      <c r="I45" s="25">
        <f>J45-H45</f>
        <v>1031183.4000000001</v>
      </c>
      <c r="J45" s="26">
        <v>1434069.1</v>
      </c>
      <c r="K45" s="25">
        <f t="shared" si="8"/>
        <v>0</v>
      </c>
      <c r="L45" s="26">
        <v>1434069.1</v>
      </c>
      <c r="M45" s="25">
        <f t="shared" si="8"/>
        <v>55488.299999999814</v>
      </c>
      <c r="N45" s="26">
        <v>1489557.4</v>
      </c>
    </row>
    <row r="46" spans="1:14" ht="30">
      <c r="A46" s="5"/>
      <c r="B46" s="21" t="s">
        <v>171</v>
      </c>
      <c r="C46" s="17" t="s">
        <v>261</v>
      </c>
      <c r="D46" s="26">
        <v>462074.1</v>
      </c>
      <c r="E46" s="25">
        <f t="shared" si="5"/>
        <v>0</v>
      </c>
      <c r="F46" s="26">
        <v>462074.1</v>
      </c>
      <c r="G46" s="25">
        <f t="shared" si="6"/>
        <v>0</v>
      </c>
      <c r="H46" s="26">
        <v>462074.1</v>
      </c>
      <c r="I46" s="25">
        <f>J46-H46</f>
        <v>93822.59999999998</v>
      </c>
      <c r="J46" s="26">
        <v>555896.7</v>
      </c>
      <c r="K46" s="25">
        <f t="shared" si="8"/>
        <v>0</v>
      </c>
      <c r="L46" s="26">
        <v>555896.7</v>
      </c>
      <c r="M46" s="25">
        <f t="shared" si="8"/>
        <v>8394</v>
      </c>
      <c r="N46" s="26">
        <v>564290.7</v>
      </c>
    </row>
    <row r="47" spans="1:14" ht="15">
      <c r="A47" s="5"/>
      <c r="B47" s="21" t="s">
        <v>152</v>
      </c>
      <c r="C47" s="17" t="s">
        <v>262</v>
      </c>
      <c r="D47" s="26">
        <v>0</v>
      </c>
      <c r="E47" s="25">
        <f t="shared" si="5"/>
        <v>0</v>
      </c>
      <c r="F47" s="26">
        <v>0</v>
      </c>
      <c r="G47" s="25">
        <f t="shared" si="6"/>
        <v>0</v>
      </c>
      <c r="H47" s="26">
        <v>0</v>
      </c>
      <c r="I47" s="25">
        <f>J47-H47</f>
        <v>0</v>
      </c>
      <c r="J47" s="26">
        <v>0</v>
      </c>
      <c r="K47" s="25">
        <f t="shared" si="8"/>
        <v>0</v>
      </c>
      <c r="L47" s="26">
        <v>0</v>
      </c>
      <c r="M47" s="25">
        <f t="shared" si="8"/>
        <v>0</v>
      </c>
      <c r="N47" s="26">
        <v>0</v>
      </c>
    </row>
    <row r="48" spans="1:14" ht="89.25" customHeight="1">
      <c r="A48" s="5"/>
      <c r="B48" s="21" t="s">
        <v>153</v>
      </c>
      <c r="C48" s="17" t="s">
        <v>263</v>
      </c>
      <c r="D48" s="26">
        <v>0</v>
      </c>
      <c r="E48" s="25">
        <f t="shared" si="5"/>
        <v>0</v>
      </c>
      <c r="F48" s="26">
        <v>0</v>
      </c>
      <c r="G48" s="25">
        <f t="shared" si="6"/>
        <v>0</v>
      </c>
      <c r="H48" s="26">
        <v>0</v>
      </c>
      <c r="I48" s="25">
        <f>J48-H48</f>
        <v>24780.5</v>
      </c>
      <c r="J48" s="26">
        <v>24780.5</v>
      </c>
      <c r="K48" s="25">
        <f t="shared" si="8"/>
        <v>0</v>
      </c>
      <c r="L48" s="26">
        <v>24780.5</v>
      </c>
      <c r="M48" s="25">
        <f t="shared" si="8"/>
        <v>0</v>
      </c>
      <c r="N48" s="26">
        <v>24780.5</v>
      </c>
    </row>
    <row r="49" spans="1:14" ht="45">
      <c r="A49" s="5"/>
      <c r="B49" s="21" t="s">
        <v>154</v>
      </c>
      <c r="C49" s="17" t="s">
        <v>264</v>
      </c>
      <c r="D49" s="26">
        <v>0</v>
      </c>
      <c r="E49" s="25">
        <f t="shared" si="5"/>
        <v>0</v>
      </c>
      <c r="F49" s="26">
        <v>0</v>
      </c>
      <c r="G49" s="25">
        <f t="shared" si="6"/>
        <v>-9703.4</v>
      </c>
      <c r="H49" s="26">
        <v>-9703.4</v>
      </c>
      <c r="I49" s="25">
        <f>J49-H49</f>
        <v>-81725.5</v>
      </c>
      <c r="J49" s="26">
        <v>-91428.9</v>
      </c>
      <c r="K49" s="25">
        <f t="shared" si="8"/>
        <v>0</v>
      </c>
      <c r="L49" s="26">
        <v>-91428.9</v>
      </c>
      <c r="M49" s="25">
        <f t="shared" si="8"/>
        <v>-14</v>
      </c>
      <c r="N49" s="26">
        <v>-91442.9</v>
      </c>
    </row>
    <row r="50" spans="1:14" s="64" customFormat="1" ht="15">
      <c r="A50" s="60" t="s">
        <v>144</v>
      </c>
      <c r="B50" s="61" t="s">
        <v>6</v>
      </c>
      <c r="C50" s="62"/>
      <c r="D50" s="63">
        <f>D52+D61+D63+D67+D76+D81+D84+D92+D96+D103+D109+D113+D115+D117</f>
        <v>99557477</v>
      </c>
      <c r="E50" s="63">
        <f t="shared" si="5"/>
        <v>-459129.5</v>
      </c>
      <c r="F50" s="63">
        <f>F52+F61+F63+F67+F76+F81+F84+F92+F96+F103+F109+F113+F115+F117</f>
        <v>99098347.5</v>
      </c>
      <c r="G50" s="63">
        <f t="shared" si="6"/>
        <v>822814.400000006</v>
      </c>
      <c r="H50" s="63">
        <f>H52+H61+H63+H67+H76+H81+H84+H92+H96+H103+H109+H113+H115+H117</f>
        <v>99921161.9</v>
      </c>
      <c r="I50" s="63">
        <f t="shared" si="7"/>
        <v>4786905.600000009</v>
      </c>
      <c r="J50" s="63">
        <f>J52+J61+J63+J67+J76+J81+J84+J92+J96+J103+J109+J113+J115+J117</f>
        <v>104708067.50000001</v>
      </c>
      <c r="K50" s="63">
        <f t="shared" si="8"/>
        <v>382213.39999999106</v>
      </c>
      <c r="L50" s="63">
        <f>L52+L61+L63+L67+L76+L81+L84+L92+L96+L103+L109+L113+L115+L117</f>
        <v>105090280.9</v>
      </c>
      <c r="M50" s="63">
        <f t="shared" si="8"/>
        <v>10692803.799999982</v>
      </c>
      <c r="N50" s="63">
        <f>N52+N61+N63+N67+N76+N81+N84+N92+N96+N103+N109+N113+N115+N117</f>
        <v>115783084.69999999</v>
      </c>
    </row>
    <row r="51" spans="1:14" s="38" customFormat="1" ht="15">
      <c r="A51" s="7"/>
      <c r="B51" s="36" t="s">
        <v>1</v>
      </c>
      <c r="C51" s="37"/>
      <c r="D51" s="26"/>
      <c r="E51" s="35"/>
      <c r="F51" s="26"/>
      <c r="G51" s="35"/>
      <c r="H51" s="26"/>
      <c r="I51" s="35"/>
      <c r="J51" s="26"/>
      <c r="K51" s="35"/>
      <c r="L51" s="26"/>
      <c r="M51" s="35"/>
      <c r="N51" s="26"/>
    </row>
    <row r="52" spans="1:14" s="65" customFormat="1" ht="18.75" customHeight="1">
      <c r="A52" s="48" t="s">
        <v>177</v>
      </c>
      <c r="B52" s="69" t="s">
        <v>11</v>
      </c>
      <c r="C52" s="70" t="s">
        <v>8</v>
      </c>
      <c r="D52" s="51">
        <f>D53+D54+D55+D56+D57+D58+D59+D60</f>
        <v>9061736.7</v>
      </c>
      <c r="E52" s="51">
        <f aca="true" t="shared" si="9" ref="E52:E83">F52-D52</f>
        <v>-148837.90000000037</v>
      </c>
      <c r="F52" s="51">
        <f>F53+F54+F55+F56+F57+F58+F59+F60</f>
        <v>8912898.799999999</v>
      </c>
      <c r="G52" s="51">
        <f aca="true" t="shared" si="10" ref="G52:G115">H52-F52</f>
        <v>0</v>
      </c>
      <c r="H52" s="51">
        <f>H53+H54+H55+H56+H57+H58+H59+H60</f>
        <v>8912898.799999999</v>
      </c>
      <c r="I52" s="51">
        <f aca="true" t="shared" si="11" ref="I52:I115">J52-H52</f>
        <v>-2055490.3999999994</v>
      </c>
      <c r="J52" s="51">
        <f>J53+J54+J55+J56+J57+J58+J59+J60</f>
        <v>6857408.399999999</v>
      </c>
      <c r="K52" s="51">
        <f aca="true" t="shared" si="12" ref="K52:K115">L52-J52</f>
        <v>0</v>
      </c>
      <c r="L52" s="51">
        <f>L53+L54+L55+L56+L57+L58+L59+L60</f>
        <v>6857408.399999999</v>
      </c>
      <c r="M52" s="51">
        <f aca="true" t="shared" si="13" ref="M52:M82">N52-L52</f>
        <v>-2459795.3</v>
      </c>
      <c r="N52" s="51">
        <f>N53+N54+N55+N56+N57+N58+N59+N60</f>
        <v>4397613.1</v>
      </c>
    </row>
    <row r="53" spans="1:14" ht="47.25" customHeight="1">
      <c r="A53" s="5" t="s">
        <v>178</v>
      </c>
      <c r="B53" s="14" t="s">
        <v>12</v>
      </c>
      <c r="C53" s="29" t="s">
        <v>9</v>
      </c>
      <c r="D53" s="26">
        <v>3412.5</v>
      </c>
      <c r="E53" s="25">
        <f t="shared" si="9"/>
        <v>0</v>
      </c>
      <c r="F53" s="26">
        <v>3412.5</v>
      </c>
      <c r="G53" s="25">
        <f t="shared" si="10"/>
        <v>0</v>
      </c>
      <c r="H53" s="26">
        <v>3412.5</v>
      </c>
      <c r="I53" s="25">
        <f t="shared" si="11"/>
        <v>0</v>
      </c>
      <c r="J53" s="26">
        <v>3412.5</v>
      </c>
      <c r="K53" s="25">
        <f t="shared" si="12"/>
        <v>0</v>
      </c>
      <c r="L53" s="26">
        <v>3412.5</v>
      </c>
      <c r="M53" s="25">
        <f t="shared" si="13"/>
        <v>4242.3</v>
      </c>
      <c r="N53" s="26">
        <v>7654.8</v>
      </c>
    </row>
    <row r="54" spans="1:14" ht="60">
      <c r="A54" s="5" t="s">
        <v>179</v>
      </c>
      <c r="B54" s="14" t="s">
        <v>13</v>
      </c>
      <c r="C54" s="29" t="s">
        <v>10</v>
      </c>
      <c r="D54" s="26">
        <v>128384.3</v>
      </c>
      <c r="E54" s="25">
        <f t="shared" si="9"/>
        <v>0</v>
      </c>
      <c r="F54" s="26">
        <v>128384.3</v>
      </c>
      <c r="G54" s="25">
        <f t="shared" si="10"/>
        <v>0</v>
      </c>
      <c r="H54" s="26">
        <v>128384.3</v>
      </c>
      <c r="I54" s="25">
        <f t="shared" si="11"/>
        <v>60</v>
      </c>
      <c r="J54" s="26">
        <v>128444.3</v>
      </c>
      <c r="K54" s="25">
        <f t="shared" si="12"/>
        <v>0</v>
      </c>
      <c r="L54" s="26">
        <v>128444.3</v>
      </c>
      <c r="M54" s="25">
        <f t="shared" si="13"/>
        <v>18277.499999999985</v>
      </c>
      <c r="N54" s="26">
        <v>146721.8</v>
      </c>
    </row>
    <row r="55" spans="1:14" ht="60">
      <c r="A55" s="5" t="s">
        <v>180</v>
      </c>
      <c r="B55" s="14" t="s">
        <v>14</v>
      </c>
      <c r="C55" s="29" t="s">
        <v>76</v>
      </c>
      <c r="D55" s="26">
        <v>90404.8</v>
      </c>
      <c r="E55" s="25">
        <f t="shared" si="9"/>
        <v>0</v>
      </c>
      <c r="F55" s="26">
        <v>90404.8</v>
      </c>
      <c r="G55" s="25">
        <f t="shared" si="10"/>
        <v>0</v>
      </c>
      <c r="H55" s="26">
        <v>90404.8</v>
      </c>
      <c r="I55" s="25">
        <f t="shared" si="11"/>
        <v>0</v>
      </c>
      <c r="J55" s="26">
        <v>90404.8</v>
      </c>
      <c r="K55" s="25">
        <f t="shared" si="12"/>
        <v>0</v>
      </c>
      <c r="L55" s="26">
        <v>90404.8</v>
      </c>
      <c r="M55" s="25">
        <f t="shared" si="13"/>
        <v>21502.199999999997</v>
      </c>
      <c r="N55" s="26">
        <v>111907</v>
      </c>
    </row>
    <row r="56" spans="1:14" ht="15">
      <c r="A56" s="5" t="s">
        <v>181</v>
      </c>
      <c r="B56" s="14" t="s">
        <v>15</v>
      </c>
      <c r="C56" s="29" t="s">
        <v>77</v>
      </c>
      <c r="D56" s="26">
        <v>4726.4</v>
      </c>
      <c r="E56" s="25">
        <f t="shared" si="9"/>
        <v>0</v>
      </c>
      <c r="F56" s="26">
        <v>4726.4</v>
      </c>
      <c r="G56" s="25">
        <f t="shared" si="10"/>
        <v>0</v>
      </c>
      <c r="H56" s="26">
        <v>4726.4</v>
      </c>
      <c r="I56" s="25">
        <f t="shared" si="11"/>
        <v>0</v>
      </c>
      <c r="J56" s="26">
        <v>4726.4</v>
      </c>
      <c r="K56" s="25">
        <f t="shared" si="12"/>
        <v>0</v>
      </c>
      <c r="L56" s="26">
        <v>4726.4</v>
      </c>
      <c r="M56" s="25">
        <f t="shared" si="13"/>
        <v>0</v>
      </c>
      <c r="N56" s="26">
        <v>4726.4</v>
      </c>
    </row>
    <row r="57" spans="1:14" ht="45">
      <c r="A57" s="5" t="s">
        <v>182</v>
      </c>
      <c r="B57" s="14" t="s">
        <v>16</v>
      </c>
      <c r="C57" s="29" t="s">
        <v>78</v>
      </c>
      <c r="D57" s="26">
        <v>157626.7</v>
      </c>
      <c r="E57" s="25">
        <f t="shared" si="9"/>
        <v>0</v>
      </c>
      <c r="F57" s="26">
        <v>157626.7</v>
      </c>
      <c r="G57" s="25">
        <f t="shared" si="10"/>
        <v>0</v>
      </c>
      <c r="H57" s="26">
        <v>157626.7</v>
      </c>
      <c r="I57" s="25">
        <f t="shared" si="11"/>
        <v>70</v>
      </c>
      <c r="J57" s="26">
        <v>157696.7</v>
      </c>
      <c r="K57" s="25">
        <f t="shared" si="12"/>
        <v>0</v>
      </c>
      <c r="L57" s="26">
        <v>157696.7</v>
      </c>
      <c r="M57" s="25">
        <f t="shared" si="13"/>
        <v>37229.5</v>
      </c>
      <c r="N57" s="26">
        <v>194926.2</v>
      </c>
    </row>
    <row r="58" spans="1:14" ht="30">
      <c r="A58" s="5" t="s">
        <v>183</v>
      </c>
      <c r="B58" s="14" t="s">
        <v>17</v>
      </c>
      <c r="C58" s="29" t="s">
        <v>79</v>
      </c>
      <c r="D58" s="26">
        <v>42568.5</v>
      </c>
      <c r="E58" s="25">
        <f t="shared" si="9"/>
        <v>0</v>
      </c>
      <c r="F58" s="26">
        <v>42568.5</v>
      </c>
      <c r="G58" s="25">
        <f t="shared" si="10"/>
        <v>0</v>
      </c>
      <c r="H58" s="26">
        <v>42568.5</v>
      </c>
      <c r="I58" s="25">
        <f t="shared" si="11"/>
        <v>13117.599999999999</v>
      </c>
      <c r="J58" s="26">
        <v>55686.1</v>
      </c>
      <c r="K58" s="25">
        <f t="shared" si="12"/>
        <v>0</v>
      </c>
      <c r="L58" s="26">
        <v>55686.1</v>
      </c>
      <c r="M58" s="25">
        <f t="shared" si="13"/>
        <v>3382.9000000000015</v>
      </c>
      <c r="N58" s="26">
        <v>59069</v>
      </c>
    </row>
    <row r="59" spans="1:14" ht="15">
      <c r="A59" s="5" t="s">
        <v>184</v>
      </c>
      <c r="B59" s="14" t="s">
        <v>18</v>
      </c>
      <c r="C59" s="29" t="s">
        <v>80</v>
      </c>
      <c r="D59" s="26">
        <v>100000</v>
      </c>
      <c r="E59" s="25">
        <f t="shared" si="9"/>
        <v>0</v>
      </c>
      <c r="F59" s="26">
        <v>100000</v>
      </c>
      <c r="G59" s="25">
        <f t="shared" si="10"/>
        <v>0</v>
      </c>
      <c r="H59" s="26">
        <v>100000</v>
      </c>
      <c r="I59" s="25">
        <f t="shared" si="11"/>
        <v>-855</v>
      </c>
      <c r="J59" s="26">
        <v>99145</v>
      </c>
      <c r="K59" s="25">
        <f t="shared" si="12"/>
        <v>0</v>
      </c>
      <c r="L59" s="26">
        <v>99145</v>
      </c>
      <c r="M59" s="25">
        <f t="shared" si="13"/>
        <v>-60939.3</v>
      </c>
      <c r="N59" s="26">
        <v>38205.7</v>
      </c>
    </row>
    <row r="60" spans="1:14" ht="15">
      <c r="A60" s="5" t="s">
        <v>185</v>
      </c>
      <c r="B60" s="14" t="s">
        <v>19</v>
      </c>
      <c r="C60" s="29" t="s">
        <v>81</v>
      </c>
      <c r="D60" s="26">
        <v>8534613.5</v>
      </c>
      <c r="E60" s="25">
        <f t="shared" si="9"/>
        <v>-148837.90000000037</v>
      </c>
      <c r="F60" s="26">
        <v>8385775.6</v>
      </c>
      <c r="G60" s="25">
        <f t="shared" si="10"/>
        <v>0</v>
      </c>
      <c r="H60" s="26">
        <v>8385775.6</v>
      </c>
      <c r="I60" s="25">
        <f t="shared" si="11"/>
        <v>-2067883</v>
      </c>
      <c r="J60" s="26">
        <v>6317892.6</v>
      </c>
      <c r="K60" s="25">
        <f t="shared" si="12"/>
        <v>0</v>
      </c>
      <c r="L60" s="26">
        <v>6317892.6</v>
      </c>
      <c r="M60" s="25">
        <f t="shared" si="13"/>
        <v>-2483490.3999999994</v>
      </c>
      <c r="N60" s="26">
        <v>3834402.2</v>
      </c>
    </row>
    <row r="61" spans="1:14" s="3" customFormat="1" ht="15">
      <c r="A61" s="6" t="s">
        <v>186</v>
      </c>
      <c r="B61" s="33" t="s">
        <v>20</v>
      </c>
      <c r="C61" s="27" t="s">
        <v>82</v>
      </c>
      <c r="D61" s="51">
        <f>D62</f>
        <v>64097.8</v>
      </c>
      <c r="E61" s="28">
        <f t="shared" si="9"/>
        <v>0</v>
      </c>
      <c r="F61" s="51">
        <f>F62</f>
        <v>64097.8</v>
      </c>
      <c r="G61" s="28">
        <f t="shared" si="10"/>
        <v>0</v>
      </c>
      <c r="H61" s="51">
        <f>H62</f>
        <v>64097.8</v>
      </c>
      <c r="I61" s="28">
        <f t="shared" si="11"/>
        <v>0</v>
      </c>
      <c r="J61" s="51">
        <f>J62</f>
        <v>64097.8</v>
      </c>
      <c r="K61" s="28">
        <f t="shared" si="12"/>
        <v>0</v>
      </c>
      <c r="L61" s="51">
        <f>L62</f>
        <v>64097.8</v>
      </c>
      <c r="M61" s="28">
        <f t="shared" si="13"/>
        <v>3994.699999999997</v>
      </c>
      <c r="N61" s="51">
        <f>N62</f>
        <v>68092.5</v>
      </c>
    </row>
    <row r="62" spans="1:14" ht="15">
      <c r="A62" s="5" t="s">
        <v>187</v>
      </c>
      <c r="B62" s="14" t="s">
        <v>21</v>
      </c>
      <c r="C62" s="29" t="s">
        <v>83</v>
      </c>
      <c r="D62" s="26">
        <v>64097.8</v>
      </c>
      <c r="E62" s="25">
        <f t="shared" si="9"/>
        <v>0</v>
      </c>
      <c r="F62" s="26">
        <v>64097.8</v>
      </c>
      <c r="G62" s="25">
        <f t="shared" si="10"/>
        <v>0</v>
      </c>
      <c r="H62" s="26">
        <v>64097.8</v>
      </c>
      <c r="I62" s="25">
        <f t="shared" si="11"/>
        <v>0</v>
      </c>
      <c r="J62" s="26">
        <v>64097.8</v>
      </c>
      <c r="K62" s="25">
        <f t="shared" si="12"/>
        <v>0</v>
      </c>
      <c r="L62" s="26">
        <v>64097.8</v>
      </c>
      <c r="M62" s="25">
        <f t="shared" si="13"/>
        <v>3994.699999999997</v>
      </c>
      <c r="N62" s="26">
        <v>68092.5</v>
      </c>
    </row>
    <row r="63" spans="1:14" s="3" customFormat="1" ht="28.5">
      <c r="A63" s="6" t="s">
        <v>188</v>
      </c>
      <c r="B63" s="33" t="s">
        <v>22</v>
      </c>
      <c r="C63" s="27" t="s">
        <v>84</v>
      </c>
      <c r="D63" s="51">
        <f>D64+D65+D66</f>
        <v>1452310.2</v>
      </c>
      <c r="E63" s="28">
        <f t="shared" si="9"/>
        <v>0</v>
      </c>
      <c r="F63" s="51">
        <f>F64+F65+F66</f>
        <v>1452310.2</v>
      </c>
      <c r="G63" s="28">
        <f t="shared" si="10"/>
        <v>0</v>
      </c>
      <c r="H63" s="51">
        <f>H64+H65+H66</f>
        <v>1452310.2</v>
      </c>
      <c r="I63" s="28">
        <f t="shared" si="11"/>
        <v>7102.800000000047</v>
      </c>
      <c r="J63" s="51">
        <f>J64+J65+J66</f>
        <v>1459413</v>
      </c>
      <c r="K63" s="28">
        <f t="shared" si="12"/>
        <v>0</v>
      </c>
      <c r="L63" s="51">
        <f>L64+L65+L66</f>
        <v>1459413</v>
      </c>
      <c r="M63" s="28">
        <f t="shared" si="13"/>
        <v>70381</v>
      </c>
      <c r="N63" s="51">
        <f>N64+N65+N66</f>
        <v>1529794</v>
      </c>
    </row>
    <row r="64" spans="1:14" ht="15">
      <c r="A64" s="5" t="s">
        <v>189</v>
      </c>
      <c r="B64" s="24" t="s">
        <v>172</v>
      </c>
      <c r="C64" s="29" t="s">
        <v>85</v>
      </c>
      <c r="D64" s="26">
        <v>34812.4</v>
      </c>
      <c r="E64" s="25">
        <f t="shared" si="9"/>
        <v>0</v>
      </c>
      <c r="F64" s="26">
        <v>34812.4</v>
      </c>
      <c r="G64" s="25">
        <f t="shared" si="10"/>
        <v>0</v>
      </c>
      <c r="H64" s="26">
        <v>34812.4</v>
      </c>
      <c r="I64" s="25">
        <f t="shared" si="11"/>
        <v>60</v>
      </c>
      <c r="J64" s="26">
        <v>34872.4</v>
      </c>
      <c r="K64" s="25">
        <f t="shared" si="12"/>
        <v>0</v>
      </c>
      <c r="L64" s="26">
        <v>34872.4</v>
      </c>
      <c r="M64" s="25">
        <f t="shared" si="13"/>
        <v>2689.2999999999956</v>
      </c>
      <c r="N64" s="26">
        <v>37561.7</v>
      </c>
    </row>
    <row r="65" spans="1:14" ht="45">
      <c r="A65" s="7" t="s">
        <v>190</v>
      </c>
      <c r="B65" s="15" t="s">
        <v>173</v>
      </c>
      <c r="C65" s="30" t="s">
        <v>86</v>
      </c>
      <c r="D65" s="26">
        <v>1417017.8</v>
      </c>
      <c r="E65" s="25">
        <f t="shared" si="9"/>
        <v>0</v>
      </c>
      <c r="F65" s="26">
        <v>1417017.8</v>
      </c>
      <c r="G65" s="25">
        <f t="shared" si="10"/>
        <v>0</v>
      </c>
      <c r="H65" s="26">
        <v>1417017.8</v>
      </c>
      <c r="I65" s="25">
        <f t="shared" si="11"/>
        <v>7042.800000000047</v>
      </c>
      <c r="J65" s="26">
        <v>1424060.6</v>
      </c>
      <c r="K65" s="25">
        <f t="shared" si="12"/>
        <v>0</v>
      </c>
      <c r="L65" s="26">
        <v>1424060.6</v>
      </c>
      <c r="M65" s="25">
        <f t="shared" si="13"/>
        <v>67691.69999999995</v>
      </c>
      <c r="N65" s="26">
        <v>1491752.3</v>
      </c>
    </row>
    <row r="66" spans="1:14" ht="15">
      <c r="A66" s="8" t="s">
        <v>191</v>
      </c>
      <c r="B66" s="16" t="s">
        <v>23</v>
      </c>
      <c r="C66" s="31" t="s">
        <v>87</v>
      </c>
      <c r="D66" s="76">
        <v>480</v>
      </c>
      <c r="E66" s="25">
        <f t="shared" si="9"/>
        <v>0</v>
      </c>
      <c r="F66" s="26">
        <v>480</v>
      </c>
      <c r="G66" s="25">
        <f t="shared" si="10"/>
        <v>0</v>
      </c>
      <c r="H66" s="26">
        <v>480</v>
      </c>
      <c r="I66" s="25">
        <f t="shared" si="11"/>
        <v>0</v>
      </c>
      <c r="J66" s="26">
        <v>480</v>
      </c>
      <c r="K66" s="25">
        <f t="shared" si="12"/>
        <v>0</v>
      </c>
      <c r="L66" s="26">
        <v>480</v>
      </c>
      <c r="M66" s="25">
        <f t="shared" si="13"/>
        <v>0</v>
      </c>
      <c r="N66" s="26">
        <v>480</v>
      </c>
    </row>
    <row r="67" spans="1:14" s="3" customFormat="1" ht="15">
      <c r="A67" s="6" t="s">
        <v>192</v>
      </c>
      <c r="B67" s="34" t="s">
        <v>24</v>
      </c>
      <c r="C67" s="27" t="s">
        <v>88</v>
      </c>
      <c r="D67" s="51">
        <f>D68+D69+D70+D71+D72+D73+D74+D75</f>
        <v>16378451.3</v>
      </c>
      <c r="E67" s="28">
        <f t="shared" si="9"/>
        <v>-1292326.8999999985</v>
      </c>
      <c r="F67" s="51">
        <f>F68+F69+F70+F71+F72+F73+F74+F75</f>
        <v>15086124.400000002</v>
      </c>
      <c r="G67" s="28">
        <f t="shared" si="10"/>
        <v>781965.5999999978</v>
      </c>
      <c r="H67" s="51">
        <f>H68+H69+H70+H71+H72+H73+H74+H75</f>
        <v>15868090</v>
      </c>
      <c r="I67" s="28">
        <f t="shared" si="11"/>
        <v>4332834.5</v>
      </c>
      <c r="J67" s="51">
        <f>J68+J69+J70+J71+J72+J73+J74+J75</f>
        <v>20200924.5</v>
      </c>
      <c r="K67" s="28">
        <f t="shared" si="12"/>
        <v>382213.3999999985</v>
      </c>
      <c r="L67" s="51">
        <f>L68+L69+L70+L71+L72+L73+L74+L75</f>
        <v>20583137.9</v>
      </c>
      <c r="M67" s="28">
        <f t="shared" si="13"/>
        <v>1153782.5000000037</v>
      </c>
      <c r="N67" s="51">
        <f>N68+N69+N70+N71+N72+N73+N74+N75</f>
        <v>21736920.400000002</v>
      </c>
    </row>
    <row r="68" spans="1:14" ht="15">
      <c r="A68" s="5" t="s">
        <v>193</v>
      </c>
      <c r="B68" s="16" t="s">
        <v>25</v>
      </c>
      <c r="C68" s="29" t="s">
        <v>89</v>
      </c>
      <c r="D68" s="26">
        <v>183575.1</v>
      </c>
      <c r="E68" s="25">
        <f t="shared" si="9"/>
        <v>0</v>
      </c>
      <c r="F68" s="26">
        <v>183575.1</v>
      </c>
      <c r="G68" s="25">
        <f t="shared" si="10"/>
        <v>0</v>
      </c>
      <c r="H68" s="26">
        <v>183575.1</v>
      </c>
      <c r="I68" s="25">
        <f t="shared" si="11"/>
        <v>235718.4</v>
      </c>
      <c r="J68" s="26">
        <v>419293.5</v>
      </c>
      <c r="K68" s="25">
        <f t="shared" si="12"/>
        <v>0</v>
      </c>
      <c r="L68" s="26">
        <v>419293.5</v>
      </c>
      <c r="M68" s="25">
        <f t="shared" si="13"/>
        <v>-139608.90000000002</v>
      </c>
      <c r="N68" s="26">
        <v>279684.6</v>
      </c>
    </row>
    <row r="69" spans="1:14" ht="15">
      <c r="A69" s="5" t="s">
        <v>194</v>
      </c>
      <c r="B69" s="16" t="s">
        <v>26</v>
      </c>
      <c r="C69" s="29" t="s">
        <v>90</v>
      </c>
      <c r="D69" s="26">
        <v>1983242.7</v>
      </c>
      <c r="E69" s="25">
        <f t="shared" si="9"/>
        <v>0</v>
      </c>
      <c r="F69" s="26">
        <v>1983242.7</v>
      </c>
      <c r="G69" s="25">
        <f t="shared" si="10"/>
        <v>0</v>
      </c>
      <c r="H69" s="26">
        <v>1983242.7</v>
      </c>
      <c r="I69" s="25">
        <f t="shared" si="11"/>
        <v>-39446.30000000005</v>
      </c>
      <c r="J69" s="26">
        <v>1943796.4</v>
      </c>
      <c r="K69" s="25">
        <f t="shared" si="12"/>
        <v>0</v>
      </c>
      <c r="L69" s="26">
        <v>1943796.4</v>
      </c>
      <c r="M69" s="25">
        <f t="shared" si="13"/>
        <v>-28341.199999999953</v>
      </c>
      <c r="N69" s="26">
        <v>1915455.2</v>
      </c>
    </row>
    <row r="70" spans="1:14" ht="15">
      <c r="A70" s="5" t="s">
        <v>195</v>
      </c>
      <c r="B70" s="16" t="s">
        <v>27</v>
      </c>
      <c r="C70" s="29" t="s">
        <v>91</v>
      </c>
      <c r="D70" s="26">
        <v>341919.6</v>
      </c>
      <c r="E70" s="25">
        <f t="shared" si="9"/>
        <v>0</v>
      </c>
      <c r="F70" s="26">
        <v>341919.6</v>
      </c>
      <c r="G70" s="25">
        <f t="shared" si="10"/>
        <v>0</v>
      </c>
      <c r="H70" s="26">
        <v>341919.6</v>
      </c>
      <c r="I70" s="25">
        <f t="shared" si="11"/>
        <v>0</v>
      </c>
      <c r="J70" s="26">
        <v>341919.6</v>
      </c>
      <c r="K70" s="25">
        <f t="shared" si="12"/>
        <v>382213.4</v>
      </c>
      <c r="L70" s="26">
        <v>724133</v>
      </c>
      <c r="M70" s="25">
        <f t="shared" si="13"/>
        <v>79886.19999999995</v>
      </c>
      <c r="N70" s="26">
        <v>804019.2</v>
      </c>
    </row>
    <row r="71" spans="1:14" ht="15">
      <c r="A71" s="5" t="s">
        <v>196</v>
      </c>
      <c r="B71" s="16" t="s">
        <v>28</v>
      </c>
      <c r="C71" s="29" t="s">
        <v>92</v>
      </c>
      <c r="D71" s="26">
        <v>2376737.9</v>
      </c>
      <c r="E71" s="25">
        <f t="shared" si="9"/>
        <v>0</v>
      </c>
      <c r="F71" s="26">
        <v>2376737.9</v>
      </c>
      <c r="G71" s="25">
        <f t="shared" si="10"/>
        <v>0</v>
      </c>
      <c r="H71" s="26">
        <v>2376737.9</v>
      </c>
      <c r="I71" s="25">
        <f t="shared" si="11"/>
        <v>0</v>
      </c>
      <c r="J71" s="26">
        <v>2376737.9</v>
      </c>
      <c r="K71" s="25">
        <f t="shared" si="12"/>
        <v>0</v>
      </c>
      <c r="L71" s="26">
        <v>2376737.9</v>
      </c>
      <c r="M71" s="25">
        <f t="shared" si="13"/>
        <v>19578</v>
      </c>
      <c r="N71" s="26">
        <v>2396315.9</v>
      </c>
    </row>
    <row r="72" spans="1:14" ht="15">
      <c r="A72" s="5" t="s">
        <v>197</v>
      </c>
      <c r="B72" s="16" t="s">
        <v>29</v>
      </c>
      <c r="C72" s="29" t="s">
        <v>93</v>
      </c>
      <c r="D72" s="26">
        <v>1040604</v>
      </c>
      <c r="E72" s="25">
        <f t="shared" si="9"/>
        <v>0</v>
      </c>
      <c r="F72" s="26">
        <v>1040604</v>
      </c>
      <c r="G72" s="25">
        <f t="shared" si="10"/>
        <v>0</v>
      </c>
      <c r="H72" s="26">
        <v>1040604</v>
      </c>
      <c r="I72" s="25">
        <f t="shared" si="11"/>
        <v>0</v>
      </c>
      <c r="J72" s="26">
        <v>1040604</v>
      </c>
      <c r="K72" s="25">
        <f t="shared" si="12"/>
        <v>0</v>
      </c>
      <c r="L72" s="26">
        <v>1040604</v>
      </c>
      <c r="M72" s="25">
        <f t="shared" si="13"/>
        <v>381298.19999999995</v>
      </c>
      <c r="N72" s="26">
        <v>1421902.2</v>
      </c>
    </row>
    <row r="73" spans="1:14" ht="15">
      <c r="A73" s="5" t="s">
        <v>198</v>
      </c>
      <c r="B73" s="16" t="s">
        <v>30</v>
      </c>
      <c r="C73" s="29" t="s">
        <v>94</v>
      </c>
      <c r="D73" s="26">
        <v>9830636.7</v>
      </c>
      <c r="E73" s="25">
        <f t="shared" si="9"/>
        <v>-1292326.8999999985</v>
      </c>
      <c r="F73" s="26">
        <v>8538309.8</v>
      </c>
      <c r="G73" s="25">
        <f t="shared" si="10"/>
        <v>781965.5999999996</v>
      </c>
      <c r="H73" s="26">
        <v>9320275.4</v>
      </c>
      <c r="I73" s="25">
        <f t="shared" si="11"/>
        <v>2816403.299999999</v>
      </c>
      <c r="J73" s="26">
        <v>12136678.7</v>
      </c>
      <c r="K73" s="25">
        <f t="shared" si="12"/>
        <v>0</v>
      </c>
      <c r="L73" s="26">
        <v>12136678.7</v>
      </c>
      <c r="M73" s="25">
        <f t="shared" si="13"/>
        <v>437507.7000000011</v>
      </c>
      <c r="N73" s="26">
        <v>12574186.4</v>
      </c>
    </row>
    <row r="74" spans="1:14" ht="15">
      <c r="A74" s="5" t="s">
        <v>199</v>
      </c>
      <c r="B74" s="16" t="s">
        <v>31</v>
      </c>
      <c r="C74" s="29" t="s">
        <v>95</v>
      </c>
      <c r="D74" s="26">
        <v>130577.5</v>
      </c>
      <c r="E74" s="25">
        <f t="shared" si="9"/>
        <v>0</v>
      </c>
      <c r="F74" s="26">
        <v>130577.5</v>
      </c>
      <c r="G74" s="25">
        <f t="shared" si="10"/>
        <v>0</v>
      </c>
      <c r="H74" s="26">
        <v>130577.5</v>
      </c>
      <c r="I74" s="25">
        <f t="shared" si="11"/>
        <v>23723.70000000001</v>
      </c>
      <c r="J74" s="26">
        <v>154301.2</v>
      </c>
      <c r="K74" s="25">
        <f t="shared" si="12"/>
        <v>0</v>
      </c>
      <c r="L74" s="26">
        <v>154301.2</v>
      </c>
      <c r="M74" s="25">
        <f t="shared" si="13"/>
        <v>-72689.1</v>
      </c>
      <c r="N74" s="26">
        <v>81612.1</v>
      </c>
    </row>
    <row r="75" spans="1:14" ht="30">
      <c r="A75" s="5" t="s">
        <v>200</v>
      </c>
      <c r="B75" s="16" t="s">
        <v>32</v>
      </c>
      <c r="C75" s="29" t="s">
        <v>96</v>
      </c>
      <c r="D75" s="26">
        <v>491157.8</v>
      </c>
      <c r="E75" s="25">
        <f t="shared" si="9"/>
        <v>0</v>
      </c>
      <c r="F75" s="26">
        <v>491157.8</v>
      </c>
      <c r="G75" s="25">
        <f t="shared" si="10"/>
        <v>0</v>
      </c>
      <c r="H75" s="26">
        <v>491157.8</v>
      </c>
      <c r="I75" s="25">
        <f t="shared" si="11"/>
        <v>1296435.4</v>
      </c>
      <c r="J75" s="26">
        <v>1787593.2</v>
      </c>
      <c r="K75" s="25">
        <f t="shared" si="12"/>
        <v>0</v>
      </c>
      <c r="L75" s="26">
        <v>1787593.2</v>
      </c>
      <c r="M75" s="25">
        <f t="shared" si="13"/>
        <v>476151.59999999986</v>
      </c>
      <c r="N75" s="26">
        <v>2263744.8</v>
      </c>
    </row>
    <row r="76" spans="1:14" s="3" customFormat="1" ht="15">
      <c r="A76" s="6" t="s">
        <v>201</v>
      </c>
      <c r="B76" s="34" t="s">
        <v>33</v>
      </c>
      <c r="C76" s="27" t="s">
        <v>97</v>
      </c>
      <c r="D76" s="51">
        <f>D77+D78+D79+D80</f>
        <v>4489991.3</v>
      </c>
      <c r="E76" s="28">
        <f t="shared" si="9"/>
        <v>0</v>
      </c>
      <c r="F76" s="51">
        <f>F77+F78+F79+F80</f>
        <v>4489991.3</v>
      </c>
      <c r="G76" s="28">
        <f t="shared" si="10"/>
        <v>1500</v>
      </c>
      <c r="H76" s="51">
        <f>H77+H78+H79+H80</f>
        <v>4491491.3</v>
      </c>
      <c r="I76" s="28">
        <f t="shared" si="11"/>
        <v>1106187.8999999994</v>
      </c>
      <c r="J76" s="51">
        <f>J77+J78+J79+J80</f>
        <v>5597679.199999999</v>
      </c>
      <c r="K76" s="28">
        <f t="shared" si="12"/>
        <v>0</v>
      </c>
      <c r="L76" s="51">
        <f>L77+L78+L79+L80</f>
        <v>5597679.199999999</v>
      </c>
      <c r="M76" s="28">
        <f t="shared" si="13"/>
        <v>2946868.9000000022</v>
      </c>
      <c r="N76" s="51">
        <f>N77+N78+N79+N80</f>
        <v>8544548.100000001</v>
      </c>
    </row>
    <row r="77" spans="1:14" ht="15">
      <c r="A77" s="5" t="s">
        <v>202</v>
      </c>
      <c r="B77" s="16" t="s">
        <v>34</v>
      </c>
      <c r="C77" s="29" t="s">
        <v>98</v>
      </c>
      <c r="D77" s="26">
        <v>410821.7</v>
      </c>
      <c r="E77" s="25">
        <f t="shared" si="9"/>
        <v>0</v>
      </c>
      <c r="F77" s="26">
        <v>410821.7</v>
      </c>
      <c r="G77" s="25">
        <f t="shared" si="10"/>
        <v>0</v>
      </c>
      <c r="H77" s="26">
        <v>410821.7</v>
      </c>
      <c r="I77" s="25">
        <f t="shared" si="11"/>
        <v>795385.5</v>
      </c>
      <c r="J77" s="26">
        <v>1206207.2</v>
      </c>
      <c r="K77" s="25">
        <f t="shared" si="12"/>
        <v>0</v>
      </c>
      <c r="L77" s="26">
        <v>1206207.2</v>
      </c>
      <c r="M77" s="25">
        <f t="shared" si="13"/>
        <v>-51223.59999999986</v>
      </c>
      <c r="N77" s="26">
        <v>1154983.6</v>
      </c>
    </row>
    <row r="78" spans="1:14" ht="15">
      <c r="A78" s="5" t="s">
        <v>203</v>
      </c>
      <c r="B78" s="16" t="s">
        <v>35</v>
      </c>
      <c r="C78" s="29" t="s">
        <v>99</v>
      </c>
      <c r="D78" s="26">
        <v>1520622.6</v>
      </c>
      <c r="E78" s="25">
        <f t="shared" si="9"/>
        <v>0</v>
      </c>
      <c r="F78" s="26">
        <v>1520622.6</v>
      </c>
      <c r="G78" s="25">
        <f t="shared" si="10"/>
        <v>1500</v>
      </c>
      <c r="H78" s="26">
        <v>1522122.6</v>
      </c>
      <c r="I78" s="25">
        <f t="shared" si="11"/>
        <v>-35002.80000000005</v>
      </c>
      <c r="J78" s="26">
        <v>1487119.8</v>
      </c>
      <c r="K78" s="25">
        <f t="shared" si="12"/>
        <v>0</v>
      </c>
      <c r="L78" s="26">
        <v>1487119.8</v>
      </c>
      <c r="M78" s="25">
        <f t="shared" si="13"/>
        <v>2909860.4000000004</v>
      </c>
      <c r="N78" s="26">
        <v>4396980.2</v>
      </c>
    </row>
    <row r="79" spans="1:14" ht="15">
      <c r="A79" s="5" t="s">
        <v>204</v>
      </c>
      <c r="B79" s="16" t="s">
        <v>140</v>
      </c>
      <c r="C79" s="29" t="s">
        <v>141</v>
      </c>
      <c r="D79" s="26">
        <v>1204041.5</v>
      </c>
      <c r="E79" s="25">
        <f t="shared" si="9"/>
        <v>0</v>
      </c>
      <c r="F79" s="26">
        <v>1204041.5</v>
      </c>
      <c r="G79" s="25">
        <f t="shared" si="10"/>
        <v>0</v>
      </c>
      <c r="H79" s="26">
        <v>1204041.5</v>
      </c>
      <c r="I79" s="25">
        <f t="shared" si="11"/>
        <v>7171.800000000047</v>
      </c>
      <c r="J79" s="26">
        <v>1211213.3</v>
      </c>
      <c r="K79" s="25">
        <f t="shared" si="12"/>
        <v>0</v>
      </c>
      <c r="L79" s="26">
        <v>1211213.3</v>
      </c>
      <c r="M79" s="25">
        <f t="shared" si="13"/>
        <v>107499.69999999995</v>
      </c>
      <c r="N79" s="26">
        <v>1318713</v>
      </c>
    </row>
    <row r="80" spans="1:14" ht="30">
      <c r="A80" s="5" t="s">
        <v>205</v>
      </c>
      <c r="B80" s="16" t="s">
        <v>36</v>
      </c>
      <c r="C80" s="29" t="s">
        <v>100</v>
      </c>
      <c r="D80" s="26">
        <v>1354505.5</v>
      </c>
      <c r="E80" s="25">
        <f t="shared" si="9"/>
        <v>0</v>
      </c>
      <c r="F80" s="26">
        <v>1354505.5</v>
      </c>
      <c r="G80" s="25">
        <f t="shared" si="10"/>
        <v>0</v>
      </c>
      <c r="H80" s="26">
        <v>1354505.5</v>
      </c>
      <c r="I80" s="25">
        <f t="shared" si="11"/>
        <v>338633.3999999999</v>
      </c>
      <c r="J80" s="26">
        <v>1693138.9</v>
      </c>
      <c r="K80" s="25">
        <f t="shared" si="12"/>
        <v>0</v>
      </c>
      <c r="L80" s="26">
        <v>1693138.9</v>
      </c>
      <c r="M80" s="25">
        <f t="shared" si="13"/>
        <v>-19267.59999999986</v>
      </c>
      <c r="N80" s="26">
        <v>1673871.3</v>
      </c>
    </row>
    <row r="81" spans="1:14" s="3" customFormat="1" ht="15">
      <c r="A81" s="6" t="s">
        <v>206</v>
      </c>
      <c r="B81" s="34" t="s">
        <v>37</v>
      </c>
      <c r="C81" s="27" t="s">
        <v>101</v>
      </c>
      <c r="D81" s="51">
        <f>D82+D83</f>
        <v>1120511.8</v>
      </c>
      <c r="E81" s="28">
        <f t="shared" si="9"/>
        <v>0</v>
      </c>
      <c r="F81" s="51">
        <f>F82+F83</f>
        <v>1120511.8</v>
      </c>
      <c r="G81" s="28">
        <f t="shared" si="10"/>
        <v>0</v>
      </c>
      <c r="H81" s="51">
        <f>H82+H83</f>
        <v>1120511.8</v>
      </c>
      <c r="I81" s="28">
        <f t="shared" si="11"/>
        <v>91922.90000000014</v>
      </c>
      <c r="J81" s="51">
        <f>J82+J83</f>
        <v>1212434.7000000002</v>
      </c>
      <c r="K81" s="28">
        <f t="shared" si="12"/>
        <v>0</v>
      </c>
      <c r="L81" s="51">
        <f>L82+L83</f>
        <v>1212434.7000000002</v>
      </c>
      <c r="M81" s="28">
        <f t="shared" si="13"/>
        <v>275191.5</v>
      </c>
      <c r="N81" s="51">
        <f>N82+N83</f>
        <v>1487626.2000000002</v>
      </c>
    </row>
    <row r="82" spans="1:14" ht="30">
      <c r="A82" s="5" t="s">
        <v>207</v>
      </c>
      <c r="B82" s="16" t="s">
        <v>38</v>
      </c>
      <c r="C82" s="29" t="s">
        <v>102</v>
      </c>
      <c r="D82" s="26">
        <v>23655.6</v>
      </c>
      <c r="E82" s="25">
        <f t="shared" si="9"/>
        <v>0</v>
      </c>
      <c r="F82" s="26">
        <v>23655.6</v>
      </c>
      <c r="G82" s="25">
        <f t="shared" si="10"/>
        <v>0</v>
      </c>
      <c r="H82" s="26">
        <v>23655.6</v>
      </c>
      <c r="I82" s="25">
        <f t="shared" si="11"/>
        <v>0</v>
      </c>
      <c r="J82" s="26">
        <v>23655.6</v>
      </c>
      <c r="K82" s="25">
        <f>L82-J82</f>
        <v>0</v>
      </c>
      <c r="L82" s="26">
        <v>23655.6</v>
      </c>
      <c r="M82" s="25">
        <f t="shared" si="13"/>
        <v>4341</v>
      </c>
      <c r="N82" s="26">
        <v>27996.6</v>
      </c>
    </row>
    <row r="83" spans="1:14" ht="30">
      <c r="A83" s="5" t="s">
        <v>208</v>
      </c>
      <c r="B83" s="16" t="s">
        <v>39</v>
      </c>
      <c r="C83" s="29" t="s">
        <v>103</v>
      </c>
      <c r="D83" s="26">
        <v>1096856.2</v>
      </c>
      <c r="E83" s="25">
        <f t="shared" si="9"/>
        <v>0</v>
      </c>
      <c r="F83" s="26">
        <v>1096856.2</v>
      </c>
      <c r="G83" s="25">
        <f t="shared" si="10"/>
        <v>0</v>
      </c>
      <c r="H83" s="26">
        <v>1096856.2</v>
      </c>
      <c r="I83" s="25">
        <f t="shared" si="11"/>
        <v>91922.90000000014</v>
      </c>
      <c r="J83" s="26">
        <v>1188779.1</v>
      </c>
      <c r="K83" s="25">
        <f t="shared" si="12"/>
        <v>0</v>
      </c>
      <c r="L83" s="26">
        <v>1188779.1</v>
      </c>
      <c r="M83" s="25">
        <f aca="true" t="shared" si="14" ref="M83:M115">N83-L83</f>
        <v>270850.5</v>
      </c>
      <c r="N83" s="26">
        <v>1459629.6</v>
      </c>
    </row>
    <row r="84" spans="1:14" s="3" customFormat="1" ht="15">
      <c r="A84" s="6" t="s">
        <v>209</v>
      </c>
      <c r="B84" s="34" t="s">
        <v>40</v>
      </c>
      <c r="C84" s="27" t="s">
        <v>104</v>
      </c>
      <c r="D84" s="51">
        <f>D85+D86+D87+D88+D89+D90+D91</f>
        <v>21122137.900000002</v>
      </c>
      <c r="E84" s="28">
        <f aca="true" t="shared" si="15" ref="E84:E115">F84-D84</f>
        <v>982035.3000000007</v>
      </c>
      <c r="F84" s="51">
        <f>F85+F86+F87+F88+F89+F90+F91</f>
        <v>22104173.200000003</v>
      </c>
      <c r="G84" s="28">
        <f t="shared" si="10"/>
        <v>0</v>
      </c>
      <c r="H84" s="51">
        <f>H85+H86+H87+H88+H89+H90+H91</f>
        <v>22104173.200000003</v>
      </c>
      <c r="I84" s="28">
        <f t="shared" si="11"/>
        <v>233136</v>
      </c>
      <c r="J84" s="51">
        <f>J85+J86+J87+J88+J89+J90+J91</f>
        <v>22337309.200000003</v>
      </c>
      <c r="K84" s="28">
        <f t="shared" si="12"/>
        <v>0</v>
      </c>
      <c r="L84" s="51">
        <f>L85+L86+L87+L88+L89+L90+L91</f>
        <v>22337309.200000003</v>
      </c>
      <c r="M84" s="28">
        <f t="shared" si="14"/>
        <v>3198378.3999999985</v>
      </c>
      <c r="N84" s="51">
        <f>N85+N86+N87+N88+N89+N90+N91</f>
        <v>25535687.6</v>
      </c>
    </row>
    <row r="85" spans="1:14" ht="15">
      <c r="A85" s="5" t="s">
        <v>210</v>
      </c>
      <c r="B85" s="16" t="s">
        <v>41</v>
      </c>
      <c r="C85" s="29" t="s">
        <v>105</v>
      </c>
      <c r="D85" s="26">
        <v>3568907.7</v>
      </c>
      <c r="E85" s="25">
        <f t="shared" si="15"/>
        <v>0</v>
      </c>
      <c r="F85" s="26">
        <v>3568907.7</v>
      </c>
      <c r="G85" s="25">
        <f t="shared" si="10"/>
        <v>0</v>
      </c>
      <c r="H85" s="26">
        <v>3568907.7</v>
      </c>
      <c r="I85" s="25">
        <f t="shared" si="11"/>
        <v>161633.3999999999</v>
      </c>
      <c r="J85" s="26">
        <v>3730541.1</v>
      </c>
      <c r="K85" s="25">
        <f t="shared" si="12"/>
        <v>0</v>
      </c>
      <c r="L85" s="26">
        <v>3730541.1</v>
      </c>
      <c r="M85" s="25">
        <f t="shared" si="14"/>
        <v>2091229.4</v>
      </c>
      <c r="N85" s="26">
        <v>5821770.5</v>
      </c>
    </row>
    <row r="86" spans="1:14" ht="15">
      <c r="A86" s="5" t="s">
        <v>211</v>
      </c>
      <c r="B86" s="16" t="s">
        <v>42</v>
      </c>
      <c r="C86" s="29" t="s">
        <v>106</v>
      </c>
      <c r="D86" s="26">
        <v>13835633.8</v>
      </c>
      <c r="E86" s="25">
        <f t="shared" si="15"/>
        <v>982035.2999999989</v>
      </c>
      <c r="F86" s="26">
        <v>14817669.1</v>
      </c>
      <c r="G86" s="25">
        <f t="shared" si="10"/>
        <v>0</v>
      </c>
      <c r="H86" s="26">
        <v>14817669.1</v>
      </c>
      <c r="I86" s="25">
        <f t="shared" si="11"/>
        <v>55496.5</v>
      </c>
      <c r="J86" s="26">
        <v>14873165.6</v>
      </c>
      <c r="K86" s="25">
        <f t="shared" si="12"/>
        <v>0</v>
      </c>
      <c r="L86" s="26">
        <v>14873165.6</v>
      </c>
      <c r="M86" s="25">
        <f t="shared" si="14"/>
        <v>753323</v>
      </c>
      <c r="N86" s="26">
        <v>15626488.6</v>
      </c>
    </row>
    <row r="87" spans="1:14" ht="15">
      <c r="A87" s="5" t="s">
        <v>212</v>
      </c>
      <c r="B87" s="16" t="s">
        <v>156</v>
      </c>
      <c r="C87" s="29" t="s">
        <v>155</v>
      </c>
      <c r="D87" s="26">
        <v>748914</v>
      </c>
      <c r="E87" s="25">
        <f t="shared" si="15"/>
        <v>0</v>
      </c>
      <c r="F87" s="26">
        <v>748914</v>
      </c>
      <c r="G87" s="25">
        <f t="shared" si="10"/>
        <v>0</v>
      </c>
      <c r="H87" s="26">
        <v>748914</v>
      </c>
      <c r="I87" s="25">
        <f t="shared" si="11"/>
        <v>-0.19999999995343387</v>
      </c>
      <c r="J87" s="26">
        <v>748913.8</v>
      </c>
      <c r="K87" s="25">
        <f t="shared" si="12"/>
        <v>0</v>
      </c>
      <c r="L87" s="26">
        <v>748913.8</v>
      </c>
      <c r="M87" s="25">
        <f t="shared" si="14"/>
        <v>30239.29999999993</v>
      </c>
      <c r="N87" s="26">
        <v>779153.1</v>
      </c>
    </row>
    <row r="88" spans="1:14" ht="15">
      <c r="A88" s="5" t="s">
        <v>213</v>
      </c>
      <c r="B88" s="16" t="s">
        <v>43</v>
      </c>
      <c r="C88" s="29" t="s">
        <v>107</v>
      </c>
      <c r="D88" s="26">
        <v>1969180.7</v>
      </c>
      <c r="E88" s="25">
        <f t="shared" si="15"/>
        <v>0</v>
      </c>
      <c r="F88" s="26">
        <v>1969180.7</v>
      </c>
      <c r="G88" s="25">
        <f t="shared" si="10"/>
        <v>0</v>
      </c>
      <c r="H88" s="26">
        <v>1969180.7</v>
      </c>
      <c r="I88" s="25">
        <f t="shared" si="11"/>
        <v>-298.5999999998603</v>
      </c>
      <c r="J88" s="26">
        <v>1968882.1</v>
      </c>
      <c r="K88" s="25">
        <f t="shared" si="12"/>
        <v>0</v>
      </c>
      <c r="L88" s="26">
        <v>1968882.1</v>
      </c>
      <c r="M88" s="25">
        <f t="shared" si="14"/>
        <v>279153</v>
      </c>
      <c r="N88" s="26">
        <v>2248035.1</v>
      </c>
    </row>
    <row r="89" spans="1:14" ht="30">
      <c r="A89" s="5" t="s">
        <v>214</v>
      </c>
      <c r="B89" s="16" t="s">
        <v>44</v>
      </c>
      <c r="C89" s="29" t="s">
        <v>108</v>
      </c>
      <c r="D89" s="26">
        <v>93233.6</v>
      </c>
      <c r="E89" s="25">
        <f t="shared" si="15"/>
        <v>0</v>
      </c>
      <c r="F89" s="26">
        <v>93233.6</v>
      </c>
      <c r="G89" s="25">
        <f t="shared" si="10"/>
        <v>0</v>
      </c>
      <c r="H89" s="26">
        <v>93233.6</v>
      </c>
      <c r="I89" s="25">
        <f t="shared" si="11"/>
        <v>0</v>
      </c>
      <c r="J89" s="26">
        <v>93233.6</v>
      </c>
      <c r="K89" s="25">
        <f t="shared" si="12"/>
        <v>0</v>
      </c>
      <c r="L89" s="26">
        <v>93233.6</v>
      </c>
      <c r="M89" s="25">
        <f t="shared" si="14"/>
        <v>16656.09999999999</v>
      </c>
      <c r="N89" s="26">
        <v>109889.7</v>
      </c>
    </row>
    <row r="90" spans="1:14" ht="15">
      <c r="A90" s="5" t="s">
        <v>215</v>
      </c>
      <c r="B90" s="16" t="s">
        <v>45</v>
      </c>
      <c r="C90" s="29" t="s">
        <v>109</v>
      </c>
      <c r="D90" s="26">
        <v>420078.1</v>
      </c>
      <c r="E90" s="25">
        <f t="shared" si="15"/>
        <v>0</v>
      </c>
      <c r="F90" s="26">
        <v>420078.1</v>
      </c>
      <c r="G90" s="25">
        <f t="shared" si="10"/>
        <v>0</v>
      </c>
      <c r="H90" s="26">
        <v>420078.1</v>
      </c>
      <c r="I90" s="25">
        <f t="shared" si="11"/>
        <v>0</v>
      </c>
      <c r="J90" s="26">
        <v>420078.1</v>
      </c>
      <c r="K90" s="25">
        <f t="shared" si="12"/>
        <v>0</v>
      </c>
      <c r="L90" s="26">
        <v>420078.1</v>
      </c>
      <c r="M90" s="25">
        <f t="shared" si="14"/>
        <v>-11541.899999999965</v>
      </c>
      <c r="N90" s="26">
        <v>408536.2</v>
      </c>
    </row>
    <row r="91" spans="1:14" ht="15">
      <c r="A91" s="5" t="s">
        <v>216</v>
      </c>
      <c r="B91" s="16" t="s">
        <v>46</v>
      </c>
      <c r="C91" s="29" t="s">
        <v>110</v>
      </c>
      <c r="D91" s="26">
        <v>486190</v>
      </c>
      <c r="E91" s="25">
        <f t="shared" si="15"/>
        <v>0</v>
      </c>
      <c r="F91" s="26">
        <v>486190</v>
      </c>
      <c r="G91" s="25">
        <f t="shared" si="10"/>
        <v>0</v>
      </c>
      <c r="H91" s="26">
        <v>486190</v>
      </c>
      <c r="I91" s="25">
        <f t="shared" si="11"/>
        <v>16304.900000000023</v>
      </c>
      <c r="J91" s="26">
        <v>502494.9</v>
      </c>
      <c r="K91" s="25">
        <f t="shared" si="12"/>
        <v>0</v>
      </c>
      <c r="L91" s="26">
        <v>502494.9</v>
      </c>
      <c r="M91" s="25">
        <f t="shared" si="14"/>
        <v>39319.5</v>
      </c>
      <c r="N91" s="26">
        <v>541814.4</v>
      </c>
    </row>
    <row r="92" spans="1:14" s="3" customFormat="1" ht="15">
      <c r="A92" s="6" t="s">
        <v>217</v>
      </c>
      <c r="B92" s="34" t="s">
        <v>47</v>
      </c>
      <c r="C92" s="27" t="s">
        <v>111</v>
      </c>
      <c r="D92" s="51">
        <f>D93+D94+D95</f>
        <v>1269320.2</v>
      </c>
      <c r="E92" s="28">
        <f t="shared" si="15"/>
        <v>0</v>
      </c>
      <c r="F92" s="51">
        <f>F93+F94+F95</f>
        <v>1269320.2</v>
      </c>
      <c r="G92" s="28">
        <f t="shared" si="10"/>
        <v>0</v>
      </c>
      <c r="H92" s="51">
        <f>H93+H94+H95</f>
        <v>1269320.2</v>
      </c>
      <c r="I92" s="28">
        <f t="shared" si="11"/>
        <v>139096.40000000014</v>
      </c>
      <c r="J92" s="51">
        <f>J93+J94+J95</f>
        <v>1408416.6</v>
      </c>
      <c r="K92" s="28">
        <f t="shared" si="12"/>
        <v>0</v>
      </c>
      <c r="L92" s="51">
        <f>L93+L94+L95</f>
        <v>1408416.6</v>
      </c>
      <c r="M92" s="28">
        <f t="shared" si="14"/>
        <v>181828.69999999995</v>
      </c>
      <c r="N92" s="51">
        <f>N93+N94+N95</f>
        <v>1590245.3</v>
      </c>
    </row>
    <row r="93" spans="1:14" ht="15">
      <c r="A93" s="5" t="s">
        <v>218</v>
      </c>
      <c r="B93" s="16" t="s">
        <v>48</v>
      </c>
      <c r="C93" s="29" t="s">
        <v>112</v>
      </c>
      <c r="D93" s="26">
        <v>1090279.9</v>
      </c>
      <c r="E93" s="25">
        <f t="shared" si="15"/>
        <v>0</v>
      </c>
      <c r="F93" s="26">
        <v>1090279.9</v>
      </c>
      <c r="G93" s="25">
        <f t="shared" si="10"/>
        <v>0</v>
      </c>
      <c r="H93" s="26">
        <v>1090279.9</v>
      </c>
      <c r="I93" s="25">
        <f t="shared" si="11"/>
        <v>137202.40000000014</v>
      </c>
      <c r="J93" s="26">
        <v>1227482.3</v>
      </c>
      <c r="K93" s="25">
        <f t="shared" si="12"/>
        <v>0</v>
      </c>
      <c r="L93" s="26">
        <v>1227482.3</v>
      </c>
      <c r="M93" s="25">
        <f t="shared" si="14"/>
        <v>150389.5</v>
      </c>
      <c r="N93" s="26">
        <v>1377871.8</v>
      </c>
    </row>
    <row r="94" spans="1:14" ht="15">
      <c r="A94" s="5" t="s">
        <v>219</v>
      </c>
      <c r="B94" s="16" t="s">
        <v>49</v>
      </c>
      <c r="C94" s="29" t="s">
        <v>113</v>
      </c>
      <c r="D94" s="26">
        <v>62483.1</v>
      </c>
      <c r="E94" s="25">
        <f t="shared" si="15"/>
        <v>0</v>
      </c>
      <c r="F94" s="26">
        <v>62483.1</v>
      </c>
      <c r="G94" s="25">
        <f t="shared" si="10"/>
        <v>0</v>
      </c>
      <c r="H94" s="26">
        <v>62483.1</v>
      </c>
      <c r="I94" s="25">
        <f t="shared" si="11"/>
        <v>-866.5</v>
      </c>
      <c r="J94" s="26">
        <v>61616.6</v>
      </c>
      <c r="K94" s="25">
        <f t="shared" si="12"/>
        <v>0</v>
      </c>
      <c r="L94" s="26">
        <v>61616.6</v>
      </c>
      <c r="M94" s="25">
        <f t="shared" si="14"/>
        <v>14106.500000000007</v>
      </c>
      <c r="N94" s="26">
        <v>75723.1</v>
      </c>
    </row>
    <row r="95" spans="1:14" ht="30">
      <c r="A95" s="5" t="s">
        <v>220</v>
      </c>
      <c r="B95" s="16" t="s">
        <v>50</v>
      </c>
      <c r="C95" s="29" t="s">
        <v>114</v>
      </c>
      <c r="D95" s="26">
        <v>116557.2</v>
      </c>
      <c r="E95" s="25">
        <f t="shared" si="15"/>
        <v>0</v>
      </c>
      <c r="F95" s="26">
        <v>116557.2</v>
      </c>
      <c r="G95" s="25">
        <f t="shared" si="10"/>
        <v>0</v>
      </c>
      <c r="H95" s="26">
        <v>116557.2</v>
      </c>
      <c r="I95" s="25">
        <f t="shared" si="11"/>
        <v>2760.5</v>
      </c>
      <c r="J95" s="26">
        <v>119317.7</v>
      </c>
      <c r="K95" s="25">
        <f t="shared" si="12"/>
        <v>0</v>
      </c>
      <c r="L95" s="26">
        <v>119317.7</v>
      </c>
      <c r="M95" s="25">
        <f t="shared" si="14"/>
        <v>17332.699999999997</v>
      </c>
      <c r="N95" s="26">
        <v>136650.4</v>
      </c>
    </row>
    <row r="96" spans="1:14" s="3" customFormat="1" ht="15">
      <c r="A96" s="6" t="s">
        <v>221</v>
      </c>
      <c r="B96" s="34" t="s">
        <v>51</v>
      </c>
      <c r="C96" s="27" t="s">
        <v>115</v>
      </c>
      <c r="D96" s="51">
        <f>D97+D98+D99+D100+D101+D102</f>
        <v>7175157.700000002</v>
      </c>
      <c r="E96" s="28">
        <f t="shared" si="15"/>
        <v>0</v>
      </c>
      <c r="F96" s="51">
        <f>F97+F98+F99+F100+F101+F102</f>
        <v>7175157.700000002</v>
      </c>
      <c r="G96" s="28">
        <f t="shared" si="10"/>
        <v>0</v>
      </c>
      <c r="H96" s="51">
        <f>H97+H98+H99+H100+H101+H102</f>
        <v>7175157.700000002</v>
      </c>
      <c r="I96" s="28">
        <f t="shared" si="11"/>
        <v>282560.79999999795</v>
      </c>
      <c r="J96" s="51">
        <f>J97+J98+J99+J100+J101+J102</f>
        <v>7457718.5</v>
      </c>
      <c r="K96" s="28">
        <f t="shared" si="12"/>
        <v>0</v>
      </c>
      <c r="L96" s="51">
        <f>L97+L98+L99+L100+L101+L102</f>
        <v>7457718.5</v>
      </c>
      <c r="M96" s="28">
        <f t="shared" si="14"/>
        <v>1000020.5999999996</v>
      </c>
      <c r="N96" s="51">
        <f>N97+N98+N99+N100+N101+N102</f>
        <v>8457739.1</v>
      </c>
    </row>
    <row r="97" spans="1:14" ht="15">
      <c r="A97" s="5" t="s">
        <v>222</v>
      </c>
      <c r="B97" s="16" t="s">
        <v>52</v>
      </c>
      <c r="C97" s="29" t="s">
        <v>116</v>
      </c>
      <c r="D97" s="26">
        <v>4647895.4</v>
      </c>
      <c r="E97" s="25">
        <f t="shared" si="15"/>
        <v>0</v>
      </c>
      <c r="F97" s="26">
        <v>4647895.4</v>
      </c>
      <c r="G97" s="25">
        <f t="shared" si="10"/>
        <v>0</v>
      </c>
      <c r="H97" s="26">
        <v>4647895.4</v>
      </c>
      <c r="I97" s="25">
        <f t="shared" si="11"/>
        <v>133366.89999999944</v>
      </c>
      <c r="J97" s="26">
        <v>4781262.3</v>
      </c>
      <c r="K97" s="25">
        <f t="shared" si="12"/>
        <v>0</v>
      </c>
      <c r="L97" s="26">
        <v>4781262.3</v>
      </c>
      <c r="M97" s="25">
        <f t="shared" si="14"/>
        <v>737705.7000000002</v>
      </c>
      <c r="N97" s="26">
        <v>5518968</v>
      </c>
    </row>
    <row r="98" spans="1:14" ht="15">
      <c r="A98" s="5" t="s">
        <v>223</v>
      </c>
      <c r="B98" s="16" t="s">
        <v>53</v>
      </c>
      <c r="C98" s="29" t="s">
        <v>117</v>
      </c>
      <c r="D98" s="26">
        <v>1310533.4</v>
      </c>
      <c r="E98" s="25">
        <f t="shared" si="15"/>
        <v>0</v>
      </c>
      <c r="F98" s="26">
        <v>1310533.4</v>
      </c>
      <c r="G98" s="25">
        <f t="shared" si="10"/>
        <v>0</v>
      </c>
      <c r="H98" s="26">
        <v>1310533.4</v>
      </c>
      <c r="I98" s="25">
        <f t="shared" si="11"/>
        <v>138581</v>
      </c>
      <c r="J98" s="26">
        <v>1449114.4</v>
      </c>
      <c r="K98" s="25">
        <f t="shared" si="12"/>
        <v>0</v>
      </c>
      <c r="L98" s="26">
        <v>1449114.4</v>
      </c>
      <c r="M98" s="25">
        <f t="shared" si="14"/>
        <v>82300.40000000014</v>
      </c>
      <c r="N98" s="26">
        <v>1531414.8</v>
      </c>
    </row>
    <row r="99" spans="1:14" ht="15">
      <c r="A99" s="5" t="s">
        <v>224</v>
      </c>
      <c r="B99" s="16" t="s">
        <v>54</v>
      </c>
      <c r="C99" s="29" t="s">
        <v>118</v>
      </c>
      <c r="D99" s="26">
        <v>455091.2</v>
      </c>
      <c r="E99" s="25">
        <f t="shared" si="15"/>
        <v>0</v>
      </c>
      <c r="F99" s="26">
        <v>455091.2</v>
      </c>
      <c r="G99" s="25">
        <f t="shared" si="10"/>
        <v>0</v>
      </c>
      <c r="H99" s="26">
        <v>455091.2</v>
      </c>
      <c r="I99" s="25">
        <f t="shared" si="11"/>
        <v>17999.70000000001</v>
      </c>
      <c r="J99" s="26">
        <v>473090.9</v>
      </c>
      <c r="K99" s="25">
        <f t="shared" si="12"/>
        <v>0</v>
      </c>
      <c r="L99" s="26">
        <v>473090.9</v>
      </c>
      <c r="M99" s="25">
        <f t="shared" si="14"/>
        <v>13484.399999999965</v>
      </c>
      <c r="N99" s="26">
        <v>486575.3</v>
      </c>
    </row>
    <row r="100" spans="1:14" ht="15">
      <c r="A100" s="5" t="s">
        <v>225</v>
      </c>
      <c r="B100" s="16" t="s">
        <v>55</v>
      </c>
      <c r="C100" s="29" t="s">
        <v>119</v>
      </c>
      <c r="D100" s="26">
        <v>64419.4</v>
      </c>
      <c r="E100" s="25">
        <f t="shared" si="15"/>
        <v>0</v>
      </c>
      <c r="F100" s="26">
        <v>64419.4</v>
      </c>
      <c r="G100" s="25">
        <f t="shared" si="10"/>
        <v>0</v>
      </c>
      <c r="H100" s="26">
        <v>64419.4</v>
      </c>
      <c r="I100" s="25">
        <f t="shared" si="11"/>
        <v>0</v>
      </c>
      <c r="J100" s="26">
        <v>64419.4</v>
      </c>
      <c r="K100" s="25">
        <f t="shared" si="12"/>
        <v>0</v>
      </c>
      <c r="L100" s="26">
        <v>64419.4</v>
      </c>
      <c r="M100" s="25">
        <f t="shared" si="14"/>
        <v>129397.5</v>
      </c>
      <c r="N100" s="26">
        <v>193816.9</v>
      </c>
    </row>
    <row r="101" spans="1:14" ht="30">
      <c r="A101" s="5" t="s">
        <v>226</v>
      </c>
      <c r="B101" s="16" t="s">
        <v>56</v>
      </c>
      <c r="C101" s="29" t="s">
        <v>120</v>
      </c>
      <c r="D101" s="26">
        <v>81446.9</v>
      </c>
      <c r="E101" s="25">
        <f t="shared" si="15"/>
        <v>0</v>
      </c>
      <c r="F101" s="26">
        <v>81446.9</v>
      </c>
      <c r="G101" s="25">
        <f t="shared" si="10"/>
        <v>0</v>
      </c>
      <c r="H101" s="26">
        <v>81446.9</v>
      </c>
      <c r="I101" s="25">
        <f t="shared" si="11"/>
        <v>0</v>
      </c>
      <c r="J101" s="26">
        <v>81446.9</v>
      </c>
      <c r="K101" s="25">
        <f t="shared" si="12"/>
        <v>0</v>
      </c>
      <c r="L101" s="26">
        <v>81446.9</v>
      </c>
      <c r="M101" s="25">
        <f t="shared" si="14"/>
        <v>5690.700000000012</v>
      </c>
      <c r="N101" s="26">
        <v>87137.6</v>
      </c>
    </row>
    <row r="102" spans="1:14" ht="15">
      <c r="A102" s="5" t="s">
        <v>227</v>
      </c>
      <c r="B102" s="16" t="s">
        <v>57</v>
      </c>
      <c r="C102" s="29" t="s">
        <v>121</v>
      </c>
      <c r="D102" s="26">
        <v>615771.4</v>
      </c>
      <c r="E102" s="25">
        <f t="shared" si="15"/>
        <v>0</v>
      </c>
      <c r="F102" s="26">
        <v>615771.4</v>
      </c>
      <c r="G102" s="25">
        <f t="shared" si="10"/>
        <v>0</v>
      </c>
      <c r="H102" s="26">
        <v>615771.4</v>
      </c>
      <c r="I102" s="25">
        <f t="shared" si="11"/>
        <v>-7386.800000000047</v>
      </c>
      <c r="J102" s="26">
        <v>608384.6</v>
      </c>
      <c r="K102" s="25">
        <f t="shared" si="12"/>
        <v>0</v>
      </c>
      <c r="L102" s="26">
        <v>608384.6</v>
      </c>
      <c r="M102" s="25">
        <f t="shared" si="14"/>
        <v>31441.900000000023</v>
      </c>
      <c r="N102" s="26">
        <v>639826.5</v>
      </c>
    </row>
    <row r="103" spans="1:14" s="3" customFormat="1" ht="15">
      <c r="A103" s="6" t="s">
        <v>228</v>
      </c>
      <c r="B103" s="34" t="s">
        <v>58</v>
      </c>
      <c r="C103" s="27" t="s">
        <v>122</v>
      </c>
      <c r="D103" s="51">
        <f>D104+D105+D106+D107+D108</f>
        <v>28286242</v>
      </c>
      <c r="E103" s="28">
        <f t="shared" si="15"/>
        <v>0</v>
      </c>
      <c r="F103" s="51">
        <f>F104+F105+F106+F107+F108</f>
        <v>28286242</v>
      </c>
      <c r="G103" s="28">
        <f t="shared" si="10"/>
        <v>15348.80000000447</v>
      </c>
      <c r="H103" s="51">
        <f>H104+H105+H106+H107+H108</f>
        <v>28301590.800000004</v>
      </c>
      <c r="I103" s="28">
        <f t="shared" si="11"/>
        <v>437833.59999999404</v>
      </c>
      <c r="J103" s="51">
        <f>J104+J105+J106+J107+J108</f>
        <v>28739424.4</v>
      </c>
      <c r="K103" s="28">
        <f t="shared" si="12"/>
        <v>0</v>
      </c>
      <c r="L103" s="51">
        <f>L104+L105+L106+L107+L108</f>
        <v>28739424.4</v>
      </c>
      <c r="M103" s="28">
        <f t="shared" si="14"/>
        <v>4029683.5</v>
      </c>
      <c r="N103" s="51">
        <f>N104+N105+N106+N107+N108</f>
        <v>32769107.9</v>
      </c>
    </row>
    <row r="104" spans="1:14" ht="15">
      <c r="A104" s="5" t="s">
        <v>229</v>
      </c>
      <c r="B104" s="16" t="s">
        <v>59</v>
      </c>
      <c r="C104" s="29" t="s">
        <v>123</v>
      </c>
      <c r="D104" s="26">
        <v>2671107.7</v>
      </c>
      <c r="E104" s="25">
        <f t="shared" si="15"/>
        <v>0</v>
      </c>
      <c r="F104" s="26">
        <v>2671107.7</v>
      </c>
      <c r="G104" s="25">
        <f t="shared" si="10"/>
        <v>0</v>
      </c>
      <c r="H104" s="26">
        <v>2671107.7</v>
      </c>
      <c r="I104" s="25">
        <f t="shared" si="11"/>
        <v>-19100</v>
      </c>
      <c r="J104" s="26">
        <v>2652007.7</v>
      </c>
      <c r="K104" s="25">
        <f t="shared" si="12"/>
        <v>0</v>
      </c>
      <c r="L104" s="26">
        <v>2652007.7</v>
      </c>
      <c r="M104" s="25">
        <f t="shared" si="14"/>
        <v>634581.3999999999</v>
      </c>
      <c r="N104" s="26">
        <v>3286589.1</v>
      </c>
    </row>
    <row r="105" spans="1:14" ht="15">
      <c r="A105" s="5" t="s">
        <v>230</v>
      </c>
      <c r="B105" s="16" t="s">
        <v>60</v>
      </c>
      <c r="C105" s="29" t="s">
        <v>124</v>
      </c>
      <c r="D105" s="26">
        <v>2286553</v>
      </c>
      <c r="E105" s="25">
        <f t="shared" si="15"/>
        <v>0</v>
      </c>
      <c r="F105" s="26">
        <v>2286553</v>
      </c>
      <c r="G105" s="25">
        <f t="shared" si="10"/>
        <v>0</v>
      </c>
      <c r="H105" s="26">
        <v>2286553</v>
      </c>
      <c r="I105" s="25">
        <f t="shared" si="11"/>
        <v>0</v>
      </c>
      <c r="J105" s="26">
        <v>2286553</v>
      </c>
      <c r="K105" s="25">
        <f t="shared" si="12"/>
        <v>0</v>
      </c>
      <c r="L105" s="26">
        <v>2286553</v>
      </c>
      <c r="M105" s="25">
        <f t="shared" si="14"/>
        <v>256688</v>
      </c>
      <c r="N105" s="26">
        <v>2543241</v>
      </c>
    </row>
    <row r="106" spans="1:14" ht="15">
      <c r="A106" s="5" t="s">
        <v>231</v>
      </c>
      <c r="B106" s="16" t="s">
        <v>61</v>
      </c>
      <c r="C106" s="29" t="s">
        <v>125</v>
      </c>
      <c r="D106" s="26">
        <v>12255020.6</v>
      </c>
      <c r="E106" s="25">
        <f t="shared" si="15"/>
        <v>0</v>
      </c>
      <c r="F106" s="26">
        <v>12255020.6</v>
      </c>
      <c r="G106" s="25">
        <f t="shared" si="10"/>
        <v>14203.800000000745</v>
      </c>
      <c r="H106" s="26">
        <v>12269224.4</v>
      </c>
      <c r="I106" s="25">
        <f t="shared" si="11"/>
        <v>254972.40000000037</v>
      </c>
      <c r="J106" s="26">
        <v>12524196.8</v>
      </c>
      <c r="K106" s="25">
        <f t="shared" si="12"/>
        <v>0</v>
      </c>
      <c r="L106" s="26">
        <v>12524196.8</v>
      </c>
      <c r="M106" s="25">
        <f t="shared" si="14"/>
        <v>1200517.3999999985</v>
      </c>
      <c r="N106" s="26">
        <v>13724714.2</v>
      </c>
    </row>
    <row r="107" spans="1:14" ht="15">
      <c r="A107" s="5" t="s">
        <v>232</v>
      </c>
      <c r="B107" s="16" t="s">
        <v>62</v>
      </c>
      <c r="C107" s="29" t="s">
        <v>126</v>
      </c>
      <c r="D107" s="26">
        <v>10895813.6</v>
      </c>
      <c r="E107" s="25">
        <f t="shared" si="15"/>
        <v>0</v>
      </c>
      <c r="F107" s="26">
        <v>10895813.6</v>
      </c>
      <c r="G107" s="25">
        <f t="shared" si="10"/>
        <v>1145</v>
      </c>
      <c r="H107" s="26">
        <v>10896958.6</v>
      </c>
      <c r="I107" s="25">
        <f t="shared" si="11"/>
        <v>206415.40000000037</v>
      </c>
      <c r="J107" s="26">
        <v>11103374</v>
      </c>
      <c r="K107" s="25">
        <f t="shared" si="12"/>
        <v>0</v>
      </c>
      <c r="L107" s="26">
        <v>11103374</v>
      </c>
      <c r="M107" s="25">
        <f t="shared" si="14"/>
        <v>1877761.8000000007</v>
      </c>
      <c r="N107" s="26">
        <v>12981135.8</v>
      </c>
    </row>
    <row r="108" spans="1:14" ht="15">
      <c r="A108" s="5" t="s">
        <v>233</v>
      </c>
      <c r="B108" s="16" t="s">
        <v>63</v>
      </c>
      <c r="C108" s="29" t="s">
        <v>127</v>
      </c>
      <c r="D108" s="26">
        <v>177747.1</v>
      </c>
      <c r="E108" s="25">
        <f t="shared" si="15"/>
        <v>0</v>
      </c>
      <c r="F108" s="26">
        <v>177747.1</v>
      </c>
      <c r="G108" s="25">
        <f t="shared" si="10"/>
        <v>0</v>
      </c>
      <c r="H108" s="26">
        <v>177747.1</v>
      </c>
      <c r="I108" s="25">
        <f t="shared" si="11"/>
        <v>-4454.200000000012</v>
      </c>
      <c r="J108" s="26">
        <v>173292.9</v>
      </c>
      <c r="K108" s="25">
        <f t="shared" si="12"/>
        <v>0</v>
      </c>
      <c r="L108" s="26">
        <v>173292.9</v>
      </c>
      <c r="M108" s="25">
        <f t="shared" si="14"/>
        <v>60134.899999999994</v>
      </c>
      <c r="N108" s="26">
        <v>233427.8</v>
      </c>
    </row>
    <row r="109" spans="1:14" s="3" customFormat="1" ht="15">
      <c r="A109" s="6" t="s">
        <v>234</v>
      </c>
      <c r="B109" s="34" t="s">
        <v>64</v>
      </c>
      <c r="C109" s="27" t="s">
        <v>128</v>
      </c>
      <c r="D109" s="51">
        <f>D110+D111+D112</f>
        <v>783970.6</v>
      </c>
      <c r="E109" s="28">
        <f t="shared" si="15"/>
        <v>0</v>
      </c>
      <c r="F109" s="51">
        <f>F110+F111+F112</f>
        <v>783970.6</v>
      </c>
      <c r="G109" s="28">
        <f t="shared" si="10"/>
        <v>24000</v>
      </c>
      <c r="H109" s="51">
        <f>H110+H111+H112</f>
        <v>807970.6</v>
      </c>
      <c r="I109" s="28">
        <f t="shared" si="11"/>
        <v>151188.80000000005</v>
      </c>
      <c r="J109" s="51">
        <f>J110+J111+J112</f>
        <v>959159.4</v>
      </c>
      <c r="K109" s="28">
        <f t="shared" si="12"/>
        <v>0</v>
      </c>
      <c r="L109" s="51">
        <f>L110+L111+L112</f>
        <v>959159.4</v>
      </c>
      <c r="M109" s="28">
        <f t="shared" si="14"/>
        <v>193844.09999999998</v>
      </c>
      <c r="N109" s="51">
        <f>N110+N111+N112</f>
        <v>1153003.5</v>
      </c>
    </row>
    <row r="110" spans="1:14" ht="15">
      <c r="A110" s="5" t="s">
        <v>235</v>
      </c>
      <c r="B110" s="16" t="s">
        <v>65</v>
      </c>
      <c r="C110" s="29" t="s">
        <v>129</v>
      </c>
      <c r="D110" s="26">
        <v>316502.2</v>
      </c>
      <c r="E110" s="25">
        <f t="shared" si="15"/>
        <v>0</v>
      </c>
      <c r="F110" s="26">
        <v>316502.2</v>
      </c>
      <c r="G110" s="25">
        <f t="shared" si="10"/>
        <v>24000</v>
      </c>
      <c r="H110" s="26">
        <v>340502.2</v>
      </c>
      <c r="I110" s="25">
        <f t="shared" si="11"/>
        <v>145238.7</v>
      </c>
      <c r="J110" s="26">
        <v>485740.9</v>
      </c>
      <c r="K110" s="25">
        <f t="shared" si="12"/>
        <v>0</v>
      </c>
      <c r="L110" s="26">
        <v>485740.9</v>
      </c>
      <c r="M110" s="25">
        <f t="shared" si="14"/>
        <v>129740.90000000002</v>
      </c>
      <c r="N110" s="26">
        <v>615481.8</v>
      </c>
    </row>
    <row r="111" spans="1:14" ht="15">
      <c r="A111" s="5" t="s">
        <v>236</v>
      </c>
      <c r="B111" s="16" t="s">
        <v>66</v>
      </c>
      <c r="C111" s="29" t="s">
        <v>130</v>
      </c>
      <c r="D111" s="26">
        <v>449502</v>
      </c>
      <c r="E111" s="25">
        <f t="shared" si="15"/>
        <v>0</v>
      </c>
      <c r="F111" s="26">
        <v>449502</v>
      </c>
      <c r="G111" s="25">
        <f t="shared" si="10"/>
        <v>0</v>
      </c>
      <c r="H111" s="26">
        <v>449502</v>
      </c>
      <c r="I111" s="25">
        <f t="shared" si="11"/>
        <v>5880.099999999977</v>
      </c>
      <c r="J111" s="26">
        <v>455382.1</v>
      </c>
      <c r="K111" s="25">
        <f t="shared" si="12"/>
        <v>0</v>
      </c>
      <c r="L111" s="26">
        <v>455382.1</v>
      </c>
      <c r="M111" s="25">
        <f t="shared" si="14"/>
        <v>59866</v>
      </c>
      <c r="N111" s="26">
        <v>515248.1</v>
      </c>
    </row>
    <row r="112" spans="1:14" ht="30">
      <c r="A112" s="9" t="s">
        <v>237</v>
      </c>
      <c r="B112" s="16" t="s">
        <v>67</v>
      </c>
      <c r="C112" s="29" t="s">
        <v>131</v>
      </c>
      <c r="D112" s="26">
        <v>17966.4</v>
      </c>
      <c r="E112" s="25">
        <f t="shared" si="15"/>
        <v>0</v>
      </c>
      <c r="F112" s="26">
        <v>17966.4</v>
      </c>
      <c r="G112" s="25">
        <f t="shared" si="10"/>
        <v>0</v>
      </c>
      <c r="H112" s="26">
        <v>17966.4</v>
      </c>
      <c r="I112" s="25">
        <f t="shared" si="11"/>
        <v>70</v>
      </c>
      <c r="J112" s="26">
        <v>18036.4</v>
      </c>
      <c r="K112" s="25">
        <f t="shared" si="12"/>
        <v>0</v>
      </c>
      <c r="L112" s="26">
        <v>18036.4</v>
      </c>
      <c r="M112" s="25">
        <f t="shared" si="14"/>
        <v>4237.199999999997</v>
      </c>
      <c r="N112" s="26">
        <v>22273.6</v>
      </c>
    </row>
    <row r="113" spans="1:14" s="3" customFormat="1" ht="15">
      <c r="A113" s="6" t="s">
        <v>238</v>
      </c>
      <c r="B113" s="34" t="s">
        <v>68</v>
      </c>
      <c r="C113" s="27" t="s">
        <v>132</v>
      </c>
      <c r="D113" s="51">
        <f>D114</f>
        <v>24389.5</v>
      </c>
      <c r="E113" s="28">
        <f t="shared" si="15"/>
        <v>0</v>
      </c>
      <c r="F113" s="51">
        <f>F114</f>
        <v>24389.5</v>
      </c>
      <c r="G113" s="28">
        <f t="shared" si="10"/>
        <v>0</v>
      </c>
      <c r="H113" s="51">
        <f>H114</f>
        <v>24389.5</v>
      </c>
      <c r="I113" s="28">
        <f t="shared" si="11"/>
        <v>-647</v>
      </c>
      <c r="J113" s="51">
        <f>J114</f>
        <v>23742.5</v>
      </c>
      <c r="K113" s="28">
        <f t="shared" si="12"/>
        <v>0</v>
      </c>
      <c r="L113" s="51">
        <f>L114</f>
        <v>23742.5</v>
      </c>
      <c r="M113" s="28">
        <f t="shared" si="14"/>
        <v>4543.200000000001</v>
      </c>
      <c r="N113" s="51">
        <f>N114</f>
        <v>28285.7</v>
      </c>
    </row>
    <row r="114" spans="1:14" ht="15">
      <c r="A114" s="5" t="s">
        <v>239</v>
      </c>
      <c r="B114" s="16" t="s">
        <v>69</v>
      </c>
      <c r="C114" s="29" t="s">
        <v>133</v>
      </c>
      <c r="D114" s="26">
        <v>24389.5</v>
      </c>
      <c r="E114" s="25">
        <f t="shared" si="15"/>
        <v>0</v>
      </c>
      <c r="F114" s="26">
        <v>24389.5</v>
      </c>
      <c r="G114" s="25">
        <f t="shared" si="10"/>
        <v>0</v>
      </c>
      <c r="H114" s="26">
        <v>24389.5</v>
      </c>
      <c r="I114" s="25">
        <f t="shared" si="11"/>
        <v>-647</v>
      </c>
      <c r="J114" s="26">
        <v>23742.5</v>
      </c>
      <c r="K114" s="25">
        <f t="shared" si="12"/>
        <v>0</v>
      </c>
      <c r="L114" s="26">
        <v>23742.5</v>
      </c>
      <c r="M114" s="25">
        <f t="shared" si="14"/>
        <v>4543.200000000001</v>
      </c>
      <c r="N114" s="26">
        <v>28285.7</v>
      </c>
    </row>
    <row r="115" spans="1:14" s="3" customFormat="1" ht="28.5">
      <c r="A115" s="6" t="s">
        <v>240</v>
      </c>
      <c r="B115" s="34" t="s">
        <v>70</v>
      </c>
      <c r="C115" s="27" t="s">
        <v>134</v>
      </c>
      <c r="D115" s="51">
        <f>D116</f>
        <v>1364585</v>
      </c>
      <c r="E115" s="28">
        <f t="shared" si="15"/>
        <v>0</v>
      </c>
      <c r="F115" s="51">
        <f>F116</f>
        <v>1364585</v>
      </c>
      <c r="G115" s="28">
        <f t="shared" si="10"/>
        <v>0</v>
      </c>
      <c r="H115" s="51">
        <f>H116</f>
        <v>1364585</v>
      </c>
      <c r="I115" s="28">
        <f t="shared" si="11"/>
        <v>-5300</v>
      </c>
      <c r="J115" s="51">
        <f>J116</f>
        <v>1359285</v>
      </c>
      <c r="K115" s="28">
        <f t="shared" si="12"/>
        <v>0</v>
      </c>
      <c r="L115" s="51">
        <f>L116</f>
        <v>1359285</v>
      </c>
      <c r="M115" s="28">
        <f t="shared" si="14"/>
        <v>-861118.5</v>
      </c>
      <c r="N115" s="51">
        <f>N116</f>
        <v>498166.5</v>
      </c>
    </row>
    <row r="116" spans="1:14" ht="30">
      <c r="A116" s="5" t="s">
        <v>241</v>
      </c>
      <c r="B116" s="16" t="s">
        <v>71</v>
      </c>
      <c r="C116" s="29" t="s">
        <v>135</v>
      </c>
      <c r="D116" s="26">
        <v>1364585</v>
      </c>
      <c r="E116" s="25">
        <f>F116-D116</f>
        <v>0</v>
      </c>
      <c r="F116" s="26">
        <v>1364585</v>
      </c>
      <c r="G116" s="25">
        <f>H116-F116</f>
        <v>0</v>
      </c>
      <c r="H116" s="26">
        <v>1364585</v>
      </c>
      <c r="I116" s="25">
        <f>J116-H116</f>
        <v>-5300</v>
      </c>
      <c r="J116" s="26">
        <v>1359285</v>
      </c>
      <c r="K116" s="25">
        <f>L116-J116</f>
        <v>0</v>
      </c>
      <c r="L116" s="26">
        <v>1359285</v>
      </c>
      <c r="M116" s="25">
        <f>N116-L116</f>
        <v>-861118.5</v>
      </c>
      <c r="N116" s="26">
        <v>498166.5</v>
      </c>
    </row>
    <row r="117" spans="1:14" s="3" customFormat="1" ht="42" customHeight="1">
      <c r="A117" s="6" t="s">
        <v>242</v>
      </c>
      <c r="B117" s="34" t="s">
        <v>72</v>
      </c>
      <c r="C117" s="27" t="s">
        <v>136</v>
      </c>
      <c r="D117" s="51">
        <f>D118+D119+D120</f>
        <v>6964575</v>
      </c>
      <c r="E117" s="28">
        <f>F117-D117</f>
        <v>0</v>
      </c>
      <c r="F117" s="51">
        <f>F118+F119+F120</f>
        <v>6964575</v>
      </c>
      <c r="G117" s="28">
        <f>H117-F117</f>
        <v>0</v>
      </c>
      <c r="H117" s="51">
        <f>H118+H119+H120</f>
        <v>6964575</v>
      </c>
      <c r="I117" s="28">
        <f>J117-H117</f>
        <v>66479.30000000075</v>
      </c>
      <c r="J117" s="51">
        <f>J118+J119+J120</f>
        <v>7031054.300000001</v>
      </c>
      <c r="K117" s="28">
        <f>L117-J117</f>
        <v>0</v>
      </c>
      <c r="L117" s="51">
        <f>L118+L119+L120</f>
        <v>7031054.300000001</v>
      </c>
      <c r="M117" s="28">
        <f>N117-L117</f>
        <v>955200.4999999991</v>
      </c>
      <c r="N117" s="51">
        <f>N118+N119+N120</f>
        <v>7986254.8</v>
      </c>
    </row>
    <row r="118" spans="1:14" ht="45.75" customHeight="1">
      <c r="A118" s="5" t="s">
        <v>243</v>
      </c>
      <c r="B118" s="16" t="s">
        <v>73</v>
      </c>
      <c r="C118" s="29" t="s">
        <v>137</v>
      </c>
      <c r="D118" s="26">
        <v>4939017</v>
      </c>
      <c r="E118" s="25">
        <f>F118-D118</f>
        <v>0</v>
      </c>
      <c r="F118" s="26">
        <v>4939017</v>
      </c>
      <c r="G118" s="25">
        <f>H118-F118</f>
        <v>0</v>
      </c>
      <c r="H118" s="26">
        <v>4939017</v>
      </c>
      <c r="I118" s="25">
        <f>J118-H118</f>
        <v>0</v>
      </c>
      <c r="J118" s="26">
        <v>4939017</v>
      </c>
      <c r="K118" s="25">
        <f>L118-J118</f>
        <v>0</v>
      </c>
      <c r="L118" s="26">
        <v>4939017</v>
      </c>
      <c r="M118" s="25">
        <f>N118-L118</f>
        <v>0</v>
      </c>
      <c r="N118" s="26">
        <v>4939017</v>
      </c>
    </row>
    <row r="119" spans="1:14" ht="15">
      <c r="A119" s="5" t="s">
        <v>244</v>
      </c>
      <c r="B119" s="16" t="s">
        <v>74</v>
      </c>
      <c r="C119" s="29" t="s">
        <v>138</v>
      </c>
      <c r="D119" s="26">
        <v>484543</v>
      </c>
      <c r="E119" s="25">
        <f>F119-D119</f>
        <v>-40963.79999999999</v>
      </c>
      <c r="F119" s="26">
        <v>443579.2</v>
      </c>
      <c r="G119" s="25">
        <f>H119-F119</f>
        <v>0</v>
      </c>
      <c r="H119" s="26">
        <v>443579.2</v>
      </c>
      <c r="I119" s="25">
        <f>J119-H119</f>
        <v>4450</v>
      </c>
      <c r="J119" s="26">
        <v>448029.2</v>
      </c>
      <c r="K119" s="25">
        <f>L119-J119</f>
        <v>0</v>
      </c>
      <c r="L119" s="26">
        <v>448029.2</v>
      </c>
      <c r="M119" s="25">
        <f>N119-L119</f>
        <v>859593.6000000001</v>
      </c>
      <c r="N119" s="26">
        <v>1307622.8</v>
      </c>
    </row>
    <row r="120" spans="1:14" ht="30">
      <c r="A120" s="5" t="s">
        <v>245</v>
      </c>
      <c r="B120" s="16" t="s">
        <v>75</v>
      </c>
      <c r="C120" s="29" t="s">
        <v>139</v>
      </c>
      <c r="D120" s="26">
        <v>1541015</v>
      </c>
      <c r="E120" s="25">
        <f>F120-D120</f>
        <v>40963.80000000005</v>
      </c>
      <c r="F120" s="26">
        <v>1581978.8</v>
      </c>
      <c r="G120" s="25">
        <f>H120-F120</f>
        <v>0</v>
      </c>
      <c r="H120" s="26">
        <v>1581978.8</v>
      </c>
      <c r="I120" s="25">
        <f>J120-H120</f>
        <v>62029.30000000005</v>
      </c>
      <c r="J120" s="26">
        <v>1644008.1</v>
      </c>
      <c r="K120" s="25">
        <f>L120-J120</f>
        <v>0</v>
      </c>
      <c r="L120" s="26">
        <v>1644008.1</v>
      </c>
      <c r="M120" s="25">
        <f>N120-L120</f>
        <v>95606.8999999999</v>
      </c>
      <c r="N120" s="26">
        <v>1739615</v>
      </c>
    </row>
    <row r="121" spans="1:14" s="77" customFormat="1" ht="20.25" customHeight="1">
      <c r="A121" s="60" t="s">
        <v>143</v>
      </c>
      <c r="B121" s="61" t="s">
        <v>142</v>
      </c>
      <c r="C121" s="62"/>
      <c r="D121" s="63">
        <f aca="true" t="shared" si="16" ref="D121:J121">D5-D50</f>
        <v>-2679565.200000003</v>
      </c>
      <c r="E121" s="63">
        <f t="shared" si="16"/>
        <v>3.725290298461914E-09</v>
      </c>
      <c r="F121" s="63">
        <f t="shared" si="16"/>
        <v>-2679565.199999988</v>
      </c>
      <c r="G121" s="63">
        <f t="shared" si="16"/>
        <v>-832517.800000006</v>
      </c>
      <c r="H121" s="63">
        <f t="shared" si="16"/>
        <v>-3512083</v>
      </c>
      <c r="I121" s="63">
        <f t="shared" si="16"/>
        <v>0</v>
      </c>
      <c r="J121" s="63">
        <f t="shared" si="16"/>
        <v>-3512083.000000015</v>
      </c>
      <c r="K121" s="63">
        <f>K5-K50</f>
        <v>-382213.39999999106</v>
      </c>
      <c r="L121" s="63">
        <f>L5-L50</f>
        <v>-3894296.400000006</v>
      </c>
      <c r="M121" s="63">
        <f>M5-M50</f>
        <v>1.4901161193847656E-08</v>
      </c>
      <c r="N121" s="63">
        <f>N5-N50</f>
        <v>-3894296.399999976</v>
      </c>
    </row>
    <row r="122" spans="4:6" ht="15">
      <c r="D122" s="74"/>
      <c r="E122" s="12"/>
      <c r="F122" s="74"/>
    </row>
  </sheetData>
  <sheetProtection/>
  <mergeCells count="3">
    <mergeCell ref="A4:B4"/>
    <mergeCell ref="A1:F1"/>
    <mergeCell ref="A2:J2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2023-04-06T08:02:29Z</dcterms:modified>
  <cp:category/>
  <cp:version/>
  <cp:contentType/>
  <cp:contentStatus/>
</cp:coreProperties>
</file>