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20" yWindow="32760" windowWidth="15165" windowHeight="126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<sst xmlns="http://schemas.openxmlformats.org/spreadsheetml/2006/main" count="319" uniqueCount="310">
  <si>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</si>
  <si>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</si>
  <si>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</si>
  <si>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</si>
  <si>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</si>
  <si>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</si>
  <si>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</si>
  <si>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</si>
  <si>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</si>
  <si>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</si>
  <si>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</si>
  <si>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</si>
  <si>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</si>
  <si>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</si>
  <si>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</si>
  <si>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</si>
  <si>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</si>
  <si>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</si>
  <si>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</si>
  <si>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</si>
  <si>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</si>
  <si>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</si>
  <si>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</si>
  <si>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</si>
  <si>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</si>
  <si>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</si>
  <si>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</si>
  <si>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</si>
  <si>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</si>
  <si>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</si>
  <si>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</si>
  <si>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</si>
  <si>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</si>
  <si>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</si>
  <si>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</si>
  <si>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</si>
  <si>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</si>
  <si>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</si>
  <si>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</si>
  <si>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</si>
  <si>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</si>
  <si>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</si>
  <si>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</si>
  <si>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</si>
  <si>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</si>
  <si>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</si>
  <si>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</si>
  <si>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</si>
  <si>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</si>
  <si>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</si>
  <si>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</si>
  <si>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</si>
  <si>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</si>
  <si>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</si>
  <si>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</si>
  <si>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</si>
  <si>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</si>
  <si>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</si>
  <si>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</si>
  <si>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</si>
  <si>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</si>
  <si>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</si>
  <si>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</si>
  <si>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</si>
  <si>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</si>
  <si>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</si>
  <si>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</si>
  <si>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</si>
  <si>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</si>
  <si>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</si>
  <si>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</si>
  <si>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</si>
  <si>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</si>
  <si>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</si>
  <si>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</si>
  <si>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</si>
  <si>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</si>
  <si>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</si>
  <si>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</si>
  <si>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</si>
  <si>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</si>
  <si>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</si>
  <si>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</si>
  <si>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</si>
  <si>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</si>
  <si>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</si>
  <si>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</si>
  <si>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</si>
  <si>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</si>
  <si>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</si>
  <si>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</si>
  <si>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</si>
  <si>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</si>
  <si>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</si>
  <si>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</si>
  <si>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</si>
  <si>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</si>
  <si>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</si>
  <si>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</si>
  <si>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</si>
  <si>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</si>
  <si>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</si>
  <si>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</si>
  <si>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</si>
  <si>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</si>
  <si>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</si>
  <si>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</si>
  <si>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</si>
  <si>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</si>
  <si>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</si>
  <si>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</si>
  <si>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</si>
  <si>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</si>
  <si>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</si>
  <si>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</si>
  <si>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</si>
  <si>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</si>
  <si>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</si>
  <si>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</si>
  <si>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</si>
  <si>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</si>
  <si>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</si>
  <si>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</si>
  <si>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</si>
  <si>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</si>
  <si>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</si>
  <si>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</si>
  <si>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</si>
  <si>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</si>
  <si>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</si>
  <si>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</si>
  <si>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</si>
  <si>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</si>
  <si>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</si>
  <si>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</si>
  <si>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</si>
  <si>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</si>
  <si>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</si>
  <si>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</si>
  <si>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</si>
  <si>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</si>
  <si>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</si>
  <si>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</si>
  <si>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</si>
  <si>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</si>
  <si>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</si>
  <si>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</si>
  <si>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</si>
  <si>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</si>
  <si>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</si>
  <si>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</si>
  <si>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</si>
  <si>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</si>
  <si>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</si>
  <si>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</si>
  <si>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</si>
  <si>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</si>
  <si>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</si>
  <si>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</si>
  <si>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</si>
  <si>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</si>
  <si>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</si>
  <si>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</si>
  <si>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</si>
  <si>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</si>
  <si>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</si>
  <si>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</si>
  <si>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</si>
  <si>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</si>
  <si>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</si>
  <si>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</si>
  <si>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</si>
  <si>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</si>
  <si>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Сборы за пользование объектами животного мира и за пользование объектами водных биологических ресурсов</t>
  </si>
  <si>
    <t>Безвозмездные поступления от негосударственных организаций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</si>
  <si>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</si>
  <si>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</si>
  <si>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</si>
  <si>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</si>
  <si>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</si>
  <si>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</si>
  <si>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</si>
  <si>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</si>
  <si>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</si>
  <si>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</si>
  <si>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</si>
  <si>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</si>
  <si>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</si>
  <si>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</si>
  <si>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</si>
  <si>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</si>
  <si>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</si>
  <si>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</si>
  <si>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</si>
  <si>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</si>
  <si>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</si>
  <si>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</si>
  <si>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</si>
  <si>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</si>
  <si>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</si>
  <si>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</si>
  <si>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</si>
  <si>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</si>
  <si>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</si>
  <si>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</si>
  <si>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</si>
  <si>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</si>
  <si>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</si>
  <si>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</si>
  <si>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2.6.</t>
  </si>
  <si>
    <t>2.6.1.</t>
  </si>
  <si>
    <t>2.6.2.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</si>
  <si>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</si>
  <si>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</si>
  <si>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</si>
  <si>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</si>
  <si>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</si>
  <si>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</si>
  <si>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</si>
  <si>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</si>
  <si>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</si>
  <si>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</si>
  <si>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</si>
  <si>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</si>
  <si>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</si>
  <si>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</si>
  <si>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</si>
  <si>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</si>
  <si>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</si>
  <si>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</si>
  <si>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</si>
  <si>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</si>
  <si>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</si>
  <si>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</si>
  <si>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</si>
  <si>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</si>
  <si>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</si>
  <si>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</si>
  <si>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</si>
  <si>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</si>
  <si>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</si>
  <si>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</si>
  <si>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</si>
  <si>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</si>
  <si>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</si>
  <si>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</si>
  <si>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</si>
  <si>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</si>
  <si>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</si>
  <si>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 xml:space="preserve">000 1 00 00000 00 0000 000 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</si>
  <si>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</si>
  <si>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</si>
  <si>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</si>
  <si>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</si>
  <si>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</si>
  <si>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</si>
  <si>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000 2 03 00000 00 0000 000</t>
  </si>
  <si>
    <t>000 2 04 00000 00 0000 000</t>
  </si>
  <si>
    <t>000 2 07 00000 00 0000 000</t>
  </si>
  <si>
    <t>000 2 18 00000 00 0000 000</t>
  </si>
  <si>
    <t>000 2 19 00000 00 0000 000</t>
  </si>
  <si>
    <t>Сведения о внесенных изменениях в закон о бюджете на 2023 год и на плановый период 2024 и 2025 годов</t>
  </si>
  <si>
    <t>Закон ЗК "О бюджете ЗК на 2023 год и плановый период 2024  и 2025 годов" 
от 22.12.2022 г.                                                  № 2134-ЗЗК</t>
  </si>
  <si>
    <t>Закон ЗК "О бюджете ЗК на 2023 год и плановый период 2024 и 2025 годов" 
от 22.12.2022 г.                            № 2134-ЗЗК (в редакции      
от 09.03.2023 г. № 2159-ЗЗК)</t>
  </si>
  <si>
    <t>Закон ЗК "О бюджете ЗК на 2023 год и плановый период 2024 и 2025 годов" 
от 22.12.2022 г.                            № 2134-ЗЗК (в редакции      
от 24.05.2023 г. № 2205-ЗЗК)</t>
  </si>
  <si>
    <t>Закон ЗК "О бюджете ЗК на 2023 год и плановый период 2024 и 2025 годов" 
от 22.12.2022 г.                            № 2134-ЗЗК (в редакции      
от 29.06.2023 г. № 2223-ЗЗК)</t>
  </si>
  <si>
    <t>Закон ЗК "О бюджете ЗК на 2023 год и плановый период 2024 и 2025 годов" 
от 22.12.2022 г.                            № 2134-ЗЗК (в редакции      
от 19.07.2023 г. № 2238-ЗЗК)</t>
  </si>
  <si>
    <t>Закон ЗК "О бюджете ЗК на 2023 год и плановый период 2024 и 2025 годов" 
от 22.12.2022 г.                            № 2134-ЗЗК (в редакции      
от 27.10.2023 г. № 2241-ЗЗК)</t>
  </si>
  <si>
    <t>2.6.3.</t>
  </si>
  <si>
    <t>0604</t>
  </si>
  <si>
    <t>Прикладные научные исследования в области охраны окружающей среды</t>
  </si>
  <si>
    <t>Закон ЗК "О бюджете ЗК на 2023 год и плановый период 2024 и 2025 годов" 
от 22.12.2022 г.                            № 2134-ЗЗК (в редакции      
от 24.11.2023 г. № 2253-ЗЗК)</t>
  </si>
  <si>
    <t>Закон ЗК "О бюджете ЗК на 2023 год и плановый период 2024 и 2025 годов" 
от 22.12.2022 г.                            № 2134-ЗЗК (в редакции      
от 14.12.2023 г. № 2282-ЗЗК)</t>
  </si>
  <si>
    <t>НАЛОГОВЫЕ ДОХОДЫ</t>
  </si>
  <si>
    <t>НАЛОГИ НА ПРИБЫЛЬ, ДОХОДЫ</t>
  </si>
  <si>
    <t>1 01 00000 00 0000 000</t>
  </si>
  <si>
    <t>НАЛОГИ НА ТОВАРЫ (РАБОТЫ, УСЛУГИ), РЕАЛИЗУЕМЫЕ НА ТЕРРИТОРИИ РОССИЙСКОЙ ФЕДЕРАЦИИ</t>
  </si>
  <si>
    <t>Акцизы на спиртосодержащую продукцию производимую на территории РФ (алкоголь, пиво)</t>
  </si>
  <si>
    <t xml:space="preserve"> 1 03 02100 01 0000 110</t>
  </si>
  <si>
    <t>Доходы от уплаты акцизы на алкогольную продукцию</t>
  </si>
  <si>
    <t>1 03 02142 01 0000 110
1 03 02143 01 0000 110
1 03 02190 01 0000 110
1 03 02210 01 0000 110
1 03 02220 01 0000 110</t>
  </si>
  <si>
    <t xml:space="preserve">Доходы от уплаты акцизов на нефтепродукты </t>
  </si>
  <si>
    <t>1 03 02231 01 0000 110
1 03 02241 01 0000 110
1 03 02251 01 0000 110
1 03 02261 01 0000 110</t>
  </si>
  <si>
    <t>НАЛОГИ НА СОВОКУПНЫЙ ДОХОД</t>
  </si>
  <si>
    <t>1 05 00000 00 0000 000</t>
  </si>
  <si>
    <t>Налог на профессиональный доход</t>
  </si>
  <si>
    <t>1 05 00000 01 0000 110</t>
  </si>
  <si>
    <t>НАЛОГИ НА ИМУЩЕСТВО</t>
  </si>
  <si>
    <t>1 06 00000 00 0000 000</t>
  </si>
  <si>
    <t>НАЛОГИ, СБОРЫ И РЕГУЛЯРНЫЕ ПЛАТЕЖИ ЗА ПОЛЬЗОВАНИЕ ПРИРОДНЫМИ РЕСУРСАМИ</t>
  </si>
  <si>
    <t>1 07 00000 00 0000 000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</si>
  <si>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</si>
  <si>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</si>
  <si>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</si>
  <si>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</si>
  <si>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</si>
  <si>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</si>
  <si>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</si>
  <si>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Платежи при пользовании природными ресурсами</t>
  </si>
  <si>
    <t>1 12 00000 00 0000 000</t>
  </si>
  <si>
    <t>Доходы от оказания платных услуг и компенсации затрат государства</t>
  </si>
  <si>
    <t>1 13 00000 00 0000 000</t>
  </si>
  <si>
    <t>Доходы от продажи материальных и нематериальных активов</t>
  </si>
  <si>
    <t>1 14 00000 00 0000 000</t>
  </si>
  <si>
    <t>Административные платежи и сборы</t>
  </si>
  <si>
    <t>1 15 00000 00 0000 000</t>
  </si>
  <si>
    <t>Штрафы, санкции, возмещение ущерба</t>
  </si>
  <si>
    <t>1 16 00000 00 0000 000</t>
  </si>
  <si>
    <t>Прочие неналоговые доходы</t>
  </si>
  <si>
    <t>1 17 00000 00 0000 000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</si>
</sst>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174" fontId="27" fillId="0" borderId="0" xfId="0" applyNumberFormat="1" applyFont="1" applyAlignment="1">
      <alignment/>
    </xf>
    <xf numFmtId="174" fontId="3" fillId="33" borderId="12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2" fillId="0" borderId="0" xfId="0" applyFont="1" applyAlignment="1">
      <alignment/>
    </xf>
    <xf numFmtId="181" fontId="4" fillId="33" borderId="12" xfId="0" applyNumberFormat="1" applyFont="1" applyFill="1" applyBorder="1" applyAlignment="1">
      <alignment horizontal="left" vertical="top" wrapText="1"/>
    </xf>
    <xf numFmtId="181" fontId="5" fillId="33" borderId="12" xfId="0" applyNumberFormat="1" applyFont="1" applyFill="1" applyBorder="1" applyAlignment="1">
      <alignment horizontal="left" vertical="top"/>
    </xf>
    <xf numFmtId="181" fontId="3" fillId="33" borderId="12" xfId="0" applyNumberFormat="1" applyFont="1" applyFill="1" applyBorder="1" applyAlignment="1">
      <alignment horizontal="left" vertical="top" wrapText="1"/>
    </xf>
    <xf numFmtId="181" fontId="7" fillId="33" borderId="12" xfId="0" applyNumberFormat="1" applyFont="1" applyFill="1" applyBorder="1" applyAlignment="1">
      <alignment vertical="top"/>
    </xf>
    <xf numFmtId="181" fontId="3" fillId="33" borderId="12" xfId="0" applyNumberFormat="1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181" fontId="5" fillId="33" borderId="12" xfId="0" applyNumberFormat="1" applyFont="1" applyFill="1" applyBorder="1" applyAlignment="1">
      <alignment vertical="top"/>
    </xf>
    <xf numFmtId="181" fontId="4" fillId="33" borderId="13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justify" vertical="top"/>
    </xf>
    <xf numFmtId="0" fontId="3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horizontal="center" vertical="center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174" fontId="2" fillId="33" borderId="12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174" fontId="4" fillId="33" borderId="12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 wrapText="1"/>
    </xf>
    <xf numFmtId="174" fontId="3" fillId="33" borderId="12" xfId="0" applyNumberFormat="1" applyFont="1" applyFill="1" applyBorder="1" applyAlignment="1">
      <alignment horizontal="right" vertical="center"/>
    </xf>
    <xf numFmtId="174" fontId="52" fillId="33" borderId="12" xfId="0" applyNumberFormat="1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 horizontal="center" vertical="center"/>
    </xf>
    <xf numFmtId="174" fontId="4" fillId="33" borderId="14" xfId="0" applyNumberFormat="1" applyFont="1" applyFill="1" applyBorder="1" applyAlignment="1">
      <alignment vertical="center"/>
    </xf>
    <xf numFmtId="174" fontId="53" fillId="33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49" fontId="54" fillId="33" borderId="15" xfId="0" applyNumberFormat="1" applyFont="1" applyFill="1" applyBorder="1" applyAlignment="1">
      <alignment horizontal="left" vertical="top" wrapText="1"/>
    </xf>
    <xf numFmtId="174" fontId="3" fillId="33" borderId="14" xfId="0" applyNumberFormat="1" applyFont="1" applyFill="1" applyBorder="1" applyAlignment="1">
      <alignment vertical="center"/>
    </xf>
    <xf numFmtId="174" fontId="52" fillId="33" borderId="14" xfId="0" applyNumberFormat="1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16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vertical="center"/>
    </xf>
    <xf numFmtId="174" fontId="3" fillId="33" borderId="17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tabSelected="1" view="pageBreakPreview" zoomScale="85" zoomScaleNormal="90" zoomScaleSheetLayoutView="85" zoomScalePageLayoutView="0" workbookViewId="0" topLeftCell="A1">
      <pane xSplit="3" ySplit="4" topLeftCell="I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7" sqref="L17"/>
    </sheetView>
  </sheetViews>
  <sheetFormatPr defaultColWidth="9.140625" defaultRowHeight="15"/>
  <cols>
    <col min="1" max="1" width="7.7109375" style="4" customWidth="1"/>
    <col min="2" max="2" width="47.00390625" style="3" customWidth="1"/>
    <col min="3" max="3" width="26.140625" style="3" customWidth="1"/>
    <col min="4" max="4" width="28.7109375" style="1" customWidth="1"/>
    <col min="5" max="5" width="17.140625" style="1" customWidth="1"/>
    <col min="6" max="6" width="28.7109375" style="1" customWidth="1"/>
    <col min="7" max="7" width="17.140625" style="3" customWidth="1"/>
    <col min="8" max="8" width="28.7109375" style="3" customWidth="1"/>
    <col min="9" max="9" width="17.28125" style="3" customWidth="1"/>
    <col min="10" max="10" width="28.57421875" style="3" customWidth="1"/>
    <col min="11" max="11" width="17.28125" style="3" customWidth="1"/>
    <col min="12" max="12" width="28.57421875" style="3" customWidth="1"/>
    <col min="13" max="13" width="17.28125" style="3" customWidth="1"/>
    <col min="14" max="14" width="28.57421875" style="3" customWidth="1"/>
    <col min="15" max="15" width="17.28125" style="3" customWidth="1"/>
    <col min="16" max="16" width="28.57421875" style="3" customWidth="1"/>
    <col min="17" max="17" width="17.28125" style="3" customWidth="1"/>
    <col min="18" max="18" width="28.57421875" style="3" customWidth="1"/>
    <col min="19" max="16384" width="9.140625" style="3" customWidth="1"/>
  </cols>
  <sheetData>
    <row r="1" spans="1:6" ht="15.75" customHeight="1">
      <c r="A1" s="64"/>
      <c r="B1" s="64"/>
      <c r="C1" s="64"/>
      <c r="D1" s="64"/>
      <c r="E1" s="64"/>
      <c r="F1" s="64"/>
    </row>
    <row r="2" spans="1:8" ht="15.75" customHeight="1">
      <c r="A2" s="65" t="s">
        <v>261</v>
      </c>
      <c r="B2" s="65"/>
      <c r="C2" s="65"/>
      <c r="D2" s="65"/>
      <c r="E2" s="65"/>
      <c r="F2" s="65"/>
      <c r="G2" s="65"/>
      <c r="H2" s="65"/>
    </row>
    <row r="3" spans="2:6" ht="15">
      <c r="B3" s="4"/>
      <c r="C3" s="4"/>
      <c r="D3" s="5"/>
      <c r="E3" s="5"/>
      <c r="F3" s="5"/>
    </row>
    <row r="4" spans="1:18" ht="129.75" customHeight="1">
      <c r="A4" s="63" t="s">
        <v>0</v>
      </c>
      <c r="B4" s="63"/>
      <c r="C4" s="27" t="s">
        <v>7</v>
      </c>
      <c r="D4" s="28" t="s">
        <v>262</v>
      </c>
      <c r="E4" s="29" t="s">
        <v>177</v>
      </c>
      <c r="F4" s="28" t="s">
        <v>263</v>
      </c>
      <c r="G4" s="29" t="s">
        <v>177</v>
      </c>
      <c r="H4" s="28" t="s">
        <v>264</v>
      </c>
      <c r="I4" s="29" t="s">
        <v>177</v>
      </c>
      <c r="J4" s="28" t="s">
        <v>265</v>
      </c>
      <c r="K4" s="29" t="s">
        <v>177</v>
      </c>
      <c r="L4" s="28" t="s">
        <v>266</v>
      </c>
      <c r="M4" s="29" t="s">
        <v>177</v>
      </c>
      <c r="N4" s="28" t="s">
        <v>267</v>
      </c>
      <c r="O4" s="29" t="s">
        <v>177</v>
      </c>
      <c r="P4" s="28" t="s">
        <v>271</v>
      </c>
      <c r="Q4" s="29" t="s">
        <v>177</v>
      </c>
      <c r="R4" s="28" t="s">
        <v>272</v>
      </c>
    </row>
    <row r="5" spans="1:18" s="6" customFormat="1" ht="15">
      <c r="A5" s="30" t="s">
        <v>179</v>
      </c>
      <c r="B5" s="31" t="s">
        <v>2</v>
      </c>
      <c r="C5" s="32"/>
      <c r="D5" s="33">
        <f aca="true" t="shared" si="0" ref="D5:J5">D7+D37</f>
        <v>104111669.1</v>
      </c>
      <c r="E5" s="33">
        <f t="shared" si="0"/>
        <v>0</v>
      </c>
      <c r="F5" s="33">
        <f t="shared" si="0"/>
        <v>104111669.1</v>
      </c>
      <c r="G5" s="33">
        <f t="shared" si="0"/>
        <v>0</v>
      </c>
      <c r="H5" s="33">
        <f t="shared" si="0"/>
        <v>104111669.1</v>
      </c>
      <c r="I5" s="33">
        <f t="shared" si="0"/>
        <v>1210561.7000000011</v>
      </c>
      <c r="J5" s="33">
        <f t="shared" si="0"/>
        <v>105322230.8</v>
      </c>
      <c r="K5" s="33">
        <f aca="true" t="shared" si="1" ref="K5:R5">K7+K37</f>
        <v>5581264.300000004</v>
      </c>
      <c r="L5" s="33">
        <f t="shared" si="1"/>
        <v>110903495.10000001</v>
      </c>
      <c r="M5" s="33">
        <f t="shared" si="1"/>
        <v>5071520.600000001</v>
      </c>
      <c r="N5" s="33">
        <f t="shared" si="1"/>
        <v>115975015.70000002</v>
      </c>
      <c r="O5" s="33">
        <f t="shared" si="1"/>
        <v>4964370.199999999</v>
      </c>
      <c r="P5" s="33">
        <f t="shared" si="1"/>
        <v>120939385.9</v>
      </c>
      <c r="Q5" s="33">
        <f t="shared" si="1"/>
        <v>13933.300000000745</v>
      </c>
      <c r="R5" s="33">
        <f t="shared" si="1"/>
        <v>120953319.20000002</v>
      </c>
    </row>
    <row r="6" spans="1:18" ht="15">
      <c r="A6" s="8"/>
      <c r="B6" s="9" t="s">
        <v>1</v>
      </c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7" customFormat="1" ht="15">
      <c r="A7" s="34" t="s">
        <v>3</v>
      </c>
      <c r="B7" s="35" t="s">
        <v>4</v>
      </c>
      <c r="C7" s="36" t="s">
        <v>249</v>
      </c>
      <c r="D7" s="37">
        <v>53760325.8</v>
      </c>
      <c r="E7" s="37">
        <f>F7-D7</f>
        <v>0</v>
      </c>
      <c r="F7" s="37">
        <v>53760325.8</v>
      </c>
      <c r="G7" s="37">
        <f>H7-F7</f>
        <v>0</v>
      </c>
      <c r="H7" s="37">
        <v>53760325.8</v>
      </c>
      <c r="I7" s="37">
        <f>J7-H7</f>
        <v>0</v>
      </c>
      <c r="J7" s="37">
        <v>53760325.8</v>
      </c>
      <c r="K7" s="37">
        <f>L7-J7</f>
        <v>2415440.3000000045</v>
      </c>
      <c r="L7" s="37">
        <v>56175766.1</v>
      </c>
      <c r="M7" s="37">
        <f>N7-L7</f>
        <v>3683532</v>
      </c>
      <c r="N7" s="37">
        <v>59859298.1</v>
      </c>
      <c r="O7" s="37">
        <f>P7-N7</f>
        <v>6718621.5</v>
      </c>
      <c r="P7" s="37">
        <v>66577919.6</v>
      </c>
      <c r="Q7" s="37">
        <f>R7-P7</f>
        <v>792895.1000000015</v>
      </c>
      <c r="R7" s="37">
        <v>67370814.7</v>
      </c>
    </row>
    <row r="8" spans="1:18" ht="15">
      <c r="A8" s="8"/>
      <c r="B8" s="9" t="s">
        <v>5</v>
      </c>
      <c r="C8" s="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7"/>
      <c r="R8" s="2"/>
    </row>
    <row r="9" spans="1:18" ht="15.75" customHeight="1">
      <c r="A9" s="8"/>
      <c r="B9" s="35" t="s">
        <v>273</v>
      </c>
      <c r="C9" s="36"/>
      <c r="D9" s="37">
        <f>D10+D13+D17+D20+D24+D27+D28</f>
        <v>52738261.699999996</v>
      </c>
      <c r="E9" s="37">
        <f aca="true" t="shared" si="2" ref="E9:O9">E10+E13+E17+E20+E24+E27+E28</f>
        <v>0</v>
      </c>
      <c r="F9" s="37">
        <f t="shared" si="2"/>
        <v>52738261.699999996</v>
      </c>
      <c r="G9" s="37">
        <f t="shared" si="2"/>
        <v>0</v>
      </c>
      <c r="H9" s="37">
        <f>H10+H13+H17+H20+H24+H27+H28</f>
        <v>52738261.699999996</v>
      </c>
      <c r="I9" s="37">
        <f t="shared" si="2"/>
        <v>0</v>
      </c>
      <c r="J9" s="37">
        <f t="shared" si="2"/>
        <v>52738261.699999996</v>
      </c>
      <c r="K9" s="37">
        <f t="shared" si="2"/>
        <v>2344414.5</v>
      </c>
      <c r="L9" s="37">
        <f>L10+L13+L17+L20+L24+L27+L28</f>
        <v>55082676.199999996</v>
      </c>
      <c r="M9" s="37">
        <f t="shared" si="2"/>
        <v>3683532.1</v>
      </c>
      <c r="N9" s="37">
        <f t="shared" si="2"/>
        <v>58766208.3</v>
      </c>
      <c r="O9" s="37">
        <f t="shared" si="2"/>
        <v>6717615.7</v>
      </c>
      <c r="P9" s="37">
        <f>P10+P13+P17+P20+P24+P27+P28</f>
        <v>65483823.99999999</v>
      </c>
      <c r="Q9" s="37">
        <f>R9-P9</f>
        <v>66883.39999999851</v>
      </c>
      <c r="R9" s="37">
        <f>R10+R13+R17+R20+R24+R27+R28</f>
        <v>65550707.39999999</v>
      </c>
    </row>
    <row r="10" spans="1:18" ht="16.5" customHeight="1">
      <c r="A10" s="8"/>
      <c r="B10" s="15" t="s">
        <v>274</v>
      </c>
      <c r="C10" s="16" t="s">
        <v>275</v>
      </c>
      <c r="D10" s="37">
        <f>D11+D12</f>
        <v>32787354.2</v>
      </c>
      <c r="E10" s="37">
        <f aca="true" t="shared" si="3" ref="E10:R10">E11+E12</f>
        <v>0</v>
      </c>
      <c r="F10" s="37">
        <f t="shared" si="3"/>
        <v>32787354.2</v>
      </c>
      <c r="G10" s="37">
        <f t="shared" si="3"/>
        <v>0</v>
      </c>
      <c r="H10" s="37">
        <f t="shared" si="3"/>
        <v>32787354.2</v>
      </c>
      <c r="I10" s="37">
        <f t="shared" si="3"/>
        <v>0</v>
      </c>
      <c r="J10" s="37">
        <f t="shared" si="3"/>
        <v>32787354.2</v>
      </c>
      <c r="K10" s="37">
        <f t="shared" si="3"/>
        <v>1272707.1</v>
      </c>
      <c r="L10" s="37">
        <f t="shared" si="3"/>
        <v>34060061.3</v>
      </c>
      <c r="M10" s="37">
        <f t="shared" si="3"/>
        <v>3683532.1</v>
      </c>
      <c r="N10" s="37">
        <f t="shared" si="3"/>
        <v>37743593.4</v>
      </c>
      <c r="O10" s="37">
        <f t="shared" si="3"/>
        <v>6717615.7</v>
      </c>
      <c r="P10" s="37">
        <f t="shared" si="3"/>
        <v>44461209.099999994</v>
      </c>
      <c r="Q10" s="37">
        <f>R10-P10</f>
        <v>0</v>
      </c>
      <c r="R10" s="37">
        <f t="shared" si="3"/>
        <v>44461209.099999994</v>
      </c>
    </row>
    <row r="11" spans="1:18" ht="20.25" customHeight="1">
      <c r="A11" s="8"/>
      <c r="B11" s="12" t="s">
        <v>157</v>
      </c>
      <c r="C11" s="20" t="s">
        <v>158</v>
      </c>
      <c r="D11" s="2">
        <v>11508541</v>
      </c>
      <c r="E11" s="2">
        <f aca="true" t="shared" si="4" ref="E11:E26">F11-D11</f>
        <v>0</v>
      </c>
      <c r="F11" s="2">
        <v>11508541</v>
      </c>
      <c r="G11" s="2">
        <f aca="true" t="shared" si="5" ref="G11:G26">H11-F11</f>
        <v>0</v>
      </c>
      <c r="H11" s="2">
        <v>11508541</v>
      </c>
      <c r="I11" s="2"/>
      <c r="J11" s="2">
        <v>11508541</v>
      </c>
      <c r="K11" s="2">
        <v>1272707.1</v>
      </c>
      <c r="L11" s="2">
        <v>12781248.1</v>
      </c>
      <c r="M11" s="2">
        <v>3683532.1</v>
      </c>
      <c r="N11" s="2">
        <v>16464780.2</v>
      </c>
      <c r="O11" s="2">
        <v>6717615.7</v>
      </c>
      <c r="P11" s="2">
        <v>23182395.9</v>
      </c>
      <c r="Q11" s="37">
        <f>R11-P11</f>
        <v>0</v>
      </c>
      <c r="R11" s="2">
        <v>23182395.9</v>
      </c>
    </row>
    <row r="12" spans="1:18" ht="17.25" customHeight="1">
      <c r="A12" s="8"/>
      <c r="B12" s="12" t="s">
        <v>159</v>
      </c>
      <c r="C12" s="20" t="s">
        <v>160</v>
      </c>
      <c r="D12" s="2">
        <v>21278813.2</v>
      </c>
      <c r="E12" s="2">
        <f t="shared" si="4"/>
        <v>0</v>
      </c>
      <c r="F12" s="2">
        <v>21278813.2</v>
      </c>
      <c r="G12" s="2">
        <f t="shared" si="5"/>
        <v>0</v>
      </c>
      <c r="H12" s="2">
        <v>21278813.2</v>
      </c>
      <c r="I12" s="2">
        <f>J12-H12</f>
        <v>0</v>
      </c>
      <c r="J12" s="2">
        <v>21278813.2</v>
      </c>
      <c r="K12" s="2">
        <f>L12-J12</f>
        <v>0</v>
      </c>
      <c r="L12" s="2">
        <v>21278813.2</v>
      </c>
      <c r="M12" s="2">
        <f>N12-L12</f>
        <v>0</v>
      </c>
      <c r="N12" s="2">
        <v>21278813.2</v>
      </c>
      <c r="O12" s="2">
        <f>P12-N12</f>
        <v>0</v>
      </c>
      <c r="P12" s="2">
        <v>21278813.2</v>
      </c>
      <c r="Q12" s="37">
        <f>R12-P12</f>
        <v>0</v>
      </c>
      <c r="R12" s="2">
        <v>21278813.2</v>
      </c>
    </row>
    <row r="13" spans="1:18" ht="50.25" customHeight="1">
      <c r="A13" s="8"/>
      <c r="B13" s="38" t="s">
        <v>276</v>
      </c>
      <c r="C13" s="21" t="s">
        <v>161</v>
      </c>
      <c r="D13" s="37">
        <f>D14+D15+D16</f>
        <v>7276603.7</v>
      </c>
      <c r="E13" s="37">
        <f aca="true" t="shared" si="6" ref="E13:R13">E14+E15+E16</f>
        <v>0</v>
      </c>
      <c r="F13" s="37">
        <f t="shared" si="6"/>
        <v>7276603.7</v>
      </c>
      <c r="G13" s="37">
        <f t="shared" si="6"/>
        <v>0</v>
      </c>
      <c r="H13" s="37">
        <f t="shared" si="6"/>
        <v>7276603.7</v>
      </c>
      <c r="I13" s="37">
        <f t="shared" si="6"/>
        <v>0</v>
      </c>
      <c r="J13" s="37">
        <f t="shared" si="6"/>
        <v>7276603.7</v>
      </c>
      <c r="K13" s="37">
        <f t="shared" si="6"/>
        <v>1071707.4</v>
      </c>
      <c r="L13" s="37">
        <f>L14+L15+L16</f>
        <v>8348311.1</v>
      </c>
      <c r="M13" s="37">
        <f t="shared" si="6"/>
        <v>0</v>
      </c>
      <c r="N13" s="37">
        <f t="shared" si="6"/>
        <v>8348311.1</v>
      </c>
      <c r="O13" s="37">
        <f t="shared" si="6"/>
        <v>0</v>
      </c>
      <c r="P13" s="37">
        <f t="shared" si="6"/>
        <v>8348311.1</v>
      </c>
      <c r="Q13" s="37">
        <f t="shared" si="6"/>
        <v>0</v>
      </c>
      <c r="R13" s="37">
        <f t="shared" si="6"/>
        <v>8348311.1</v>
      </c>
    </row>
    <row r="14" spans="1:18" ht="17.25" customHeight="1">
      <c r="A14" s="8"/>
      <c r="B14" s="17" t="s">
        <v>277</v>
      </c>
      <c r="C14" s="18" t="s">
        <v>278</v>
      </c>
      <c r="D14" s="2">
        <v>53840.5</v>
      </c>
      <c r="E14" s="2">
        <v>0</v>
      </c>
      <c r="F14" s="2">
        <v>53840.5</v>
      </c>
      <c r="G14" s="2">
        <v>0</v>
      </c>
      <c r="H14" s="2">
        <f>F14+G14</f>
        <v>53840.5</v>
      </c>
      <c r="I14" s="2">
        <v>0</v>
      </c>
      <c r="J14" s="2">
        <v>53840.5</v>
      </c>
      <c r="K14" s="2">
        <v>-18999.4</v>
      </c>
      <c r="L14" s="2">
        <v>34841.1</v>
      </c>
      <c r="M14" s="2">
        <v>0</v>
      </c>
      <c r="N14" s="2">
        <f>L14+M14</f>
        <v>34841.1</v>
      </c>
      <c r="O14" s="2">
        <v>0</v>
      </c>
      <c r="P14" s="2">
        <f>N14+O14</f>
        <v>34841.1</v>
      </c>
      <c r="Q14" s="2">
        <v>0</v>
      </c>
      <c r="R14" s="2">
        <f>P14+Q14</f>
        <v>34841.1</v>
      </c>
    </row>
    <row r="15" spans="1:18" ht="19.5" customHeight="1">
      <c r="A15" s="8"/>
      <c r="B15" s="17" t="s">
        <v>279</v>
      </c>
      <c r="C15" s="19" t="s">
        <v>280</v>
      </c>
      <c r="D15" s="2">
        <v>1408982.3</v>
      </c>
      <c r="E15" s="2">
        <v>0</v>
      </c>
      <c r="F15" s="2">
        <v>1408982.3</v>
      </c>
      <c r="G15" s="2">
        <v>0</v>
      </c>
      <c r="H15" s="2">
        <f>F15+G15</f>
        <v>1408982.3</v>
      </c>
      <c r="I15" s="2"/>
      <c r="J15" s="2">
        <v>1408982.3</v>
      </c>
      <c r="K15" s="2">
        <v>209367.7</v>
      </c>
      <c r="L15" s="2">
        <f>J15+K15</f>
        <v>1618350</v>
      </c>
      <c r="M15" s="2">
        <v>0</v>
      </c>
      <c r="N15" s="2">
        <f>L15+M15</f>
        <v>1618350</v>
      </c>
      <c r="O15" s="2">
        <v>0</v>
      </c>
      <c r="P15" s="2">
        <f>N15+O15</f>
        <v>1618350</v>
      </c>
      <c r="Q15" s="2">
        <v>0</v>
      </c>
      <c r="R15" s="2">
        <f>P15+Q15</f>
        <v>1618350</v>
      </c>
    </row>
    <row r="16" spans="1:18" ht="15.75" customHeight="1">
      <c r="A16" s="8"/>
      <c r="B16" s="20" t="s">
        <v>281</v>
      </c>
      <c r="C16" s="19" t="s">
        <v>282</v>
      </c>
      <c r="D16" s="2">
        <v>5813780.9</v>
      </c>
      <c r="E16" s="2">
        <v>0</v>
      </c>
      <c r="F16" s="2">
        <v>5813780.9</v>
      </c>
      <c r="G16" s="2">
        <v>0</v>
      </c>
      <c r="H16" s="2">
        <f>F16+G16</f>
        <v>5813780.9</v>
      </c>
      <c r="I16" s="2"/>
      <c r="J16" s="2">
        <v>5813780.9</v>
      </c>
      <c r="K16" s="2">
        <v>881339.1</v>
      </c>
      <c r="L16" s="2">
        <f>J16+K16</f>
        <v>6695120</v>
      </c>
      <c r="M16" s="2">
        <v>0</v>
      </c>
      <c r="N16" s="2">
        <f>L16+M16</f>
        <v>6695120</v>
      </c>
      <c r="O16" s="2">
        <v>0</v>
      </c>
      <c r="P16" s="2">
        <f>N16+O16</f>
        <v>6695120</v>
      </c>
      <c r="Q16" s="2">
        <v>0</v>
      </c>
      <c r="R16" s="2">
        <f>P16+Q16</f>
        <v>6695120</v>
      </c>
    </row>
    <row r="17" spans="1:18" ht="21" customHeight="1">
      <c r="A17" s="8"/>
      <c r="B17" s="21" t="s">
        <v>283</v>
      </c>
      <c r="C17" s="22" t="s">
        <v>284</v>
      </c>
      <c r="D17" s="37">
        <f>D18+D19</f>
        <v>2921737.4</v>
      </c>
      <c r="E17" s="37">
        <f aca="true" t="shared" si="7" ref="E17:R17">E18+E19</f>
        <v>0</v>
      </c>
      <c r="F17" s="37">
        <f t="shared" si="7"/>
        <v>2921737.4</v>
      </c>
      <c r="G17" s="37">
        <f t="shared" si="7"/>
        <v>0</v>
      </c>
      <c r="H17" s="37">
        <f t="shared" si="7"/>
        <v>2921737.4</v>
      </c>
      <c r="I17" s="37">
        <f t="shared" si="7"/>
        <v>0</v>
      </c>
      <c r="J17" s="37">
        <f t="shared" si="7"/>
        <v>2921737.4</v>
      </c>
      <c r="K17" s="37">
        <f t="shared" si="7"/>
        <v>0</v>
      </c>
      <c r="L17" s="37">
        <f t="shared" si="7"/>
        <v>2921737.4</v>
      </c>
      <c r="M17" s="37">
        <f t="shared" si="7"/>
        <v>0</v>
      </c>
      <c r="N17" s="37">
        <f t="shared" si="7"/>
        <v>2921737.4</v>
      </c>
      <c r="O17" s="37">
        <f t="shared" si="7"/>
        <v>0</v>
      </c>
      <c r="P17" s="37">
        <f t="shared" si="7"/>
        <v>2921737.4</v>
      </c>
      <c r="Q17" s="37">
        <f>R17-P17</f>
        <v>35722.80000000028</v>
      </c>
      <c r="R17" s="37">
        <f t="shared" si="7"/>
        <v>2957460.2</v>
      </c>
    </row>
    <row r="18" spans="1:18" ht="32.25" customHeight="1">
      <c r="A18" s="8"/>
      <c r="B18" s="12" t="s">
        <v>162</v>
      </c>
      <c r="C18" s="20" t="s">
        <v>163</v>
      </c>
      <c r="D18" s="2">
        <v>2886477.4</v>
      </c>
      <c r="E18" s="2">
        <f t="shared" si="4"/>
        <v>0</v>
      </c>
      <c r="F18" s="2">
        <v>2886477.4</v>
      </c>
      <c r="G18" s="2">
        <f t="shared" si="5"/>
        <v>0</v>
      </c>
      <c r="H18" s="2">
        <v>2886477.4</v>
      </c>
      <c r="I18" s="2">
        <f>J18-H18</f>
        <v>0</v>
      </c>
      <c r="J18" s="2">
        <v>2886477.4</v>
      </c>
      <c r="K18" s="2">
        <f>L18-J18</f>
        <v>0</v>
      </c>
      <c r="L18" s="2">
        <v>2886477.4</v>
      </c>
      <c r="M18" s="2">
        <f>N18-L18</f>
        <v>0</v>
      </c>
      <c r="N18" s="2">
        <v>2886477.4</v>
      </c>
      <c r="O18" s="2">
        <f>P18-N18</f>
        <v>0</v>
      </c>
      <c r="P18" s="2">
        <v>2886477.4</v>
      </c>
      <c r="Q18" s="2">
        <v>35722.8</v>
      </c>
      <c r="R18" s="39">
        <v>2922200.2</v>
      </c>
    </row>
    <row r="19" spans="1:18" ht="17.25" customHeight="1">
      <c r="A19" s="8"/>
      <c r="B19" s="17" t="s">
        <v>285</v>
      </c>
      <c r="C19" s="18" t="s">
        <v>286</v>
      </c>
      <c r="D19" s="2">
        <v>35260</v>
      </c>
      <c r="E19" s="2"/>
      <c r="F19" s="2">
        <v>35260</v>
      </c>
      <c r="G19" s="2"/>
      <c r="H19" s="2">
        <f>F19+G19</f>
        <v>35260</v>
      </c>
      <c r="I19" s="2"/>
      <c r="J19" s="2">
        <v>35260</v>
      </c>
      <c r="K19" s="2">
        <v>0</v>
      </c>
      <c r="L19" s="2">
        <f>J19+K19</f>
        <v>35260</v>
      </c>
      <c r="M19" s="2">
        <v>0</v>
      </c>
      <c r="N19" s="2">
        <f>L19+M19</f>
        <v>35260</v>
      </c>
      <c r="O19" s="2">
        <v>0</v>
      </c>
      <c r="P19" s="2">
        <f>N19+O19</f>
        <v>35260</v>
      </c>
      <c r="Q19" s="2">
        <v>0</v>
      </c>
      <c r="R19" s="39">
        <f>P19+Q19</f>
        <v>35260</v>
      </c>
    </row>
    <row r="20" spans="1:18" ht="16.5" customHeight="1">
      <c r="A20" s="8"/>
      <c r="B20" s="15" t="s">
        <v>287</v>
      </c>
      <c r="C20" s="22" t="s">
        <v>288</v>
      </c>
      <c r="D20" s="37">
        <f>D21+D22+D23</f>
        <v>6857166.899999999</v>
      </c>
      <c r="E20" s="37">
        <f aca="true" t="shared" si="8" ref="E20:R20">E21+E22+E23</f>
        <v>0</v>
      </c>
      <c r="F20" s="37">
        <f t="shared" si="8"/>
        <v>6857166.899999999</v>
      </c>
      <c r="G20" s="37">
        <f t="shared" si="8"/>
        <v>0</v>
      </c>
      <c r="H20" s="37">
        <f t="shared" si="8"/>
        <v>6857166.899999999</v>
      </c>
      <c r="I20" s="37">
        <f t="shared" si="8"/>
        <v>0</v>
      </c>
      <c r="J20" s="37">
        <f t="shared" si="8"/>
        <v>6857166.899999999</v>
      </c>
      <c r="K20" s="37">
        <f t="shared" si="8"/>
        <v>0</v>
      </c>
      <c r="L20" s="37">
        <f t="shared" si="8"/>
        <v>6857166.899999999</v>
      </c>
      <c r="M20" s="37">
        <f t="shared" si="8"/>
        <v>0</v>
      </c>
      <c r="N20" s="37">
        <f t="shared" si="8"/>
        <v>6857166.899999999</v>
      </c>
      <c r="O20" s="37">
        <f t="shared" si="8"/>
        <v>0</v>
      </c>
      <c r="P20" s="37">
        <f t="shared" si="8"/>
        <v>6857166.899999999</v>
      </c>
      <c r="Q20" s="37">
        <f t="shared" si="8"/>
        <v>0</v>
      </c>
      <c r="R20" s="37">
        <f t="shared" si="8"/>
        <v>6857166.899999999</v>
      </c>
    </row>
    <row r="21" spans="1:18" ht="18.75" customHeight="1">
      <c r="A21" s="8"/>
      <c r="B21" s="12" t="s">
        <v>164</v>
      </c>
      <c r="C21" s="20" t="s">
        <v>165</v>
      </c>
      <c r="D21" s="2">
        <v>6103693.1</v>
      </c>
      <c r="E21" s="2">
        <f t="shared" si="4"/>
        <v>0</v>
      </c>
      <c r="F21" s="2">
        <v>6103693.1</v>
      </c>
      <c r="G21" s="2">
        <f t="shared" si="5"/>
        <v>0</v>
      </c>
      <c r="H21" s="2">
        <v>6103693.1</v>
      </c>
      <c r="I21" s="2">
        <f>J21-H21</f>
        <v>0</v>
      </c>
      <c r="J21" s="2">
        <v>6103693.1</v>
      </c>
      <c r="K21" s="2">
        <f>L21-J21</f>
        <v>0</v>
      </c>
      <c r="L21" s="2">
        <v>6103693.1</v>
      </c>
      <c r="M21" s="2">
        <f>N21-L21</f>
        <v>0</v>
      </c>
      <c r="N21" s="2">
        <v>6103693.1</v>
      </c>
      <c r="O21" s="2">
        <f>P21-N21</f>
        <v>0</v>
      </c>
      <c r="P21" s="2">
        <v>6103693.1</v>
      </c>
      <c r="Q21" s="2">
        <f aca="true" t="shared" si="9" ref="Q21:Q26">R21-P21</f>
        <v>0</v>
      </c>
      <c r="R21" s="2">
        <v>6103693.1</v>
      </c>
    </row>
    <row r="22" spans="1:18" ht="20.25" customHeight="1">
      <c r="A22" s="8"/>
      <c r="B22" s="12" t="s">
        <v>166</v>
      </c>
      <c r="C22" s="20" t="s">
        <v>167</v>
      </c>
      <c r="D22" s="2">
        <v>751793.8</v>
      </c>
      <c r="E22" s="2">
        <f t="shared" si="4"/>
        <v>0</v>
      </c>
      <c r="F22" s="2">
        <v>751793.8</v>
      </c>
      <c r="G22" s="2">
        <f t="shared" si="5"/>
        <v>0</v>
      </c>
      <c r="H22" s="2">
        <v>751793.8</v>
      </c>
      <c r="I22" s="2">
        <f>J22-H22</f>
        <v>0</v>
      </c>
      <c r="J22" s="2">
        <v>751793.8</v>
      </c>
      <c r="K22" s="2">
        <f>L22-J22</f>
        <v>0</v>
      </c>
      <c r="L22" s="2">
        <v>751793.8</v>
      </c>
      <c r="M22" s="2">
        <f>N22-L22</f>
        <v>0</v>
      </c>
      <c r="N22" s="2">
        <v>751793.8</v>
      </c>
      <c r="O22" s="2">
        <f>P22-N22</f>
        <v>0</v>
      </c>
      <c r="P22" s="2">
        <v>751793.8</v>
      </c>
      <c r="Q22" s="2">
        <f t="shared" si="9"/>
        <v>0</v>
      </c>
      <c r="R22" s="2">
        <v>751793.8</v>
      </c>
    </row>
    <row r="23" spans="1:18" ht="24" customHeight="1">
      <c r="A23" s="8"/>
      <c r="B23" s="12" t="s">
        <v>168</v>
      </c>
      <c r="C23" s="20" t="s">
        <v>169</v>
      </c>
      <c r="D23" s="2">
        <v>1680</v>
      </c>
      <c r="E23" s="2">
        <f t="shared" si="4"/>
        <v>0</v>
      </c>
      <c r="F23" s="2">
        <v>1680</v>
      </c>
      <c r="G23" s="2">
        <f t="shared" si="5"/>
        <v>0</v>
      </c>
      <c r="H23" s="2">
        <v>1680</v>
      </c>
      <c r="I23" s="2">
        <f>J23-H23</f>
        <v>0</v>
      </c>
      <c r="J23" s="2">
        <v>1680</v>
      </c>
      <c r="K23" s="2">
        <f>L23-J23</f>
        <v>0</v>
      </c>
      <c r="L23" s="2">
        <v>1680</v>
      </c>
      <c r="M23" s="2">
        <f>N23-L23</f>
        <v>0</v>
      </c>
      <c r="N23" s="2">
        <v>1680</v>
      </c>
      <c r="O23" s="2">
        <f>P23-N23</f>
        <v>0</v>
      </c>
      <c r="P23" s="2">
        <v>1680</v>
      </c>
      <c r="Q23" s="2">
        <f>R23-P23</f>
        <v>0</v>
      </c>
      <c r="R23" s="2">
        <v>1680</v>
      </c>
    </row>
    <row r="24" spans="1:18" ht="45.75" customHeight="1">
      <c r="A24" s="8"/>
      <c r="B24" s="23" t="s">
        <v>289</v>
      </c>
      <c r="C24" s="22" t="s">
        <v>290</v>
      </c>
      <c r="D24" s="37">
        <f>D25+D26</f>
        <v>2812600.8</v>
      </c>
      <c r="E24" s="37">
        <f aca="true" t="shared" si="10" ref="E24:R24">E25+E26</f>
        <v>0</v>
      </c>
      <c r="F24" s="37">
        <f t="shared" si="10"/>
        <v>2812600.8</v>
      </c>
      <c r="G24" s="37">
        <f t="shared" si="10"/>
        <v>0</v>
      </c>
      <c r="H24" s="37">
        <f t="shared" si="10"/>
        <v>2812600.8</v>
      </c>
      <c r="I24" s="37">
        <f t="shared" si="10"/>
        <v>0</v>
      </c>
      <c r="J24" s="37">
        <f t="shared" si="10"/>
        <v>2812600.8</v>
      </c>
      <c r="K24" s="37">
        <f t="shared" si="10"/>
        <v>0</v>
      </c>
      <c r="L24" s="37">
        <f t="shared" si="10"/>
        <v>2812600.8</v>
      </c>
      <c r="M24" s="37">
        <f t="shared" si="10"/>
        <v>0</v>
      </c>
      <c r="N24" s="37">
        <f t="shared" si="10"/>
        <v>2812600.8</v>
      </c>
      <c r="O24" s="37">
        <f t="shared" si="10"/>
        <v>0</v>
      </c>
      <c r="P24" s="37">
        <f t="shared" si="10"/>
        <v>2812600.8</v>
      </c>
      <c r="Q24" s="37">
        <f t="shared" si="10"/>
        <v>0</v>
      </c>
      <c r="R24" s="37">
        <f t="shared" si="10"/>
        <v>2812600.8</v>
      </c>
    </row>
    <row r="25" spans="1:18" ht="16.5" customHeight="1">
      <c r="A25" s="8"/>
      <c r="B25" s="12" t="s">
        <v>170</v>
      </c>
      <c r="C25" s="20" t="s">
        <v>171</v>
      </c>
      <c r="D25" s="2">
        <v>2797884.8</v>
      </c>
      <c r="E25" s="2">
        <f t="shared" si="4"/>
        <v>0</v>
      </c>
      <c r="F25" s="2">
        <v>2797884.8</v>
      </c>
      <c r="G25" s="2">
        <f t="shared" si="5"/>
        <v>0</v>
      </c>
      <c r="H25" s="2">
        <v>2797884.8</v>
      </c>
      <c r="I25" s="2">
        <f>J25-H25</f>
        <v>0</v>
      </c>
      <c r="J25" s="2">
        <v>2797884.8</v>
      </c>
      <c r="K25" s="2">
        <f>L25-J25</f>
        <v>0</v>
      </c>
      <c r="L25" s="2">
        <v>2797884.8</v>
      </c>
      <c r="M25" s="2">
        <f>N25-L25</f>
        <v>0</v>
      </c>
      <c r="N25" s="2">
        <v>2797884.8</v>
      </c>
      <c r="O25" s="2">
        <f>P25-N25</f>
        <v>0</v>
      </c>
      <c r="P25" s="2">
        <v>2797884.8</v>
      </c>
      <c r="Q25" s="2">
        <f t="shared" si="9"/>
        <v>0</v>
      </c>
      <c r="R25" s="2">
        <v>2797884.8</v>
      </c>
    </row>
    <row r="26" spans="1:18" ht="45.75" customHeight="1">
      <c r="A26" s="8"/>
      <c r="B26" s="12" t="s">
        <v>173</v>
      </c>
      <c r="C26" s="20" t="s">
        <v>172</v>
      </c>
      <c r="D26" s="2">
        <v>14716</v>
      </c>
      <c r="E26" s="2">
        <f t="shared" si="4"/>
        <v>0</v>
      </c>
      <c r="F26" s="2">
        <v>14716</v>
      </c>
      <c r="G26" s="2">
        <f t="shared" si="5"/>
        <v>0</v>
      </c>
      <c r="H26" s="2">
        <v>14716</v>
      </c>
      <c r="I26" s="2">
        <f>J26-H26</f>
        <v>0</v>
      </c>
      <c r="J26" s="2">
        <v>14716</v>
      </c>
      <c r="K26" s="2">
        <f>L26-J26</f>
        <v>0</v>
      </c>
      <c r="L26" s="2">
        <v>14716</v>
      </c>
      <c r="M26" s="2">
        <f>N26-L26</f>
        <v>0</v>
      </c>
      <c r="N26" s="2">
        <v>14716</v>
      </c>
      <c r="O26" s="2">
        <f>P26-N26</f>
        <v>0</v>
      </c>
      <c r="P26" s="2">
        <v>14716</v>
      </c>
      <c r="Q26" s="40">
        <f t="shared" si="9"/>
        <v>0</v>
      </c>
      <c r="R26" s="2">
        <v>14716</v>
      </c>
    </row>
    <row r="27" spans="1:18" ht="17.25" customHeight="1">
      <c r="A27" s="41"/>
      <c r="B27" s="23" t="s">
        <v>291</v>
      </c>
      <c r="C27" s="22" t="s">
        <v>292</v>
      </c>
      <c r="D27" s="42">
        <v>82750.7</v>
      </c>
      <c r="E27" s="42">
        <v>0</v>
      </c>
      <c r="F27" s="42">
        <v>82750.7</v>
      </c>
      <c r="G27" s="42">
        <v>0</v>
      </c>
      <c r="H27" s="42">
        <v>82750.7</v>
      </c>
      <c r="I27" s="42">
        <v>0</v>
      </c>
      <c r="J27" s="42">
        <v>82750.7</v>
      </c>
      <c r="K27" s="42">
        <v>0</v>
      </c>
      <c r="L27" s="42">
        <v>82750.7</v>
      </c>
      <c r="M27" s="42">
        <v>0</v>
      </c>
      <c r="N27" s="42">
        <v>82750.7</v>
      </c>
      <c r="O27" s="42">
        <v>0</v>
      </c>
      <c r="P27" s="42">
        <f>N27+O27</f>
        <v>82750.7</v>
      </c>
      <c r="Q27" s="43">
        <f>R27-P27</f>
        <v>31160.600000000006</v>
      </c>
      <c r="R27" s="42">
        <v>113911.3</v>
      </c>
    </row>
    <row r="28" spans="1:18" ht="45.75" customHeight="1">
      <c r="A28" s="41"/>
      <c r="B28" s="23" t="s">
        <v>293</v>
      </c>
      <c r="C28" s="22" t="s">
        <v>294</v>
      </c>
      <c r="D28" s="42">
        <v>48</v>
      </c>
      <c r="E28" s="42">
        <v>0</v>
      </c>
      <c r="F28" s="42">
        <v>48</v>
      </c>
      <c r="G28" s="42">
        <v>0</v>
      </c>
      <c r="H28" s="42">
        <v>48</v>
      </c>
      <c r="I28" s="42">
        <v>0</v>
      </c>
      <c r="J28" s="42">
        <v>48</v>
      </c>
      <c r="K28" s="42">
        <v>0</v>
      </c>
      <c r="L28" s="42">
        <v>48</v>
      </c>
      <c r="M28" s="42">
        <v>0</v>
      </c>
      <c r="N28" s="42">
        <v>48</v>
      </c>
      <c r="O28" s="42">
        <v>0</v>
      </c>
      <c r="P28" s="42">
        <v>48</v>
      </c>
      <c r="Q28" s="43">
        <v>0</v>
      </c>
      <c r="R28" s="42">
        <v>48</v>
      </c>
    </row>
    <row r="29" spans="1:18" ht="17.25" customHeight="1">
      <c r="A29" s="41"/>
      <c r="B29" s="23" t="s">
        <v>295</v>
      </c>
      <c r="C29" s="44"/>
      <c r="D29" s="42">
        <f>D30+D31+D32+D33+D34+D35+D36</f>
        <v>1022064.1</v>
      </c>
      <c r="E29" s="42">
        <f aca="true" t="shared" si="11" ref="E29:R29">E30+E31+E32+E33+E34+E35+E36</f>
        <v>0</v>
      </c>
      <c r="F29" s="42">
        <f t="shared" si="11"/>
        <v>1022064.1</v>
      </c>
      <c r="G29" s="42">
        <f t="shared" si="11"/>
        <v>0</v>
      </c>
      <c r="H29" s="42">
        <f t="shared" si="11"/>
        <v>1022064.1</v>
      </c>
      <c r="I29" s="42">
        <f t="shared" si="11"/>
        <v>0</v>
      </c>
      <c r="J29" s="42">
        <f t="shared" si="11"/>
        <v>1022064.1</v>
      </c>
      <c r="K29" s="42">
        <f t="shared" si="11"/>
        <v>71025.69999999994</v>
      </c>
      <c r="L29" s="42">
        <f>L30+L31+L32+L33+L34+L35+L36</f>
        <v>1093089.7999999998</v>
      </c>
      <c r="M29" s="42">
        <f t="shared" si="11"/>
        <v>5.4569682106375694E-12</v>
      </c>
      <c r="N29" s="42">
        <f>N30+N31+N32+N33+N34+N35+N36</f>
        <v>1093089.8</v>
      </c>
      <c r="O29" s="42">
        <f>O30+O31+O32+O33+O34+O35+O36</f>
        <v>1005.7000000000032</v>
      </c>
      <c r="P29" s="42">
        <f t="shared" si="11"/>
        <v>1094095.5</v>
      </c>
      <c r="Q29" s="43">
        <f aca="true" t="shared" si="12" ref="Q29:Q35">R29-P29</f>
        <v>726011.8000000003</v>
      </c>
      <c r="R29" s="42">
        <f t="shared" si="11"/>
        <v>1820107.3000000003</v>
      </c>
    </row>
    <row r="30" spans="1:18" ht="30.75" customHeight="1">
      <c r="A30" s="41"/>
      <c r="B30" s="24" t="s">
        <v>296</v>
      </c>
      <c r="C30" s="45" t="s">
        <v>297</v>
      </c>
      <c r="D30" s="46">
        <v>137220.4</v>
      </c>
      <c r="E30" s="46">
        <v>0</v>
      </c>
      <c r="F30" s="46">
        <v>137220.4</v>
      </c>
      <c r="G30" s="46">
        <v>0</v>
      </c>
      <c r="H30" s="46">
        <f>F30+G30</f>
        <v>137220.4</v>
      </c>
      <c r="I30" s="46">
        <v>0</v>
      </c>
      <c r="J30" s="46">
        <v>137220.4</v>
      </c>
      <c r="K30" s="46">
        <f>L30-J30</f>
        <v>-7361</v>
      </c>
      <c r="L30" s="46">
        <v>129859.4</v>
      </c>
      <c r="M30" s="46">
        <f>N30-L30</f>
        <v>-1239.5</v>
      </c>
      <c r="N30" s="46">
        <v>128619.9</v>
      </c>
      <c r="O30" s="46">
        <f>P30-N30</f>
        <v>-124.09999999999127</v>
      </c>
      <c r="P30" s="46">
        <v>128495.8</v>
      </c>
      <c r="Q30" s="43">
        <f t="shared" si="12"/>
        <v>523095.8</v>
      </c>
      <c r="R30" s="46">
        <v>651591.6</v>
      </c>
    </row>
    <row r="31" spans="1:18" ht="21" customHeight="1">
      <c r="A31" s="41"/>
      <c r="B31" s="24" t="s">
        <v>298</v>
      </c>
      <c r="C31" s="25" t="s">
        <v>299</v>
      </c>
      <c r="D31" s="46">
        <v>277589.2</v>
      </c>
      <c r="E31" s="46">
        <v>0</v>
      </c>
      <c r="F31" s="46">
        <v>277589.2</v>
      </c>
      <c r="G31" s="46">
        <v>0</v>
      </c>
      <c r="H31" s="46">
        <f aca="true" t="shared" si="13" ref="H31:H36">F31+G31</f>
        <v>277589.2</v>
      </c>
      <c r="I31" s="46">
        <v>0</v>
      </c>
      <c r="J31" s="46">
        <v>277589.2</v>
      </c>
      <c r="K31" s="46">
        <v>0</v>
      </c>
      <c r="L31" s="46">
        <f aca="true" t="shared" si="14" ref="L31:L36">J31+K31</f>
        <v>277589.2</v>
      </c>
      <c r="M31" s="46">
        <f>N31-L31</f>
        <v>1349.7999999999884</v>
      </c>
      <c r="N31" s="46">
        <v>278939</v>
      </c>
      <c r="O31" s="46">
        <f>P31-N31</f>
        <v>0</v>
      </c>
      <c r="P31" s="46">
        <v>278939</v>
      </c>
      <c r="Q31" s="47">
        <f t="shared" si="12"/>
        <v>-12468.299999999988</v>
      </c>
      <c r="R31" s="46">
        <v>266470.7</v>
      </c>
    </row>
    <row r="32" spans="1:18" ht="33" customHeight="1">
      <c r="A32" s="41"/>
      <c r="B32" s="24" t="s">
        <v>300</v>
      </c>
      <c r="C32" s="25" t="s">
        <v>301</v>
      </c>
      <c r="D32" s="46">
        <v>93767.5</v>
      </c>
      <c r="E32" s="46">
        <v>0</v>
      </c>
      <c r="F32" s="46">
        <v>93767.5</v>
      </c>
      <c r="G32" s="46">
        <v>0</v>
      </c>
      <c r="H32" s="46">
        <f t="shared" si="13"/>
        <v>93767.5</v>
      </c>
      <c r="I32" s="46">
        <v>0</v>
      </c>
      <c r="J32" s="46">
        <v>93767.5</v>
      </c>
      <c r="K32" s="46">
        <f>L32-J32</f>
        <v>71038.29999999999</v>
      </c>
      <c r="L32" s="46">
        <v>164805.8</v>
      </c>
      <c r="M32" s="46">
        <f>N32-L32</f>
        <v>-488.19999999998254</v>
      </c>
      <c r="N32" s="46">
        <v>164317.6</v>
      </c>
      <c r="O32" s="46">
        <f>P32-N32</f>
        <v>995.3999999999942</v>
      </c>
      <c r="P32" s="46">
        <v>165313</v>
      </c>
      <c r="Q32" s="47">
        <f t="shared" si="12"/>
        <v>65698.6</v>
      </c>
      <c r="R32" s="46">
        <v>231011.6</v>
      </c>
    </row>
    <row r="33" spans="1:18" ht="31.5" customHeight="1">
      <c r="A33" s="41"/>
      <c r="B33" s="24" t="s">
        <v>302</v>
      </c>
      <c r="C33" s="25" t="s">
        <v>303</v>
      </c>
      <c r="D33" s="46">
        <v>2722.5</v>
      </c>
      <c r="E33" s="46">
        <v>0</v>
      </c>
      <c r="F33" s="46">
        <v>2722.5</v>
      </c>
      <c r="G33" s="46">
        <v>0</v>
      </c>
      <c r="H33" s="46">
        <f t="shared" si="13"/>
        <v>2722.5</v>
      </c>
      <c r="I33" s="46">
        <v>0</v>
      </c>
      <c r="J33" s="46">
        <v>2722.5</v>
      </c>
      <c r="K33" s="46">
        <f>L33-J33</f>
        <v>7341</v>
      </c>
      <c r="L33" s="46">
        <v>10063.5</v>
      </c>
      <c r="M33" s="46">
        <f>N33-L33</f>
        <v>1905.8999999999996</v>
      </c>
      <c r="N33" s="46">
        <v>11969.4</v>
      </c>
      <c r="O33" s="46">
        <f>P33-N33</f>
        <v>88.60000000000036</v>
      </c>
      <c r="P33" s="46">
        <v>12058</v>
      </c>
      <c r="Q33" s="47">
        <f t="shared" si="12"/>
        <v>-4872.2</v>
      </c>
      <c r="R33" s="46">
        <v>7185.8</v>
      </c>
    </row>
    <row r="34" spans="1:18" ht="15.75" customHeight="1">
      <c r="A34" s="41"/>
      <c r="B34" s="24" t="s">
        <v>304</v>
      </c>
      <c r="C34" s="25" t="s">
        <v>305</v>
      </c>
      <c r="D34" s="46">
        <v>1351.6</v>
      </c>
      <c r="E34" s="46">
        <v>0</v>
      </c>
      <c r="F34" s="46">
        <v>1351.6</v>
      </c>
      <c r="G34" s="46">
        <v>0</v>
      </c>
      <c r="H34" s="46">
        <f t="shared" si="13"/>
        <v>1351.6</v>
      </c>
      <c r="I34" s="46">
        <v>0</v>
      </c>
      <c r="J34" s="46">
        <v>1351.6</v>
      </c>
      <c r="K34" s="46">
        <v>0</v>
      </c>
      <c r="L34" s="46">
        <f t="shared" si="14"/>
        <v>1351.6</v>
      </c>
      <c r="M34" s="46">
        <v>0</v>
      </c>
      <c r="N34" s="46">
        <f>L34+M34</f>
        <v>1351.6</v>
      </c>
      <c r="O34" s="46">
        <v>0</v>
      </c>
      <c r="P34" s="46">
        <f>N34+O34</f>
        <v>1351.6</v>
      </c>
      <c r="Q34" s="47">
        <f t="shared" si="12"/>
        <v>1673.4</v>
      </c>
      <c r="R34" s="46">
        <v>3025</v>
      </c>
    </row>
    <row r="35" spans="1:18" ht="17.25" customHeight="1">
      <c r="A35" s="41"/>
      <c r="B35" s="24" t="s">
        <v>306</v>
      </c>
      <c r="C35" s="25" t="s">
        <v>307</v>
      </c>
      <c r="D35" s="46">
        <v>509412.9</v>
      </c>
      <c r="E35" s="46">
        <v>0</v>
      </c>
      <c r="F35" s="46">
        <v>509412.9</v>
      </c>
      <c r="G35" s="46">
        <v>0</v>
      </c>
      <c r="H35" s="46">
        <f t="shared" si="13"/>
        <v>509412.9</v>
      </c>
      <c r="I35" s="46">
        <v>0</v>
      </c>
      <c r="J35" s="46">
        <v>509412.9</v>
      </c>
      <c r="K35" s="46">
        <f>L35-J35</f>
        <v>2.199999999953434</v>
      </c>
      <c r="L35" s="46">
        <v>509415.1</v>
      </c>
      <c r="M35" s="46">
        <f>N35-L35</f>
        <v>-1528</v>
      </c>
      <c r="N35" s="46">
        <v>507887.1</v>
      </c>
      <c r="O35" s="46">
        <f>P35-N35</f>
        <v>35.5</v>
      </c>
      <c r="P35" s="46">
        <v>507922.6</v>
      </c>
      <c r="Q35" s="47">
        <f t="shared" si="12"/>
        <v>152884.5</v>
      </c>
      <c r="R35" s="46">
        <v>660807.1</v>
      </c>
    </row>
    <row r="36" spans="1:18" ht="19.5" customHeight="1">
      <c r="A36" s="41"/>
      <c r="B36" s="26" t="s">
        <v>308</v>
      </c>
      <c r="C36" s="25" t="s">
        <v>309</v>
      </c>
      <c r="D36" s="46">
        <v>0</v>
      </c>
      <c r="E36" s="46">
        <v>0</v>
      </c>
      <c r="F36" s="46">
        <v>0</v>
      </c>
      <c r="G36" s="46">
        <v>0</v>
      </c>
      <c r="H36" s="46">
        <f t="shared" si="13"/>
        <v>0</v>
      </c>
      <c r="I36" s="46"/>
      <c r="J36" s="46">
        <v>0</v>
      </c>
      <c r="K36" s="46">
        <v>5.2</v>
      </c>
      <c r="L36" s="46">
        <f t="shared" si="14"/>
        <v>5.2</v>
      </c>
      <c r="M36" s="46">
        <v>0</v>
      </c>
      <c r="N36" s="46">
        <f>L36+M36</f>
        <v>5.2</v>
      </c>
      <c r="O36" s="46">
        <v>10.3</v>
      </c>
      <c r="P36" s="46">
        <f>N36+O36</f>
        <v>15.5</v>
      </c>
      <c r="Q36" s="47">
        <v>0</v>
      </c>
      <c r="R36" s="46">
        <f>P36+Q36</f>
        <v>15.5</v>
      </c>
    </row>
    <row r="37" spans="1:18" s="7" customFormat="1" ht="15">
      <c r="A37" s="48" t="s">
        <v>178</v>
      </c>
      <c r="B37" s="49" t="s">
        <v>145</v>
      </c>
      <c r="C37" s="50" t="s">
        <v>250</v>
      </c>
      <c r="D37" s="42">
        <f>D39+D45+D47+D48+D49+D46</f>
        <v>50351343.3</v>
      </c>
      <c r="E37" s="42">
        <f>E39+E45+E47+E48+E49</f>
        <v>0</v>
      </c>
      <c r="F37" s="42">
        <f>F39+F45+F47+F48+F49+F46</f>
        <v>50351343.3</v>
      </c>
      <c r="G37" s="42">
        <f>G39+G45+G47+G48+G49</f>
        <v>0</v>
      </c>
      <c r="H37" s="42">
        <f>H39+H45+H47+H48+H49+H46</f>
        <v>50351343.3</v>
      </c>
      <c r="I37" s="42">
        <f>I39+I45+I47+I48+I49</f>
        <v>1210561.7000000011</v>
      </c>
      <c r="J37" s="42">
        <f aca="true" t="shared" si="15" ref="J37:P37">J39+J45+J47+J48+J49+J46</f>
        <v>51561905</v>
      </c>
      <c r="K37" s="42">
        <f t="shared" si="15"/>
        <v>3165823.999999999</v>
      </c>
      <c r="L37" s="42">
        <f t="shared" si="15"/>
        <v>54727729.00000001</v>
      </c>
      <c r="M37" s="42">
        <f t="shared" si="15"/>
        <v>1387988.6000000008</v>
      </c>
      <c r="N37" s="42">
        <f t="shared" si="15"/>
        <v>56115717.60000001</v>
      </c>
      <c r="O37" s="42">
        <f t="shared" si="15"/>
        <v>-1754251.3000000007</v>
      </c>
      <c r="P37" s="42">
        <f t="shared" si="15"/>
        <v>54361466.30000001</v>
      </c>
      <c r="Q37" s="42">
        <f>Q39+Q45+Q47+Q48+Q49+Q46</f>
        <v>-778961.8000000007</v>
      </c>
      <c r="R37" s="42">
        <f>R39+R45+R47+R48+R49+R46</f>
        <v>53582504.50000001</v>
      </c>
    </row>
    <row r="38" spans="1:18" s="11" customFormat="1" ht="15">
      <c r="A38" s="8"/>
      <c r="B38" s="9" t="s">
        <v>1</v>
      </c>
      <c r="C38" s="1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45" customHeight="1">
      <c r="A39" s="8"/>
      <c r="B39" s="12" t="s">
        <v>146</v>
      </c>
      <c r="C39" s="10" t="s">
        <v>251</v>
      </c>
      <c r="D39" s="2">
        <v>50119593</v>
      </c>
      <c r="E39" s="2">
        <f>E41+E42+E43+E44</f>
        <v>0</v>
      </c>
      <c r="F39" s="2">
        <v>50119593</v>
      </c>
      <c r="G39" s="2">
        <f>G41+G42+G43+G44</f>
        <v>0</v>
      </c>
      <c r="H39" s="2">
        <v>50119593</v>
      </c>
      <c r="I39" s="2">
        <f>I41+I42+I43+I44</f>
        <v>1210561.7000000011</v>
      </c>
      <c r="J39" s="2">
        <v>51330154.7</v>
      </c>
      <c r="K39" s="2">
        <f>K41+K42+K43+K44</f>
        <v>2529488.199999999</v>
      </c>
      <c r="L39" s="2">
        <v>53859642.9</v>
      </c>
      <c r="M39" s="2">
        <f>M41+M42+M43+M44</f>
        <v>1036867.7000000007</v>
      </c>
      <c r="N39" s="2">
        <v>54896510.6</v>
      </c>
      <c r="O39" s="2">
        <f>O41+O42+O43+O44</f>
        <v>-1759088.9000000008</v>
      </c>
      <c r="P39" s="2">
        <v>53137421.7</v>
      </c>
      <c r="Q39" s="2">
        <f>Q41+Q42+Q43+Q44</f>
        <v>-778961.8000000007</v>
      </c>
      <c r="R39" s="2">
        <v>52358459.9</v>
      </c>
    </row>
    <row r="40" spans="1:18" s="11" customFormat="1" ht="15">
      <c r="A40" s="8"/>
      <c r="B40" s="12" t="s">
        <v>5</v>
      </c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41.25" customHeight="1">
      <c r="A41" s="8"/>
      <c r="B41" s="12" t="s">
        <v>147</v>
      </c>
      <c r="C41" s="10" t="s">
        <v>252</v>
      </c>
      <c r="D41" s="2">
        <v>14870322.2</v>
      </c>
      <c r="E41" s="2">
        <f aca="true" t="shared" si="16" ref="E41:E50">F41-D41</f>
        <v>0</v>
      </c>
      <c r="F41" s="2">
        <v>14870322.2</v>
      </c>
      <c r="G41" s="2">
        <f aca="true" t="shared" si="17" ref="G41:G50">H41-F41</f>
        <v>0</v>
      </c>
      <c r="H41" s="2">
        <v>14870322.2</v>
      </c>
      <c r="I41" s="2">
        <f aca="true" t="shared" si="18" ref="I41:K50">J41-H41</f>
        <v>1210561.7000000011</v>
      </c>
      <c r="J41" s="2">
        <v>16080883.9</v>
      </c>
      <c r="K41" s="2">
        <f t="shared" si="18"/>
        <v>0</v>
      </c>
      <c r="L41" s="2">
        <v>16080883.9</v>
      </c>
      <c r="M41" s="2">
        <f aca="true" t="shared" si="19" ref="M41:M50">N41-L41</f>
        <v>0</v>
      </c>
      <c r="N41" s="2">
        <v>16080883.9</v>
      </c>
      <c r="O41" s="2">
        <f aca="true" t="shared" si="20" ref="O41:O50">P41-N41</f>
        <v>-1210561.7000000011</v>
      </c>
      <c r="P41" s="2">
        <v>14870322.2</v>
      </c>
      <c r="Q41" s="2">
        <f aca="true" t="shared" si="21" ref="Q41:Q50">R41-P41</f>
        <v>0</v>
      </c>
      <c r="R41" s="2">
        <v>14870322.2</v>
      </c>
    </row>
    <row r="42" spans="1:18" ht="30">
      <c r="A42" s="8"/>
      <c r="B42" s="12" t="s">
        <v>148</v>
      </c>
      <c r="C42" s="10" t="s">
        <v>253</v>
      </c>
      <c r="D42" s="2">
        <v>25600577.5</v>
      </c>
      <c r="E42" s="2">
        <f t="shared" si="16"/>
        <v>0</v>
      </c>
      <c r="F42" s="2">
        <v>25600577.5</v>
      </c>
      <c r="G42" s="2">
        <f t="shared" si="17"/>
        <v>0</v>
      </c>
      <c r="H42" s="2">
        <v>25600577.5</v>
      </c>
      <c r="I42" s="2">
        <f t="shared" si="18"/>
        <v>0</v>
      </c>
      <c r="J42" s="2">
        <v>25600577.5</v>
      </c>
      <c r="K42" s="2">
        <f t="shared" si="18"/>
        <v>0</v>
      </c>
      <c r="L42" s="2">
        <v>25600577.5</v>
      </c>
      <c r="M42" s="2">
        <f t="shared" si="19"/>
        <v>-275766</v>
      </c>
      <c r="N42" s="2">
        <v>25324811.5</v>
      </c>
      <c r="O42" s="2">
        <f t="shared" si="20"/>
        <v>-1194603.3000000007</v>
      </c>
      <c r="P42" s="2">
        <v>24130208.2</v>
      </c>
      <c r="Q42" s="2">
        <f t="shared" si="21"/>
        <v>-759761.1999999993</v>
      </c>
      <c r="R42" s="2">
        <v>23370447</v>
      </c>
    </row>
    <row r="43" spans="1:18" ht="30">
      <c r="A43" s="8"/>
      <c r="B43" s="12" t="s">
        <v>149</v>
      </c>
      <c r="C43" s="10" t="s">
        <v>254</v>
      </c>
      <c r="D43" s="2">
        <v>3553498.6</v>
      </c>
      <c r="E43" s="2">
        <f t="shared" si="16"/>
        <v>0</v>
      </c>
      <c r="F43" s="2">
        <v>3553498.6</v>
      </c>
      <c r="G43" s="2">
        <f t="shared" si="17"/>
        <v>0</v>
      </c>
      <c r="H43" s="2">
        <v>3553498.6</v>
      </c>
      <c r="I43" s="2">
        <f t="shared" si="18"/>
        <v>0</v>
      </c>
      <c r="J43" s="2">
        <v>3553498.6</v>
      </c>
      <c r="K43" s="2">
        <f t="shared" si="18"/>
        <v>1026.6999999997206</v>
      </c>
      <c r="L43" s="2">
        <v>3554525.3</v>
      </c>
      <c r="M43" s="2">
        <f t="shared" si="19"/>
        <v>207438.30000000028</v>
      </c>
      <c r="N43" s="2">
        <v>3761963.6</v>
      </c>
      <c r="O43" s="2">
        <f t="shared" si="20"/>
        <v>100670.8999999999</v>
      </c>
      <c r="P43" s="2">
        <v>3862634.5</v>
      </c>
      <c r="Q43" s="2">
        <f t="shared" si="21"/>
        <v>270</v>
      </c>
      <c r="R43" s="2">
        <v>3862904.5</v>
      </c>
    </row>
    <row r="44" spans="1:18" ht="15">
      <c r="A44" s="8"/>
      <c r="B44" s="12" t="s">
        <v>150</v>
      </c>
      <c r="C44" s="10" t="s">
        <v>255</v>
      </c>
      <c r="D44" s="2">
        <v>6095194.7</v>
      </c>
      <c r="E44" s="2">
        <f t="shared" si="16"/>
        <v>0</v>
      </c>
      <c r="F44" s="2">
        <v>6095194.7</v>
      </c>
      <c r="G44" s="2">
        <f t="shared" si="17"/>
        <v>0</v>
      </c>
      <c r="H44" s="2">
        <v>6095194.7</v>
      </c>
      <c r="I44" s="2">
        <f t="shared" si="18"/>
        <v>0</v>
      </c>
      <c r="J44" s="2">
        <v>6095194.7</v>
      </c>
      <c r="K44" s="2">
        <f t="shared" si="18"/>
        <v>2528461.499999999</v>
      </c>
      <c r="L44" s="2">
        <v>8623656.2</v>
      </c>
      <c r="M44" s="2">
        <f t="shared" si="19"/>
        <v>1105195.4000000004</v>
      </c>
      <c r="N44" s="2">
        <v>9728851.6</v>
      </c>
      <c r="O44" s="2">
        <f t="shared" si="20"/>
        <v>545405.2000000011</v>
      </c>
      <c r="P44" s="2">
        <v>10274256.8</v>
      </c>
      <c r="Q44" s="2">
        <f t="shared" si="21"/>
        <v>-19470.60000000149</v>
      </c>
      <c r="R44" s="2">
        <v>10254786.2</v>
      </c>
    </row>
    <row r="45" spans="1:18" ht="30">
      <c r="A45" s="8"/>
      <c r="B45" s="12" t="s">
        <v>151</v>
      </c>
      <c r="C45" s="10" t="s">
        <v>256</v>
      </c>
      <c r="D45" s="2">
        <v>207250.3</v>
      </c>
      <c r="E45" s="2">
        <f t="shared" si="16"/>
        <v>0</v>
      </c>
      <c r="F45" s="2">
        <v>207250.3</v>
      </c>
      <c r="G45" s="2">
        <f t="shared" si="17"/>
        <v>0</v>
      </c>
      <c r="H45" s="2">
        <v>207250.3</v>
      </c>
      <c r="I45" s="2">
        <f t="shared" si="18"/>
        <v>0</v>
      </c>
      <c r="J45" s="2">
        <v>207250.3</v>
      </c>
      <c r="K45" s="2">
        <f t="shared" si="18"/>
        <v>682698.3999999999</v>
      </c>
      <c r="L45" s="2">
        <v>889948.7</v>
      </c>
      <c r="M45" s="2">
        <f t="shared" si="19"/>
        <v>302306.90000000014</v>
      </c>
      <c r="N45" s="2">
        <v>1192255.6</v>
      </c>
      <c r="O45" s="2">
        <f t="shared" si="20"/>
        <v>0</v>
      </c>
      <c r="P45" s="2">
        <v>1192255.6</v>
      </c>
      <c r="Q45" s="2">
        <f t="shared" si="21"/>
        <v>0</v>
      </c>
      <c r="R45" s="2">
        <v>1192255.6</v>
      </c>
    </row>
    <row r="46" spans="1:18" ht="30">
      <c r="A46" s="8"/>
      <c r="B46" s="12" t="s">
        <v>174</v>
      </c>
      <c r="C46" s="10" t="s">
        <v>257</v>
      </c>
      <c r="D46" s="2">
        <v>24500</v>
      </c>
      <c r="E46" s="2">
        <f t="shared" si="16"/>
        <v>0</v>
      </c>
      <c r="F46" s="2">
        <v>24500</v>
      </c>
      <c r="G46" s="2">
        <f t="shared" si="17"/>
        <v>0</v>
      </c>
      <c r="H46" s="2">
        <v>24500</v>
      </c>
      <c r="I46" s="2">
        <f t="shared" si="18"/>
        <v>0</v>
      </c>
      <c r="J46" s="2">
        <v>24500</v>
      </c>
      <c r="K46" s="2">
        <f t="shared" si="18"/>
        <v>17600</v>
      </c>
      <c r="L46" s="2">
        <v>42100</v>
      </c>
      <c r="M46" s="2">
        <f t="shared" si="19"/>
        <v>49625</v>
      </c>
      <c r="N46" s="2">
        <v>91725</v>
      </c>
      <c r="O46" s="2">
        <f t="shared" si="20"/>
        <v>4837.600000000006</v>
      </c>
      <c r="P46" s="2">
        <v>96562.6</v>
      </c>
      <c r="Q46" s="2">
        <f t="shared" si="21"/>
        <v>0</v>
      </c>
      <c r="R46" s="2">
        <v>96562.6</v>
      </c>
    </row>
    <row r="47" spans="1:18" ht="15">
      <c r="A47" s="8"/>
      <c r="B47" s="12" t="s">
        <v>152</v>
      </c>
      <c r="C47" s="10" t="s">
        <v>258</v>
      </c>
      <c r="D47" s="2">
        <v>0</v>
      </c>
      <c r="E47" s="2">
        <f t="shared" si="16"/>
        <v>0</v>
      </c>
      <c r="F47" s="2">
        <v>0</v>
      </c>
      <c r="G47" s="2">
        <f t="shared" si="17"/>
        <v>0</v>
      </c>
      <c r="H47" s="2">
        <v>0</v>
      </c>
      <c r="I47" s="2">
        <f t="shared" si="18"/>
        <v>0</v>
      </c>
      <c r="J47" s="2">
        <v>0</v>
      </c>
      <c r="K47" s="2">
        <f t="shared" si="18"/>
        <v>0</v>
      </c>
      <c r="L47" s="2">
        <v>0</v>
      </c>
      <c r="M47" s="2">
        <f t="shared" si="19"/>
        <v>0</v>
      </c>
      <c r="N47" s="2">
        <v>0</v>
      </c>
      <c r="O47" s="2">
        <f t="shared" si="20"/>
        <v>0</v>
      </c>
      <c r="P47" s="2">
        <v>0</v>
      </c>
      <c r="Q47" s="2">
        <f t="shared" si="21"/>
        <v>0</v>
      </c>
      <c r="R47" s="2">
        <v>0</v>
      </c>
    </row>
    <row r="48" spans="1:18" ht="89.25" customHeight="1">
      <c r="A48" s="8"/>
      <c r="B48" s="12" t="s">
        <v>153</v>
      </c>
      <c r="C48" s="10" t="s">
        <v>259</v>
      </c>
      <c r="D48" s="2">
        <v>0</v>
      </c>
      <c r="E48" s="2">
        <f t="shared" si="16"/>
        <v>0</v>
      </c>
      <c r="F48" s="2">
        <v>0</v>
      </c>
      <c r="G48" s="2">
        <f t="shared" si="17"/>
        <v>0</v>
      </c>
      <c r="H48" s="2">
        <v>0</v>
      </c>
      <c r="I48" s="2">
        <f t="shared" si="18"/>
        <v>0</v>
      </c>
      <c r="J48" s="2">
        <v>0</v>
      </c>
      <c r="K48" s="2">
        <f t="shared" si="18"/>
        <v>21030.7</v>
      </c>
      <c r="L48" s="2">
        <v>21030.7</v>
      </c>
      <c r="M48" s="2">
        <f t="shared" si="19"/>
        <v>0</v>
      </c>
      <c r="N48" s="2">
        <v>21030.7</v>
      </c>
      <c r="O48" s="2">
        <f t="shared" si="20"/>
        <v>0</v>
      </c>
      <c r="P48" s="2">
        <v>21030.7</v>
      </c>
      <c r="Q48" s="2">
        <f t="shared" si="21"/>
        <v>0</v>
      </c>
      <c r="R48" s="2">
        <v>21030.7</v>
      </c>
    </row>
    <row r="49" spans="1:18" ht="45">
      <c r="A49" s="8"/>
      <c r="B49" s="12" t="s">
        <v>154</v>
      </c>
      <c r="C49" s="10" t="s">
        <v>260</v>
      </c>
      <c r="D49" s="2">
        <v>0</v>
      </c>
      <c r="E49" s="2">
        <f t="shared" si="16"/>
        <v>0</v>
      </c>
      <c r="F49" s="2">
        <v>0</v>
      </c>
      <c r="G49" s="2">
        <f t="shared" si="17"/>
        <v>0</v>
      </c>
      <c r="H49" s="2">
        <v>0</v>
      </c>
      <c r="I49" s="2">
        <f t="shared" si="18"/>
        <v>0</v>
      </c>
      <c r="J49" s="2">
        <v>0</v>
      </c>
      <c r="K49" s="2">
        <f t="shared" si="18"/>
        <v>-84993.3</v>
      </c>
      <c r="L49" s="2">
        <v>-84993.3</v>
      </c>
      <c r="M49" s="2">
        <f t="shared" si="19"/>
        <v>-811</v>
      </c>
      <c r="N49" s="2">
        <v>-85804.3</v>
      </c>
      <c r="O49" s="2">
        <f t="shared" si="20"/>
        <v>0</v>
      </c>
      <c r="P49" s="2">
        <v>-85804.3</v>
      </c>
      <c r="Q49" s="2">
        <f t="shared" si="21"/>
        <v>0</v>
      </c>
      <c r="R49" s="2">
        <v>-85804.3</v>
      </c>
    </row>
    <row r="50" spans="1:18" s="6" customFormat="1" ht="15">
      <c r="A50" s="30" t="s">
        <v>144</v>
      </c>
      <c r="B50" s="31" t="s">
        <v>6</v>
      </c>
      <c r="C50" s="32"/>
      <c r="D50" s="33">
        <f>D52+D61+D63+D67+D76+D81+D85+D93+D97+D104+D110+D114+D116+D118</f>
        <v>111427563.19999999</v>
      </c>
      <c r="E50" s="33">
        <f t="shared" si="16"/>
        <v>1309389.299999997</v>
      </c>
      <c r="F50" s="33">
        <f>F52+F61+F63+F67+F76+F81+F85+F93+F97+F104+F110+F114+F116+F118</f>
        <v>112736952.49999999</v>
      </c>
      <c r="G50" s="33">
        <f t="shared" si="17"/>
        <v>1457756.900000006</v>
      </c>
      <c r="H50" s="33">
        <f>H52+H61+H63+H67+H76+H81+H85+H93+H97+H104+H110+H114+H116+H118</f>
        <v>114194709.39999999</v>
      </c>
      <c r="I50" s="33">
        <f t="shared" si="18"/>
        <v>1210561.7000000328</v>
      </c>
      <c r="J50" s="33">
        <f>J52+J61+J63+J67+J76+J81+J85+J93+J97+J104+J110+J114+J116+J118</f>
        <v>115405271.10000002</v>
      </c>
      <c r="K50" s="33">
        <f t="shared" si="18"/>
        <v>5581264.199999973</v>
      </c>
      <c r="L50" s="33">
        <f>L52+L61+L63+L67+L76+L81+L85+L93+L97+L104+L110+L114+L116+L118</f>
        <v>120986535.3</v>
      </c>
      <c r="M50" s="33">
        <f t="shared" si="19"/>
        <v>5071520.700000018</v>
      </c>
      <c r="N50" s="33">
        <f>N52+N61+N63+N67+N76+N81+N85+N93+N97+N104+N110+N114+N116+N118</f>
        <v>126058056.00000001</v>
      </c>
      <c r="O50" s="33">
        <f t="shared" si="20"/>
        <v>4964370.099999979</v>
      </c>
      <c r="P50" s="33">
        <f>P52+P61+P63+P67+P76+P81+P85+P93+P97+P104+P110+P114+P116+P118</f>
        <v>131022426.1</v>
      </c>
      <c r="Q50" s="33">
        <f t="shared" si="21"/>
        <v>13933.40000000596</v>
      </c>
      <c r="R50" s="33">
        <f>R52+R61+R63+R67+R76+R81+R85+R93+R97+R104+R110+R114+R116+R118</f>
        <v>131036359.5</v>
      </c>
    </row>
    <row r="51" spans="1:18" s="13" customFormat="1" ht="15">
      <c r="A51" s="8"/>
      <c r="B51" s="9" t="s">
        <v>1</v>
      </c>
      <c r="C51" s="1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s="7" customFormat="1" ht="18.75" customHeight="1">
      <c r="A52" s="34" t="s">
        <v>180</v>
      </c>
      <c r="B52" s="51" t="s">
        <v>11</v>
      </c>
      <c r="C52" s="52" t="s">
        <v>8</v>
      </c>
      <c r="D52" s="37">
        <f>D53+D54+D55+D56+D57+D58+D59+D60</f>
        <v>10158956.799999999</v>
      </c>
      <c r="E52" s="37">
        <f aca="true" t="shared" si="22" ref="E52:E84">F52-D52</f>
        <v>0</v>
      </c>
      <c r="F52" s="37">
        <f>F53+F54+F55+F56+F57+F58+F59+F60</f>
        <v>10158956.799999999</v>
      </c>
      <c r="G52" s="37">
        <f aca="true" t="shared" si="23" ref="G52:G84">H52-F52</f>
        <v>0</v>
      </c>
      <c r="H52" s="37">
        <f>H53+H54+H55+H56+H57+H58+H59+H60</f>
        <v>10158956.799999999</v>
      </c>
      <c r="I52" s="37">
        <f aca="true" t="shared" si="24" ref="I52:K84">J52-H52</f>
        <v>-284826.7999999989</v>
      </c>
      <c r="J52" s="37">
        <f>J53+J54+J55+J56+J57+J58+J59+J60</f>
        <v>9874130</v>
      </c>
      <c r="K52" s="37">
        <f t="shared" si="24"/>
        <v>-1953346.7000000002</v>
      </c>
      <c r="L52" s="37">
        <v>7920783.3</v>
      </c>
      <c r="M52" s="37">
        <f aca="true" t="shared" si="25" ref="M52:M116">N52-L52</f>
        <v>-301891.5</v>
      </c>
      <c r="N52" s="37">
        <v>7618891.8</v>
      </c>
      <c r="O52" s="37">
        <f aca="true" t="shared" si="26" ref="O52:O116">P52-N52</f>
        <v>-2523226.7</v>
      </c>
      <c r="P52" s="37">
        <v>5095665.1</v>
      </c>
      <c r="Q52" s="37">
        <f aca="true" t="shared" si="27" ref="Q52:Q116">R52-P52</f>
        <v>-192245.69999999925</v>
      </c>
      <c r="R52" s="37">
        <v>4903419.4</v>
      </c>
    </row>
    <row r="53" spans="1:18" ht="47.25" customHeight="1">
      <c r="A53" s="8" t="s">
        <v>181</v>
      </c>
      <c r="B53" s="53" t="s">
        <v>12</v>
      </c>
      <c r="C53" s="54" t="s">
        <v>9</v>
      </c>
      <c r="D53" s="2">
        <v>3549</v>
      </c>
      <c r="E53" s="2">
        <f t="shared" si="22"/>
        <v>0</v>
      </c>
      <c r="F53" s="2">
        <v>3549</v>
      </c>
      <c r="G53" s="2">
        <f t="shared" si="23"/>
        <v>0</v>
      </c>
      <c r="H53" s="2">
        <v>3549</v>
      </c>
      <c r="I53" s="2">
        <f t="shared" si="24"/>
        <v>144.4000000000001</v>
      </c>
      <c r="J53" s="2">
        <v>3693.4</v>
      </c>
      <c r="K53" s="2">
        <f t="shared" si="24"/>
        <v>0</v>
      </c>
      <c r="L53" s="2">
        <v>3693.4</v>
      </c>
      <c r="M53" s="2">
        <f t="shared" si="25"/>
        <v>3059.6</v>
      </c>
      <c r="N53" s="2">
        <v>6753</v>
      </c>
      <c r="O53" s="2">
        <f t="shared" si="26"/>
        <v>2091.7999999999993</v>
      </c>
      <c r="P53" s="2">
        <v>8844.8</v>
      </c>
      <c r="Q53" s="2">
        <f t="shared" si="27"/>
        <v>0</v>
      </c>
      <c r="R53" s="2">
        <v>8844.8</v>
      </c>
    </row>
    <row r="54" spans="1:18" ht="60">
      <c r="A54" s="8" t="s">
        <v>182</v>
      </c>
      <c r="B54" s="53" t="s">
        <v>13</v>
      </c>
      <c r="C54" s="54" t="s">
        <v>10</v>
      </c>
      <c r="D54" s="2">
        <v>155987.2</v>
      </c>
      <c r="E54" s="2">
        <f t="shared" si="22"/>
        <v>0</v>
      </c>
      <c r="F54" s="2">
        <v>155987.2</v>
      </c>
      <c r="G54" s="2">
        <f t="shared" si="23"/>
        <v>0</v>
      </c>
      <c r="H54" s="2">
        <v>155987.2</v>
      </c>
      <c r="I54" s="2">
        <f t="shared" si="24"/>
        <v>4237.799999999988</v>
      </c>
      <c r="J54" s="2">
        <v>160225</v>
      </c>
      <c r="K54" s="2">
        <f t="shared" si="24"/>
        <v>180.10000000000582</v>
      </c>
      <c r="L54" s="2">
        <v>160405.1</v>
      </c>
      <c r="M54" s="2">
        <f t="shared" si="25"/>
        <v>6048.100000000006</v>
      </c>
      <c r="N54" s="2">
        <v>166453.2</v>
      </c>
      <c r="O54" s="2">
        <f t="shared" si="26"/>
        <v>14688.5</v>
      </c>
      <c r="P54" s="2">
        <v>181141.7</v>
      </c>
      <c r="Q54" s="2">
        <f t="shared" si="27"/>
        <v>0</v>
      </c>
      <c r="R54" s="2">
        <v>181141.7</v>
      </c>
    </row>
    <row r="55" spans="1:18" ht="60">
      <c r="A55" s="8" t="s">
        <v>183</v>
      </c>
      <c r="B55" s="53" t="s">
        <v>14</v>
      </c>
      <c r="C55" s="54" t="s">
        <v>76</v>
      </c>
      <c r="D55" s="2">
        <v>65153.4</v>
      </c>
      <c r="E55" s="2">
        <f t="shared" si="22"/>
        <v>0</v>
      </c>
      <c r="F55" s="2">
        <v>65153.4</v>
      </c>
      <c r="G55" s="2">
        <f t="shared" si="23"/>
        <v>0</v>
      </c>
      <c r="H55" s="2">
        <v>65153.4</v>
      </c>
      <c r="I55" s="2">
        <f t="shared" si="24"/>
        <v>2461.9000000000015</v>
      </c>
      <c r="J55" s="2">
        <v>67615.3</v>
      </c>
      <c r="K55" s="2">
        <f t="shared" si="24"/>
        <v>-227.40000000000873</v>
      </c>
      <c r="L55" s="2">
        <v>67387.9</v>
      </c>
      <c r="M55" s="2">
        <f t="shared" si="25"/>
        <v>19055.40000000001</v>
      </c>
      <c r="N55" s="2">
        <v>86443.3</v>
      </c>
      <c r="O55" s="2">
        <f t="shared" si="26"/>
        <v>5524.199999999997</v>
      </c>
      <c r="P55" s="2">
        <v>91967.5</v>
      </c>
      <c r="Q55" s="2">
        <f t="shared" si="27"/>
        <v>0</v>
      </c>
      <c r="R55" s="2">
        <v>91967.5</v>
      </c>
    </row>
    <row r="56" spans="1:18" ht="15">
      <c r="A56" s="8" t="s">
        <v>184</v>
      </c>
      <c r="B56" s="53" t="s">
        <v>15</v>
      </c>
      <c r="C56" s="54" t="s">
        <v>77</v>
      </c>
      <c r="D56" s="2">
        <v>169.7</v>
      </c>
      <c r="E56" s="2">
        <f t="shared" si="22"/>
        <v>0</v>
      </c>
      <c r="F56" s="2">
        <v>169.7</v>
      </c>
      <c r="G56" s="2">
        <f t="shared" si="23"/>
        <v>0</v>
      </c>
      <c r="H56" s="2">
        <v>169.7</v>
      </c>
      <c r="I56" s="2">
        <f t="shared" si="24"/>
        <v>0</v>
      </c>
      <c r="J56" s="2">
        <v>169.7</v>
      </c>
      <c r="K56" s="2">
        <f t="shared" si="24"/>
        <v>0</v>
      </c>
      <c r="L56" s="2">
        <v>169.7</v>
      </c>
      <c r="M56" s="2">
        <f t="shared" si="25"/>
        <v>0</v>
      </c>
      <c r="N56" s="2">
        <v>169.7</v>
      </c>
      <c r="O56" s="2">
        <f t="shared" si="26"/>
        <v>0</v>
      </c>
      <c r="P56" s="2">
        <v>169.7</v>
      </c>
      <c r="Q56" s="2">
        <f t="shared" si="27"/>
        <v>0</v>
      </c>
      <c r="R56" s="2">
        <v>169.7</v>
      </c>
    </row>
    <row r="57" spans="1:18" ht="45">
      <c r="A57" s="8" t="s">
        <v>185</v>
      </c>
      <c r="B57" s="53" t="s">
        <v>16</v>
      </c>
      <c r="C57" s="54" t="s">
        <v>78</v>
      </c>
      <c r="D57" s="2">
        <v>173498.1</v>
      </c>
      <c r="E57" s="2">
        <f t="shared" si="22"/>
        <v>0</v>
      </c>
      <c r="F57" s="2">
        <v>173498.1</v>
      </c>
      <c r="G57" s="2">
        <f t="shared" si="23"/>
        <v>0</v>
      </c>
      <c r="H57" s="2">
        <v>173498.1</v>
      </c>
      <c r="I57" s="2">
        <f t="shared" si="24"/>
        <v>4789.399999999994</v>
      </c>
      <c r="J57" s="2">
        <v>178287.5</v>
      </c>
      <c r="K57" s="2">
        <f t="shared" si="24"/>
        <v>1012.2000000000116</v>
      </c>
      <c r="L57" s="2">
        <v>179299.7</v>
      </c>
      <c r="M57" s="2">
        <f t="shared" si="25"/>
        <v>8039.6999999999825</v>
      </c>
      <c r="N57" s="2">
        <v>187339.4</v>
      </c>
      <c r="O57" s="2">
        <f t="shared" si="26"/>
        <v>27620.899999999994</v>
      </c>
      <c r="P57" s="2">
        <v>214960.3</v>
      </c>
      <c r="Q57" s="2">
        <f t="shared" si="27"/>
        <v>0</v>
      </c>
      <c r="R57" s="2">
        <v>214960.3</v>
      </c>
    </row>
    <row r="58" spans="1:18" ht="30">
      <c r="A58" s="8" t="s">
        <v>186</v>
      </c>
      <c r="B58" s="53" t="s">
        <v>17</v>
      </c>
      <c r="C58" s="54" t="s">
        <v>79</v>
      </c>
      <c r="D58" s="2">
        <v>152346.3</v>
      </c>
      <c r="E58" s="2">
        <f t="shared" si="22"/>
        <v>0</v>
      </c>
      <c r="F58" s="2">
        <v>152346.3</v>
      </c>
      <c r="G58" s="2">
        <f t="shared" si="23"/>
        <v>0</v>
      </c>
      <c r="H58" s="2">
        <v>152346.3</v>
      </c>
      <c r="I58" s="2">
        <f t="shared" si="24"/>
        <v>1313.8000000000175</v>
      </c>
      <c r="J58" s="2">
        <v>153660.1</v>
      </c>
      <c r="K58" s="2">
        <f t="shared" si="24"/>
        <v>43834.79999999999</v>
      </c>
      <c r="L58" s="2">
        <v>197494.9</v>
      </c>
      <c r="M58" s="2">
        <f t="shared" si="25"/>
        <v>991.8999999999942</v>
      </c>
      <c r="N58" s="2">
        <v>198486.8</v>
      </c>
      <c r="O58" s="2">
        <f t="shared" si="26"/>
        <v>0</v>
      </c>
      <c r="P58" s="2">
        <v>198486.8</v>
      </c>
      <c r="Q58" s="2">
        <f t="shared" si="27"/>
        <v>0</v>
      </c>
      <c r="R58" s="2">
        <v>198486.8</v>
      </c>
    </row>
    <row r="59" spans="1:18" ht="15">
      <c r="A59" s="8" t="s">
        <v>187</v>
      </c>
      <c r="B59" s="53" t="s">
        <v>18</v>
      </c>
      <c r="C59" s="54" t="s">
        <v>80</v>
      </c>
      <c r="D59" s="2">
        <v>100000</v>
      </c>
      <c r="E59" s="2">
        <f t="shared" si="22"/>
        <v>0</v>
      </c>
      <c r="F59" s="2">
        <v>100000</v>
      </c>
      <c r="G59" s="2">
        <f t="shared" si="23"/>
        <v>0</v>
      </c>
      <c r="H59" s="2">
        <v>100000</v>
      </c>
      <c r="I59" s="2">
        <f t="shared" si="24"/>
        <v>0</v>
      </c>
      <c r="J59" s="2">
        <v>100000</v>
      </c>
      <c r="K59" s="2">
        <f t="shared" si="24"/>
        <v>145024.1</v>
      </c>
      <c r="L59" s="2">
        <v>245024.1</v>
      </c>
      <c r="M59" s="2">
        <f t="shared" si="25"/>
        <v>19932.300000000017</v>
      </c>
      <c r="N59" s="2">
        <v>264956.4</v>
      </c>
      <c r="O59" s="2">
        <f t="shared" si="26"/>
        <v>-19422.900000000023</v>
      </c>
      <c r="P59" s="2">
        <v>245533.5</v>
      </c>
      <c r="Q59" s="2">
        <f t="shared" si="27"/>
        <v>-27685.600000000006</v>
      </c>
      <c r="R59" s="2">
        <v>217847.9</v>
      </c>
    </row>
    <row r="60" spans="1:18" ht="15">
      <c r="A60" s="8" t="s">
        <v>188</v>
      </c>
      <c r="B60" s="53" t="s">
        <v>19</v>
      </c>
      <c r="C60" s="54" t="s">
        <v>81</v>
      </c>
      <c r="D60" s="2">
        <v>9508253.1</v>
      </c>
      <c r="E60" s="2">
        <f t="shared" si="22"/>
        <v>0</v>
      </c>
      <c r="F60" s="2">
        <v>9508253.1</v>
      </c>
      <c r="G60" s="2">
        <f t="shared" si="23"/>
        <v>0</v>
      </c>
      <c r="H60" s="2">
        <v>9508253.1</v>
      </c>
      <c r="I60" s="2">
        <f t="shared" si="24"/>
        <v>-297774.0999999996</v>
      </c>
      <c r="J60" s="2">
        <v>9210479</v>
      </c>
      <c r="K60" s="2">
        <f t="shared" si="24"/>
        <v>-2143170.5</v>
      </c>
      <c r="L60" s="2">
        <v>7067308.5</v>
      </c>
      <c r="M60" s="2">
        <f t="shared" si="25"/>
        <v>-359018.5</v>
      </c>
      <c r="N60" s="2">
        <v>6708290</v>
      </c>
      <c r="O60" s="2">
        <f t="shared" si="26"/>
        <v>-2553729.2</v>
      </c>
      <c r="P60" s="2">
        <v>4154560.8</v>
      </c>
      <c r="Q60" s="2">
        <f t="shared" si="27"/>
        <v>-164560.09999999963</v>
      </c>
      <c r="R60" s="2">
        <v>3990000.7</v>
      </c>
    </row>
    <row r="61" spans="1:18" s="7" customFormat="1" ht="15">
      <c r="A61" s="34" t="s">
        <v>189</v>
      </c>
      <c r="B61" s="51" t="s">
        <v>20</v>
      </c>
      <c r="C61" s="52" t="s">
        <v>82</v>
      </c>
      <c r="D61" s="37">
        <f>D62</f>
        <v>77277.5</v>
      </c>
      <c r="E61" s="37">
        <f t="shared" si="22"/>
        <v>0</v>
      </c>
      <c r="F61" s="37">
        <f>F62</f>
        <v>77277.5</v>
      </c>
      <c r="G61" s="37">
        <f t="shared" si="23"/>
        <v>0</v>
      </c>
      <c r="H61" s="37">
        <f>H62</f>
        <v>77277.5</v>
      </c>
      <c r="I61" s="37">
        <f t="shared" si="24"/>
        <v>0</v>
      </c>
      <c r="J61" s="37">
        <f>J62</f>
        <v>77277.5</v>
      </c>
      <c r="K61" s="37">
        <f t="shared" si="24"/>
        <v>0</v>
      </c>
      <c r="L61" s="37">
        <v>77277.5</v>
      </c>
      <c r="M61" s="37">
        <f t="shared" si="25"/>
        <v>0</v>
      </c>
      <c r="N61" s="37">
        <v>77277.5</v>
      </c>
      <c r="O61" s="37">
        <f t="shared" si="26"/>
        <v>0</v>
      </c>
      <c r="P61" s="37">
        <v>77277.5</v>
      </c>
      <c r="Q61" s="37">
        <f t="shared" si="27"/>
        <v>0</v>
      </c>
      <c r="R61" s="37">
        <v>77277.5</v>
      </c>
    </row>
    <row r="62" spans="1:18" ht="15">
      <c r="A62" s="8" t="s">
        <v>190</v>
      </c>
      <c r="B62" s="53" t="s">
        <v>21</v>
      </c>
      <c r="C62" s="54" t="s">
        <v>83</v>
      </c>
      <c r="D62" s="2">
        <v>77277.5</v>
      </c>
      <c r="E62" s="2">
        <f t="shared" si="22"/>
        <v>0</v>
      </c>
      <c r="F62" s="2">
        <v>77277.5</v>
      </c>
      <c r="G62" s="2">
        <f t="shared" si="23"/>
        <v>0</v>
      </c>
      <c r="H62" s="2">
        <v>77277.5</v>
      </c>
      <c r="I62" s="2">
        <f t="shared" si="24"/>
        <v>0</v>
      </c>
      <c r="J62" s="2">
        <v>77277.5</v>
      </c>
      <c r="K62" s="2">
        <f t="shared" si="24"/>
        <v>0</v>
      </c>
      <c r="L62" s="2">
        <v>77277.5</v>
      </c>
      <c r="M62" s="2">
        <f t="shared" si="25"/>
        <v>0</v>
      </c>
      <c r="N62" s="2">
        <v>77277.5</v>
      </c>
      <c r="O62" s="2">
        <f t="shared" si="26"/>
        <v>0</v>
      </c>
      <c r="P62" s="2">
        <v>77277.5</v>
      </c>
      <c r="Q62" s="2">
        <f t="shared" si="27"/>
        <v>0</v>
      </c>
      <c r="R62" s="2">
        <v>77277.5</v>
      </c>
    </row>
    <row r="63" spans="1:18" s="7" customFormat="1" ht="28.5">
      <c r="A63" s="34" t="s">
        <v>191</v>
      </c>
      <c r="B63" s="51" t="s">
        <v>22</v>
      </c>
      <c r="C63" s="52" t="s">
        <v>84</v>
      </c>
      <c r="D63" s="37">
        <f>D64+D65+D66</f>
        <v>1732403</v>
      </c>
      <c r="E63" s="37">
        <f t="shared" si="22"/>
        <v>0</v>
      </c>
      <c r="F63" s="37">
        <f>F64+F65+F66</f>
        <v>1732403</v>
      </c>
      <c r="G63" s="37">
        <f t="shared" si="23"/>
        <v>0</v>
      </c>
      <c r="H63" s="37">
        <f>H64+H65+H66</f>
        <v>1732403</v>
      </c>
      <c r="I63" s="37">
        <f t="shared" si="24"/>
        <v>47877.60000000009</v>
      </c>
      <c r="J63" s="37">
        <f>J64+J65+J66</f>
        <v>1780280.6</v>
      </c>
      <c r="K63" s="37">
        <f t="shared" si="24"/>
        <v>4000</v>
      </c>
      <c r="L63" s="37">
        <v>1784280.6</v>
      </c>
      <c r="M63" s="37">
        <f t="shared" si="25"/>
        <v>65229.39999999991</v>
      </c>
      <c r="N63" s="37">
        <v>1849510</v>
      </c>
      <c r="O63" s="37">
        <f t="shared" si="26"/>
        <v>282800.3999999999</v>
      </c>
      <c r="P63" s="37">
        <v>2132310.4</v>
      </c>
      <c r="Q63" s="37">
        <f t="shared" si="27"/>
        <v>0</v>
      </c>
      <c r="R63" s="37">
        <v>2132310.4</v>
      </c>
    </row>
    <row r="64" spans="1:18" ht="15">
      <c r="A64" s="8" t="s">
        <v>192</v>
      </c>
      <c r="B64" s="55" t="s">
        <v>175</v>
      </c>
      <c r="C64" s="54" t="s">
        <v>85</v>
      </c>
      <c r="D64" s="2">
        <v>41322.3</v>
      </c>
      <c r="E64" s="2">
        <f t="shared" si="22"/>
        <v>0</v>
      </c>
      <c r="F64" s="2">
        <v>41322.3</v>
      </c>
      <c r="G64" s="2">
        <f t="shared" si="23"/>
        <v>0</v>
      </c>
      <c r="H64" s="2">
        <v>41322.3</v>
      </c>
      <c r="I64" s="2">
        <f t="shared" si="24"/>
        <v>1368.7999999999956</v>
      </c>
      <c r="J64" s="2">
        <v>42691.1</v>
      </c>
      <c r="K64" s="2">
        <f t="shared" si="24"/>
        <v>184.59999999999854</v>
      </c>
      <c r="L64" s="2">
        <v>42875.7</v>
      </c>
      <c r="M64" s="2">
        <f t="shared" si="25"/>
        <v>1097.2000000000044</v>
      </c>
      <c r="N64" s="2">
        <v>43972.9</v>
      </c>
      <c r="O64" s="2">
        <f t="shared" si="26"/>
        <v>578.5999999999985</v>
      </c>
      <c r="P64" s="2">
        <v>44551.5</v>
      </c>
      <c r="Q64" s="2">
        <f t="shared" si="27"/>
        <v>-374.8000000000029</v>
      </c>
      <c r="R64" s="2">
        <v>44176.7</v>
      </c>
    </row>
    <row r="65" spans="1:18" ht="45">
      <c r="A65" s="8" t="s">
        <v>193</v>
      </c>
      <c r="B65" s="56" t="s">
        <v>176</v>
      </c>
      <c r="C65" s="54" t="s">
        <v>86</v>
      </c>
      <c r="D65" s="2">
        <v>1690580.7</v>
      </c>
      <c r="E65" s="2">
        <f t="shared" si="22"/>
        <v>0</v>
      </c>
      <c r="F65" s="2">
        <v>1690580.7</v>
      </c>
      <c r="G65" s="2">
        <f t="shared" si="23"/>
        <v>0</v>
      </c>
      <c r="H65" s="2">
        <v>1690580.7</v>
      </c>
      <c r="I65" s="2">
        <f t="shared" si="24"/>
        <v>46508.80000000005</v>
      </c>
      <c r="J65" s="2">
        <v>1737089.5</v>
      </c>
      <c r="K65" s="2">
        <f t="shared" si="24"/>
        <v>3815.399999999907</v>
      </c>
      <c r="L65" s="2">
        <v>1740904.9</v>
      </c>
      <c r="M65" s="2">
        <f t="shared" si="25"/>
        <v>64132.200000000186</v>
      </c>
      <c r="N65" s="2">
        <v>1805037.1</v>
      </c>
      <c r="O65" s="2">
        <f t="shared" si="26"/>
        <v>282221.7999999998</v>
      </c>
      <c r="P65" s="2">
        <v>2087258.9</v>
      </c>
      <c r="Q65" s="2">
        <f t="shared" si="27"/>
        <v>374.80000000004657</v>
      </c>
      <c r="R65" s="2">
        <v>2087633.7</v>
      </c>
    </row>
    <row r="66" spans="1:18" ht="15">
      <c r="A66" s="57" t="s">
        <v>194</v>
      </c>
      <c r="B66" s="58" t="s">
        <v>23</v>
      </c>
      <c r="C66" s="59" t="s">
        <v>87</v>
      </c>
      <c r="D66" s="60">
        <v>500</v>
      </c>
      <c r="E66" s="2">
        <f t="shared" si="22"/>
        <v>0</v>
      </c>
      <c r="F66" s="2">
        <v>500</v>
      </c>
      <c r="G66" s="2">
        <f t="shared" si="23"/>
        <v>0</v>
      </c>
      <c r="H66" s="2">
        <v>500</v>
      </c>
      <c r="I66" s="2">
        <f t="shared" si="24"/>
        <v>0</v>
      </c>
      <c r="J66" s="2">
        <v>500</v>
      </c>
      <c r="K66" s="2">
        <f t="shared" si="24"/>
        <v>0</v>
      </c>
      <c r="L66" s="2">
        <v>500</v>
      </c>
      <c r="M66" s="2">
        <f t="shared" si="25"/>
        <v>0</v>
      </c>
      <c r="N66" s="2">
        <v>500</v>
      </c>
      <c r="O66" s="2">
        <f t="shared" si="26"/>
        <v>0</v>
      </c>
      <c r="P66" s="2">
        <v>500</v>
      </c>
      <c r="Q66" s="2">
        <f t="shared" si="27"/>
        <v>0</v>
      </c>
      <c r="R66" s="2">
        <v>500</v>
      </c>
    </row>
    <row r="67" spans="1:18" s="7" customFormat="1" ht="15">
      <c r="A67" s="34" t="s">
        <v>195</v>
      </c>
      <c r="B67" s="61" t="s">
        <v>24</v>
      </c>
      <c r="C67" s="52" t="s">
        <v>88</v>
      </c>
      <c r="D67" s="37">
        <f>D68+D69+D70+D71+D72+D73+D74+D75</f>
        <v>18241237.599999998</v>
      </c>
      <c r="E67" s="37">
        <f t="shared" si="22"/>
        <v>1000000</v>
      </c>
      <c r="F67" s="37">
        <f>F68+F69+F70+F71+F72+F73+F74+F75</f>
        <v>19241237.599999998</v>
      </c>
      <c r="G67" s="37">
        <f t="shared" si="23"/>
        <v>0</v>
      </c>
      <c r="H67" s="37">
        <f>H68+H69+H70+H71+H72+H73+H74+H75</f>
        <v>19241237.599999998</v>
      </c>
      <c r="I67" s="37">
        <f t="shared" si="24"/>
        <v>47657.90000000596</v>
      </c>
      <c r="J67" s="37">
        <f>J68+J69+J70+J71+J72+J73+J74+J75</f>
        <v>19288895.500000004</v>
      </c>
      <c r="K67" s="37">
        <f t="shared" si="24"/>
        <v>2845877.899999995</v>
      </c>
      <c r="L67" s="37">
        <v>22134773.4</v>
      </c>
      <c r="M67" s="37">
        <f t="shared" si="25"/>
        <v>904190.3000000007</v>
      </c>
      <c r="N67" s="37">
        <v>23038963.7</v>
      </c>
      <c r="O67" s="37">
        <f t="shared" si="26"/>
        <v>3454410.4000000022</v>
      </c>
      <c r="P67" s="37">
        <v>26493374.1</v>
      </c>
      <c r="Q67" s="37">
        <f t="shared" si="27"/>
        <v>535631</v>
      </c>
      <c r="R67" s="37">
        <v>27029005.1</v>
      </c>
    </row>
    <row r="68" spans="1:18" ht="15">
      <c r="A68" s="8" t="s">
        <v>196</v>
      </c>
      <c r="B68" s="58" t="s">
        <v>25</v>
      </c>
      <c r="C68" s="54" t="s">
        <v>89</v>
      </c>
      <c r="D68" s="2">
        <v>310493.3</v>
      </c>
      <c r="E68" s="2">
        <f t="shared" si="22"/>
        <v>0</v>
      </c>
      <c r="F68" s="2">
        <v>310493.3</v>
      </c>
      <c r="G68" s="2">
        <f t="shared" si="23"/>
        <v>0</v>
      </c>
      <c r="H68" s="2">
        <v>310493.3</v>
      </c>
      <c r="I68" s="2">
        <f t="shared" si="24"/>
        <v>4457.299999999988</v>
      </c>
      <c r="J68" s="2">
        <v>314950.6</v>
      </c>
      <c r="K68" s="2">
        <f t="shared" si="24"/>
        <v>-776.8999999999651</v>
      </c>
      <c r="L68" s="2">
        <v>314173.7</v>
      </c>
      <c r="M68" s="2">
        <f t="shared" si="25"/>
        <v>-37559.600000000035</v>
      </c>
      <c r="N68" s="2">
        <v>276614.1</v>
      </c>
      <c r="O68" s="2">
        <f t="shared" si="26"/>
        <v>15850.5</v>
      </c>
      <c r="P68" s="2">
        <v>292464.6</v>
      </c>
      <c r="Q68" s="2">
        <f t="shared" si="27"/>
        <v>-3741.5</v>
      </c>
      <c r="R68" s="2">
        <v>288723.1</v>
      </c>
    </row>
    <row r="69" spans="1:18" ht="15">
      <c r="A69" s="8" t="s">
        <v>197</v>
      </c>
      <c r="B69" s="58" t="s">
        <v>26</v>
      </c>
      <c r="C69" s="54" t="s">
        <v>90</v>
      </c>
      <c r="D69" s="2">
        <v>2467684.8</v>
      </c>
      <c r="E69" s="2">
        <f t="shared" si="22"/>
        <v>0</v>
      </c>
      <c r="F69" s="2">
        <v>2467684.8</v>
      </c>
      <c r="G69" s="2">
        <f t="shared" si="23"/>
        <v>0</v>
      </c>
      <c r="H69" s="2">
        <v>2467684.8</v>
      </c>
      <c r="I69" s="2">
        <f t="shared" si="24"/>
        <v>25015.80000000028</v>
      </c>
      <c r="J69" s="2">
        <v>2492700.6</v>
      </c>
      <c r="K69" s="2">
        <f t="shared" si="24"/>
        <v>-5164.399999999907</v>
      </c>
      <c r="L69" s="2">
        <v>2487536.2</v>
      </c>
      <c r="M69" s="2">
        <f t="shared" si="25"/>
        <v>-102420.40000000037</v>
      </c>
      <c r="N69" s="2">
        <v>2385115.8</v>
      </c>
      <c r="O69" s="2">
        <f t="shared" si="26"/>
        <v>-11999</v>
      </c>
      <c r="P69" s="2">
        <v>2373116.8</v>
      </c>
      <c r="Q69" s="2">
        <f t="shared" si="27"/>
        <v>-15433.5</v>
      </c>
      <c r="R69" s="2">
        <v>2357683.3</v>
      </c>
    </row>
    <row r="70" spans="1:18" ht="15">
      <c r="A70" s="8" t="s">
        <v>198</v>
      </c>
      <c r="B70" s="58" t="s">
        <v>27</v>
      </c>
      <c r="C70" s="54" t="s">
        <v>91</v>
      </c>
      <c r="D70" s="2">
        <v>721190.4</v>
      </c>
      <c r="E70" s="2">
        <f t="shared" si="22"/>
        <v>0</v>
      </c>
      <c r="F70" s="2">
        <v>721190.4</v>
      </c>
      <c r="G70" s="2">
        <f t="shared" si="23"/>
        <v>0</v>
      </c>
      <c r="H70" s="2">
        <v>721190.4</v>
      </c>
      <c r="I70" s="2">
        <f t="shared" si="24"/>
        <v>0</v>
      </c>
      <c r="J70" s="2">
        <v>721190.4</v>
      </c>
      <c r="K70" s="2">
        <f t="shared" si="24"/>
        <v>12630.900000000023</v>
      </c>
      <c r="L70" s="2">
        <v>733821.3</v>
      </c>
      <c r="M70" s="2">
        <f t="shared" si="25"/>
        <v>41732.29999999993</v>
      </c>
      <c r="N70" s="2">
        <v>775553.6</v>
      </c>
      <c r="O70" s="2">
        <f t="shared" si="26"/>
        <v>0</v>
      </c>
      <c r="P70" s="2">
        <v>775553.6</v>
      </c>
      <c r="Q70" s="2">
        <f t="shared" si="27"/>
        <v>136432.20000000007</v>
      </c>
      <c r="R70" s="2">
        <v>911985.8</v>
      </c>
    </row>
    <row r="71" spans="1:18" ht="15">
      <c r="A71" s="8" t="s">
        <v>199</v>
      </c>
      <c r="B71" s="58" t="s">
        <v>28</v>
      </c>
      <c r="C71" s="54" t="s">
        <v>92</v>
      </c>
      <c r="D71" s="2">
        <v>2400512.5</v>
      </c>
      <c r="E71" s="2">
        <f t="shared" si="22"/>
        <v>0</v>
      </c>
      <c r="F71" s="2">
        <v>2400512.5</v>
      </c>
      <c r="G71" s="2">
        <f t="shared" si="23"/>
        <v>0</v>
      </c>
      <c r="H71" s="2">
        <v>2400512.5</v>
      </c>
      <c r="I71" s="2">
        <f t="shared" si="24"/>
        <v>7128.600000000093</v>
      </c>
      <c r="J71" s="2">
        <v>2407641.1</v>
      </c>
      <c r="K71" s="2">
        <f t="shared" si="24"/>
        <v>0</v>
      </c>
      <c r="L71" s="2">
        <v>2407641.1</v>
      </c>
      <c r="M71" s="2">
        <f t="shared" si="25"/>
        <v>19485.69999999972</v>
      </c>
      <c r="N71" s="2">
        <v>2427126.8</v>
      </c>
      <c r="O71" s="2">
        <f t="shared" si="26"/>
        <v>-5251.0999999996275</v>
      </c>
      <c r="P71" s="2">
        <v>2421875.7</v>
      </c>
      <c r="Q71" s="2">
        <f t="shared" si="27"/>
        <v>0</v>
      </c>
      <c r="R71" s="2">
        <v>2421875.7</v>
      </c>
    </row>
    <row r="72" spans="1:18" ht="15">
      <c r="A72" s="8" t="s">
        <v>200</v>
      </c>
      <c r="B72" s="58" t="s">
        <v>29</v>
      </c>
      <c r="C72" s="54" t="s">
        <v>93</v>
      </c>
      <c r="D72" s="2">
        <v>995421</v>
      </c>
      <c r="E72" s="2">
        <f t="shared" si="22"/>
        <v>0</v>
      </c>
      <c r="F72" s="2">
        <v>995421</v>
      </c>
      <c r="G72" s="2">
        <f t="shared" si="23"/>
        <v>0</v>
      </c>
      <c r="H72" s="2">
        <v>995421</v>
      </c>
      <c r="I72" s="2">
        <f t="shared" si="24"/>
        <v>0</v>
      </c>
      <c r="J72" s="2">
        <v>995421</v>
      </c>
      <c r="K72" s="2">
        <f t="shared" si="24"/>
        <v>40889.09999999998</v>
      </c>
      <c r="L72" s="2">
        <v>1036310.1</v>
      </c>
      <c r="M72" s="2">
        <f t="shared" si="25"/>
        <v>91689.70000000007</v>
      </c>
      <c r="N72" s="2">
        <v>1127999.8</v>
      </c>
      <c r="O72" s="2">
        <f t="shared" si="26"/>
        <v>403697.30000000005</v>
      </c>
      <c r="P72" s="2">
        <v>1531697.1</v>
      </c>
      <c r="Q72" s="2">
        <f t="shared" si="27"/>
        <v>0</v>
      </c>
      <c r="R72" s="2">
        <v>1531697.1</v>
      </c>
    </row>
    <row r="73" spans="1:18" ht="15">
      <c r="A73" s="8" t="s">
        <v>201</v>
      </c>
      <c r="B73" s="58" t="s">
        <v>30</v>
      </c>
      <c r="C73" s="54" t="s">
        <v>94</v>
      </c>
      <c r="D73" s="2">
        <v>9814806.4</v>
      </c>
      <c r="E73" s="2">
        <f t="shared" si="22"/>
        <v>1000000</v>
      </c>
      <c r="F73" s="2">
        <v>10814806.4</v>
      </c>
      <c r="G73" s="2">
        <f t="shared" si="23"/>
        <v>0</v>
      </c>
      <c r="H73" s="2">
        <v>10814806.4</v>
      </c>
      <c r="I73" s="2">
        <f t="shared" si="24"/>
        <v>0</v>
      </c>
      <c r="J73" s="2">
        <v>10814806.4</v>
      </c>
      <c r="K73" s="2">
        <f t="shared" si="24"/>
        <v>2198025.9000000004</v>
      </c>
      <c r="L73" s="2">
        <v>13012832.3</v>
      </c>
      <c r="M73" s="2">
        <f t="shared" si="25"/>
        <v>-62748.800000000745</v>
      </c>
      <c r="N73" s="2">
        <v>12950083.5</v>
      </c>
      <c r="O73" s="2">
        <f t="shared" si="26"/>
        <v>1819890</v>
      </c>
      <c r="P73" s="2">
        <v>14769973.5</v>
      </c>
      <c r="Q73" s="2">
        <f t="shared" si="27"/>
        <v>0</v>
      </c>
      <c r="R73" s="2">
        <v>14769973.5</v>
      </c>
    </row>
    <row r="74" spans="1:18" ht="15">
      <c r="A74" s="8" t="s">
        <v>202</v>
      </c>
      <c r="B74" s="58" t="s">
        <v>31</v>
      </c>
      <c r="C74" s="54" t="s">
        <v>95</v>
      </c>
      <c r="D74" s="2">
        <v>87466.3</v>
      </c>
      <c r="E74" s="2">
        <f t="shared" si="22"/>
        <v>0</v>
      </c>
      <c r="F74" s="2">
        <v>87466.3</v>
      </c>
      <c r="G74" s="2">
        <f t="shared" si="23"/>
        <v>0</v>
      </c>
      <c r="H74" s="2">
        <v>87466.3</v>
      </c>
      <c r="I74" s="2">
        <f t="shared" si="24"/>
        <v>569</v>
      </c>
      <c r="J74" s="2">
        <v>88035.3</v>
      </c>
      <c r="K74" s="2">
        <f t="shared" si="24"/>
        <v>60227.59999999999</v>
      </c>
      <c r="L74" s="2">
        <v>148262.9</v>
      </c>
      <c r="M74" s="2">
        <f t="shared" si="25"/>
        <v>942.3999999999942</v>
      </c>
      <c r="N74" s="2">
        <v>149205.3</v>
      </c>
      <c r="O74" s="2">
        <f t="shared" si="26"/>
        <v>-130.59999999997672</v>
      </c>
      <c r="P74" s="2">
        <v>149074.7</v>
      </c>
      <c r="Q74" s="2">
        <f t="shared" si="27"/>
        <v>-2400</v>
      </c>
      <c r="R74" s="2">
        <v>146674.7</v>
      </c>
    </row>
    <row r="75" spans="1:18" ht="30">
      <c r="A75" s="8" t="s">
        <v>203</v>
      </c>
      <c r="B75" s="58" t="s">
        <v>32</v>
      </c>
      <c r="C75" s="54" t="s">
        <v>96</v>
      </c>
      <c r="D75" s="2">
        <v>1443662.9</v>
      </c>
      <c r="E75" s="2">
        <f t="shared" si="22"/>
        <v>0</v>
      </c>
      <c r="F75" s="2">
        <v>1443662.9</v>
      </c>
      <c r="G75" s="2">
        <f t="shared" si="23"/>
        <v>0</v>
      </c>
      <c r="H75" s="2">
        <v>1443662.9</v>
      </c>
      <c r="I75" s="2">
        <f t="shared" si="24"/>
        <v>10487.200000000186</v>
      </c>
      <c r="J75" s="2">
        <v>1454150.1</v>
      </c>
      <c r="K75" s="2">
        <f t="shared" si="24"/>
        <v>540045.7</v>
      </c>
      <c r="L75" s="2">
        <v>1994195.8</v>
      </c>
      <c r="M75" s="2">
        <f t="shared" si="25"/>
        <v>953068.9999999998</v>
      </c>
      <c r="N75" s="2">
        <v>2947264.8</v>
      </c>
      <c r="O75" s="2">
        <f t="shared" si="26"/>
        <v>1232353.3000000003</v>
      </c>
      <c r="P75" s="2">
        <v>4179618.1</v>
      </c>
      <c r="Q75" s="2">
        <f t="shared" si="27"/>
        <v>420773.8000000003</v>
      </c>
      <c r="R75" s="2">
        <v>4600391.9</v>
      </c>
    </row>
    <row r="76" spans="1:18" s="7" customFormat="1" ht="15">
      <c r="A76" s="34" t="s">
        <v>204</v>
      </c>
      <c r="B76" s="61" t="s">
        <v>33</v>
      </c>
      <c r="C76" s="52" t="s">
        <v>97</v>
      </c>
      <c r="D76" s="37">
        <f>D77+D78+D79+D80</f>
        <v>8567844.099999998</v>
      </c>
      <c r="E76" s="37">
        <f t="shared" si="22"/>
        <v>116991.5</v>
      </c>
      <c r="F76" s="37">
        <f>F77+F78+F79+F80</f>
        <v>8684835.599999998</v>
      </c>
      <c r="G76" s="37">
        <f t="shared" si="23"/>
        <v>0.10000000149011612</v>
      </c>
      <c r="H76" s="37">
        <f>H77+H78+H79+H80</f>
        <v>8684835.7</v>
      </c>
      <c r="I76" s="37">
        <f t="shared" si="24"/>
        <v>2960.199999999255</v>
      </c>
      <c r="J76" s="37">
        <f>J77+J78+J79+J80</f>
        <v>8687795.899999999</v>
      </c>
      <c r="K76" s="37">
        <f t="shared" si="24"/>
        <v>1593127.5000000019</v>
      </c>
      <c r="L76" s="37">
        <v>10280923.4</v>
      </c>
      <c r="M76" s="37">
        <f t="shared" si="25"/>
        <v>1282771.4000000004</v>
      </c>
      <c r="N76" s="37">
        <v>11563694.8</v>
      </c>
      <c r="O76" s="37">
        <f t="shared" si="26"/>
        <v>1286213.3999999985</v>
      </c>
      <c r="P76" s="37">
        <v>12849908.2</v>
      </c>
      <c r="Q76" s="37">
        <f t="shared" si="27"/>
        <v>119470.40000000037</v>
      </c>
      <c r="R76" s="37">
        <v>12969378.6</v>
      </c>
    </row>
    <row r="77" spans="1:18" ht="15">
      <c r="A77" s="8" t="s">
        <v>205</v>
      </c>
      <c r="B77" s="58" t="s">
        <v>34</v>
      </c>
      <c r="C77" s="54" t="s">
        <v>98</v>
      </c>
      <c r="D77" s="2">
        <v>210451.6</v>
      </c>
      <c r="E77" s="2">
        <f t="shared" si="22"/>
        <v>116991.49999999997</v>
      </c>
      <c r="F77" s="2">
        <v>327443.1</v>
      </c>
      <c r="G77" s="2">
        <f t="shared" si="23"/>
        <v>0</v>
      </c>
      <c r="H77" s="2">
        <v>327443.1</v>
      </c>
      <c r="I77" s="2">
        <f t="shared" si="24"/>
        <v>0</v>
      </c>
      <c r="J77" s="2">
        <v>327443.1</v>
      </c>
      <c r="K77" s="2">
        <f t="shared" si="24"/>
        <v>300151.80000000005</v>
      </c>
      <c r="L77" s="2">
        <v>627594.9</v>
      </c>
      <c r="M77" s="2">
        <f t="shared" si="25"/>
        <v>301606.9</v>
      </c>
      <c r="N77" s="2">
        <v>929201.8</v>
      </c>
      <c r="O77" s="2">
        <f t="shared" si="26"/>
        <v>-15933.5</v>
      </c>
      <c r="P77" s="2">
        <v>913268.3</v>
      </c>
      <c r="Q77" s="2">
        <f t="shared" si="27"/>
        <v>0</v>
      </c>
      <c r="R77" s="2">
        <v>913268.3</v>
      </c>
    </row>
    <row r="78" spans="1:18" ht="15">
      <c r="A78" s="8" t="s">
        <v>206</v>
      </c>
      <c r="B78" s="58" t="s">
        <v>35</v>
      </c>
      <c r="C78" s="54" t="s">
        <v>99</v>
      </c>
      <c r="D78" s="2">
        <v>4491352.6</v>
      </c>
      <c r="E78" s="2">
        <f t="shared" si="22"/>
        <v>0</v>
      </c>
      <c r="F78" s="2">
        <v>4491352.6</v>
      </c>
      <c r="G78" s="2">
        <f t="shared" si="23"/>
        <v>0</v>
      </c>
      <c r="H78" s="2">
        <v>4491352.6</v>
      </c>
      <c r="I78" s="2">
        <f t="shared" si="24"/>
        <v>0</v>
      </c>
      <c r="J78" s="2">
        <v>4491352.6</v>
      </c>
      <c r="K78" s="2">
        <f t="shared" si="24"/>
        <v>124298</v>
      </c>
      <c r="L78" s="2">
        <v>4615650.6</v>
      </c>
      <c r="M78" s="2">
        <f t="shared" si="25"/>
        <v>628206.5</v>
      </c>
      <c r="N78" s="2">
        <v>5243857.1</v>
      </c>
      <c r="O78" s="2">
        <f t="shared" si="26"/>
        <v>1299130</v>
      </c>
      <c r="P78" s="2">
        <v>6542987.1</v>
      </c>
      <c r="Q78" s="2">
        <f t="shared" si="27"/>
        <v>116173.20000000019</v>
      </c>
      <c r="R78" s="2">
        <v>6659160.3</v>
      </c>
    </row>
    <row r="79" spans="1:18" ht="15">
      <c r="A79" s="8" t="s">
        <v>207</v>
      </c>
      <c r="B79" s="58" t="s">
        <v>140</v>
      </c>
      <c r="C79" s="54" t="s">
        <v>141</v>
      </c>
      <c r="D79" s="2">
        <v>483950.1</v>
      </c>
      <c r="E79" s="2">
        <f t="shared" si="22"/>
        <v>0</v>
      </c>
      <c r="F79" s="2">
        <v>483950.1</v>
      </c>
      <c r="G79" s="2">
        <f t="shared" si="23"/>
        <v>0</v>
      </c>
      <c r="H79" s="2">
        <v>483950.1</v>
      </c>
      <c r="I79" s="2">
        <f t="shared" si="24"/>
        <v>0</v>
      </c>
      <c r="J79" s="2">
        <v>483950.1</v>
      </c>
      <c r="K79" s="2">
        <f t="shared" si="24"/>
        <v>979670.0000000001</v>
      </c>
      <c r="L79" s="2">
        <v>1463620.1</v>
      </c>
      <c r="M79" s="2">
        <f t="shared" si="25"/>
        <v>296696.59999999986</v>
      </c>
      <c r="N79" s="2">
        <v>1760316.7</v>
      </c>
      <c r="O79" s="2">
        <f t="shared" si="26"/>
        <v>-576.6999999999534</v>
      </c>
      <c r="P79" s="2">
        <v>1759740</v>
      </c>
      <c r="Q79" s="2">
        <f t="shared" si="27"/>
        <v>-310.80000000004657</v>
      </c>
      <c r="R79" s="2">
        <v>1759429.2</v>
      </c>
    </row>
    <row r="80" spans="1:18" ht="30">
      <c r="A80" s="8" t="s">
        <v>208</v>
      </c>
      <c r="B80" s="58" t="s">
        <v>36</v>
      </c>
      <c r="C80" s="54" t="s">
        <v>100</v>
      </c>
      <c r="D80" s="2">
        <v>3382089.8</v>
      </c>
      <c r="E80" s="2">
        <f t="shared" si="22"/>
        <v>0</v>
      </c>
      <c r="F80" s="2">
        <v>3382089.8</v>
      </c>
      <c r="G80" s="2">
        <f t="shared" si="23"/>
        <v>0.10000000009313226</v>
      </c>
      <c r="H80" s="2">
        <v>3382089.9</v>
      </c>
      <c r="I80" s="2">
        <f t="shared" si="24"/>
        <v>2960.2000000001863</v>
      </c>
      <c r="J80" s="2">
        <v>3385050.1</v>
      </c>
      <c r="K80" s="2">
        <f t="shared" si="24"/>
        <v>189007.69999999972</v>
      </c>
      <c r="L80" s="2">
        <v>3574057.8</v>
      </c>
      <c r="M80" s="2">
        <f t="shared" si="25"/>
        <v>56261.40000000037</v>
      </c>
      <c r="N80" s="2">
        <v>3630319.2</v>
      </c>
      <c r="O80" s="2">
        <f t="shared" si="26"/>
        <v>3593.5999999996275</v>
      </c>
      <c r="P80" s="2">
        <v>3633912.8</v>
      </c>
      <c r="Q80" s="2">
        <f t="shared" si="27"/>
        <v>3608</v>
      </c>
      <c r="R80" s="2">
        <v>3637520.8</v>
      </c>
    </row>
    <row r="81" spans="1:18" s="7" customFormat="1" ht="15">
      <c r="A81" s="34" t="s">
        <v>209</v>
      </c>
      <c r="B81" s="61" t="s">
        <v>37</v>
      </c>
      <c r="C81" s="52" t="s">
        <v>101</v>
      </c>
      <c r="D81" s="37">
        <f>D82+D84</f>
        <v>814741.7999999999</v>
      </c>
      <c r="E81" s="37">
        <f t="shared" si="22"/>
        <v>0</v>
      </c>
      <c r="F81" s="37">
        <f>F82+F84</f>
        <v>814741.7999999999</v>
      </c>
      <c r="G81" s="37">
        <f t="shared" si="23"/>
        <v>0</v>
      </c>
      <c r="H81" s="37">
        <f>H82+H84</f>
        <v>814741.7999999999</v>
      </c>
      <c r="I81" s="37">
        <f t="shared" si="24"/>
        <v>2243</v>
      </c>
      <c r="J81" s="37">
        <f>J82+J84</f>
        <v>816984.7999999999</v>
      </c>
      <c r="K81" s="37">
        <f t="shared" si="24"/>
        <v>55055.50000000012</v>
      </c>
      <c r="L81" s="37">
        <v>872040.3</v>
      </c>
      <c r="M81" s="37">
        <f t="shared" si="25"/>
        <v>68900.3999999999</v>
      </c>
      <c r="N81" s="37">
        <v>940940.7</v>
      </c>
      <c r="O81" s="37">
        <f t="shared" si="26"/>
        <v>7465</v>
      </c>
      <c r="P81" s="37">
        <v>948405.7</v>
      </c>
      <c r="Q81" s="37">
        <f t="shared" si="27"/>
        <v>-35236.19999999995</v>
      </c>
      <c r="R81" s="37">
        <v>913169.5</v>
      </c>
    </row>
    <row r="82" spans="1:18" ht="30">
      <c r="A82" s="8" t="s">
        <v>210</v>
      </c>
      <c r="B82" s="58" t="s">
        <v>38</v>
      </c>
      <c r="C82" s="54" t="s">
        <v>102</v>
      </c>
      <c r="D82" s="2">
        <v>28881.2</v>
      </c>
      <c r="E82" s="2">
        <f t="shared" si="22"/>
        <v>0</v>
      </c>
      <c r="F82" s="2">
        <v>28881.2</v>
      </c>
      <c r="G82" s="2">
        <f t="shared" si="23"/>
        <v>0</v>
      </c>
      <c r="H82" s="2">
        <v>28881.2</v>
      </c>
      <c r="I82" s="2">
        <f t="shared" si="24"/>
        <v>543.8999999999978</v>
      </c>
      <c r="J82" s="2">
        <v>29425.1</v>
      </c>
      <c r="K82" s="2">
        <f t="shared" si="24"/>
        <v>-60</v>
      </c>
      <c r="L82" s="2">
        <v>29365.1</v>
      </c>
      <c r="M82" s="2">
        <f t="shared" si="25"/>
        <v>392.6000000000022</v>
      </c>
      <c r="N82" s="2">
        <v>29757.7</v>
      </c>
      <c r="O82" s="2">
        <f t="shared" si="26"/>
        <v>4617.200000000001</v>
      </c>
      <c r="P82" s="2">
        <v>34374.9</v>
      </c>
      <c r="Q82" s="2">
        <f t="shared" si="27"/>
        <v>1352</v>
      </c>
      <c r="R82" s="2">
        <v>35726.9</v>
      </c>
    </row>
    <row r="83" spans="1:18" ht="30">
      <c r="A83" s="8" t="s">
        <v>211</v>
      </c>
      <c r="B83" s="58" t="s">
        <v>270</v>
      </c>
      <c r="C83" s="54" t="s">
        <v>269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f t="shared" si="25"/>
        <v>599</v>
      </c>
      <c r="N83" s="2">
        <v>599</v>
      </c>
      <c r="O83" s="2">
        <f t="shared" si="26"/>
        <v>0</v>
      </c>
      <c r="P83" s="2">
        <v>599</v>
      </c>
      <c r="Q83" s="2">
        <f t="shared" si="27"/>
        <v>0</v>
      </c>
      <c r="R83" s="2">
        <v>599</v>
      </c>
    </row>
    <row r="84" spans="1:18" ht="30">
      <c r="A84" s="8" t="s">
        <v>268</v>
      </c>
      <c r="B84" s="58" t="s">
        <v>39</v>
      </c>
      <c r="C84" s="54" t="s">
        <v>103</v>
      </c>
      <c r="D84" s="2">
        <v>785860.6</v>
      </c>
      <c r="E84" s="2">
        <f t="shared" si="22"/>
        <v>0</v>
      </c>
      <c r="F84" s="2">
        <v>785860.6</v>
      </c>
      <c r="G84" s="2">
        <f t="shared" si="23"/>
        <v>0</v>
      </c>
      <c r="H84" s="2">
        <v>785860.6</v>
      </c>
      <c r="I84" s="2">
        <f t="shared" si="24"/>
        <v>1699.0999999999767</v>
      </c>
      <c r="J84" s="2">
        <v>787559.7</v>
      </c>
      <c r="K84" s="2">
        <f t="shared" si="24"/>
        <v>55115.5</v>
      </c>
      <c r="L84" s="2">
        <v>842675.2</v>
      </c>
      <c r="M84" s="2">
        <f t="shared" si="25"/>
        <v>67908.80000000005</v>
      </c>
      <c r="N84" s="2">
        <v>910584</v>
      </c>
      <c r="O84" s="2">
        <f t="shared" si="26"/>
        <v>2847.8000000000466</v>
      </c>
      <c r="P84" s="2">
        <v>913431.8</v>
      </c>
      <c r="Q84" s="2">
        <f t="shared" si="27"/>
        <v>-36588.20000000007</v>
      </c>
      <c r="R84" s="2">
        <v>876843.6</v>
      </c>
    </row>
    <row r="85" spans="1:18" s="7" customFormat="1" ht="15">
      <c r="A85" s="34" t="s">
        <v>212</v>
      </c>
      <c r="B85" s="61" t="s">
        <v>40</v>
      </c>
      <c r="C85" s="52" t="s">
        <v>104</v>
      </c>
      <c r="D85" s="37">
        <f>D86+D87+D88+D89+D90+D91+D92</f>
        <v>26453557.200000003</v>
      </c>
      <c r="E85" s="37">
        <f aca="true" t="shared" si="28" ref="E85:E116">F85-D85</f>
        <v>132656.29999999702</v>
      </c>
      <c r="F85" s="37">
        <f>F86+F87+F88+F89+F90+F91+F92</f>
        <v>26586213.5</v>
      </c>
      <c r="G85" s="37">
        <f aca="true" t="shared" si="29" ref="G85:G116">H85-F85</f>
        <v>0</v>
      </c>
      <c r="H85" s="37">
        <f>H86+H87+H88+H89+H90+H91+H92</f>
        <v>26586213.5</v>
      </c>
      <c r="I85" s="37">
        <f aca="true" t="shared" si="30" ref="I85:K116">J85-H85</f>
        <v>567194.6000000015</v>
      </c>
      <c r="J85" s="37">
        <f>J86+J87+J88+J89+J90+J91+J92</f>
        <v>27153408.1</v>
      </c>
      <c r="K85" s="37">
        <f t="shared" si="30"/>
        <v>1087846.5</v>
      </c>
      <c r="L85" s="37">
        <v>28241254.6</v>
      </c>
      <c r="M85" s="37">
        <f t="shared" si="25"/>
        <v>1236476.3999999985</v>
      </c>
      <c r="N85" s="37">
        <v>29477731</v>
      </c>
      <c r="O85" s="37">
        <f t="shared" si="26"/>
        <v>1157907.1000000015</v>
      </c>
      <c r="P85" s="37">
        <v>30635638.1</v>
      </c>
      <c r="Q85" s="37">
        <f t="shared" si="27"/>
        <v>293534.8999999985</v>
      </c>
      <c r="R85" s="37">
        <v>30929173</v>
      </c>
    </row>
    <row r="86" spans="1:18" ht="15">
      <c r="A86" s="8" t="s">
        <v>213</v>
      </c>
      <c r="B86" s="58" t="s">
        <v>41</v>
      </c>
      <c r="C86" s="54" t="s">
        <v>105</v>
      </c>
      <c r="D86" s="2">
        <v>5874122.1</v>
      </c>
      <c r="E86" s="2">
        <f t="shared" si="28"/>
        <v>0</v>
      </c>
      <c r="F86" s="2">
        <v>5874122.1</v>
      </c>
      <c r="G86" s="2">
        <f t="shared" si="29"/>
        <v>0</v>
      </c>
      <c r="H86" s="2">
        <v>5874122.1</v>
      </c>
      <c r="I86" s="2">
        <f t="shared" si="30"/>
        <v>140024</v>
      </c>
      <c r="J86" s="2">
        <v>6014146.1</v>
      </c>
      <c r="K86" s="2">
        <f t="shared" si="30"/>
        <v>710415.9000000004</v>
      </c>
      <c r="L86" s="2">
        <v>6724562</v>
      </c>
      <c r="M86" s="2">
        <f t="shared" si="25"/>
        <v>984138.0999999996</v>
      </c>
      <c r="N86" s="2">
        <v>7708700.1</v>
      </c>
      <c r="O86" s="2">
        <f t="shared" si="26"/>
        <v>-227039.19999999925</v>
      </c>
      <c r="P86" s="2">
        <v>7481660.9</v>
      </c>
      <c r="Q86" s="2">
        <f t="shared" si="27"/>
        <v>98796.69999999925</v>
      </c>
      <c r="R86" s="2">
        <v>7580457.6</v>
      </c>
    </row>
    <row r="87" spans="1:18" ht="15">
      <c r="A87" s="8" t="s">
        <v>214</v>
      </c>
      <c r="B87" s="58" t="s">
        <v>42</v>
      </c>
      <c r="C87" s="54" t="s">
        <v>106</v>
      </c>
      <c r="D87" s="2">
        <v>16918819.1</v>
      </c>
      <c r="E87" s="2">
        <f t="shared" si="28"/>
        <v>132656.29999999702</v>
      </c>
      <c r="F87" s="2">
        <v>17051475.4</v>
      </c>
      <c r="G87" s="2">
        <f t="shared" si="29"/>
        <v>0</v>
      </c>
      <c r="H87" s="2">
        <v>17051475.4</v>
      </c>
      <c r="I87" s="2">
        <f t="shared" si="30"/>
        <v>373123.1000000015</v>
      </c>
      <c r="J87" s="2">
        <v>17424598.5</v>
      </c>
      <c r="K87" s="2">
        <f t="shared" si="30"/>
        <v>294872.69999999925</v>
      </c>
      <c r="L87" s="2">
        <v>17719471.2</v>
      </c>
      <c r="M87" s="2">
        <f t="shared" si="25"/>
        <v>69559.19999999925</v>
      </c>
      <c r="N87" s="2">
        <v>17789030.4</v>
      </c>
      <c r="O87" s="2">
        <f t="shared" si="26"/>
        <v>869435.8000000007</v>
      </c>
      <c r="P87" s="2">
        <v>18658466.2</v>
      </c>
      <c r="Q87" s="2">
        <f t="shared" si="27"/>
        <v>179695.19999999925</v>
      </c>
      <c r="R87" s="2">
        <v>18838161.4</v>
      </c>
    </row>
    <row r="88" spans="1:18" ht="15">
      <c r="A88" s="8" t="s">
        <v>215</v>
      </c>
      <c r="B88" s="58" t="s">
        <v>156</v>
      </c>
      <c r="C88" s="54" t="s">
        <v>155</v>
      </c>
      <c r="D88" s="2">
        <v>308114</v>
      </c>
      <c r="E88" s="2">
        <f t="shared" si="28"/>
        <v>0</v>
      </c>
      <c r="F88" s="2">
        <v>308114</v>
      </c>
      <c r="G88" s="2">
        <f t="shared" si="29"/>
        <v>0</v>
      </c>
      <c r="H88" s="2">
        <v>308114</v>
      </c>
      <c r="I88" s="2">
        <f t="shared" si="30"/>
        <v>3591.2000000000116</v>
      </c>
      <c r="J88" s="2">
        <v>311705.2</v>
      </c>
      <c r="K88" s="2">
        <f t="shared" si="30"/>
        <v>790.0999999999767</v>
      </c>
      <c r="L88" s="2">
        <v>312495.3</v>
      </c>
      <c r="M88" s="2">
        <f t="shared" si="25"/>
        <v>9105.799999999988</v>
      </c>
      <c r="N88" s="2">
        <v>321601.1</v>
      </c>
      <c r="O88" s="2">
        <f t="shared" si="26"/>
        <v>6317.100000000035</v>
      </c>
      <c r="P88" s="2">
        <v>327918.2</v>
      </c>
      <c r="Q88" s="2">
        <f t="shared" si="27"/>
        <v>760.3999999999651</v>
      </c>
      <c r="R88" s="2">
        <v>328678.6</v>
      </c>
    </row>
    <row r="89" spans="1:18" ht="15">
      <c r="A89" s="8" t="s">
        <v>216</v>
      </c>
      <c r="B89" s="58" t="s">
        <v>43</v>
      </c>
      <c r="C89" s="54" t="s">
        <v>107</v>
      </c>
      <c r="D89" s="2">
        <v>2209835.7</v>
      </c>
      <c r="E89" s="2">
        <f t="shared" si="28"/>
        <v>0</v>
      </c>
      <c r="F89" s="2">
        <v>2209835.7</v>
      </c>
      <c r="G89" s="2">
        <f t="shared" si="29"/>
        <v>0</v>
      </c>
      <c r="H89" s="2">
        <v>2209835.7</v>
      </c>
      <c r="I89" s="2">
        <f t="shared" si="30"/>
        <v>38026.19999999972</v>
      </c>
      <c r="J89" s="2">
        <v>2247861.9</v>
      </c>
      <c r="K89" s="2">
        <f t="shared" si="30"/>
        <v>99598.8999999999</v>
      </c>
      <c r="L89" s="2">
        <v>2347460.8</v>
      </c>
      <c r="M89" s="2">
        <f t="shared" si="25"/>
        <v>131590.6000000001</v>
      </c>
      <c r="N89" s="2">
        <v>2479051.4</v>
      </c>
      <c r="O89" s="2">
        <f t="shared" si="26"/>
        <v>406902.8999999999</v>
      </c>
      <c r="P89" s="2">
        <v>2885954.3</v>
      </c>
      <c r="Q89" s="2">
        <f t="shared" si="27"/>
        <v>10744.900000000373</v>
      </c>
      <c r="R89" s="2">
        <v>2896699.2</v>
      </c>
    </row>
    <row r="90" spans="1:18" ht="30">
      <c r="A90" s="8" t="s">
        <v>217</v>
      </c>
      <c r="B90" s="58" t="s">
        <v>44</v>
      </c>
      <c r="C90" s="54" t="s">
        <v>108</v>
      </c>
      <c r="D90" s="2">
        <v>89473.6</v>
      </c>
      <c r="E90" s="2">
        <f t="shared" si="28"/>
        <v>0</v>
      </c>
      <c r="F90" s="2">
        <v>89473.6</v>
      </c>
      <c r="G90" s="2">
        <f t="shared" si="29"/>
        <v>0</v>
      </c>
      <c r="H90" s="2">
        <v>89473.6</v>
      </c>
      <c r="I90" s="2">
        <f t="shared" si="30"/>
        <v>2059.5999999999913</v>
      </c>
      <c r="J90" s="2">
        <v>91533.2</v>
      </c>
      <c r="K90" s="2">
        <f t="shared" si="30"/>
        <v>-1007.3000000000029</v>
      </c>
      <c r="L90" s="2">
        <v>90525.9</v>
      </c>
      <c r="M90" s="2">
        <f t="shared" si="25"/>
        <v>1581.1000000000058</v>
      </c>
      <c r="N90" s="2">
        <v>92107</v>
      </c>
      <c r="O90" s="2">
        <f t="shared" si="26"/>
        <v>83558.29999999999</v>
      </c>
      <c r="P90" s="2">
        <v>175665.3</v>
      </c>
      <c r="Q90" s="2">
        <f t="shared" si="27"/>
        <v>1500</v>
      </c>
      <c r="R90" s="2">
        <v>177165.3</v>
      </c>
    </row>
    <row r="91" spans="1:18" ht="15">
      <c r="A91" s="8" t="s">
        <v>218</v>
      </c>
      <c r="B91" s="58" t="s">
        <v>45</v>
      </c>
      <c r="C91" s="54" t="s">
        <v>109</v>
      </c>
      <c r="D91" s="2">
        <v>70551.2</v>
      </c>
      <c r="E91" s="2">
        <f t="shared" si="28"/>
        <v>0</v>
      </c>
      <c r="F91" s="2">
        <v>70551.2</v>
      </c>
      <c r="G91" s="2">
        <f t="shared" si="29"/>
        <v>0</v>
      </c>
      <c r="H91" s="2">
        <v>70551.2</v>
      </c>
      <c r="I91" s="2">
        <f t="shared" si="30"/>
        <v>1981.4000000000087</v>
      </c>
      <c r="J91" s="2">
        <v>72532.6</v>
      </c>
      <c r="K91" s="2">
        <f t="shared" si="30"/>
        <v>0</v>
      </c>
      <c r="L91" s="2">
        <v>72532.6</v>
      </c>
      <c r="M91" s="2">
        <f t="shared" si="25"/>
        <v>3114.0999999999913</v>
      </c>
      <c r="N91" s="2">
        <v>75646.7</v>
      </c>
      <c r="O91" s="2">
        <f t="shared" si="26"/>
        <v>6901</v>
      </c>
      <c r="P91" s="2">
        <v>82547.7</v>
      </c>
      <c r="Q91" s="2">
        <f t="shared" si="27"/>
        <v>59.90000000000873</v>
      </c>
      <c r="R91" s="2">
        <v>82607.6</v>
      </c>
    </row>
    <row r="92" spans="1:18" ht="15">
      <c r="A92" s="8" t="s">
        <v>219</v>
      </c>
      <c r="B92" s="58" t="s">
        <v>46</v>
      </c>
      <c r="C92" s="54" t="s">
        <v>110</v>
      </c>
      <c r="D92" s="2">
        <v>982641.5</v>
      </c>
      <c r="E92" s="2">
        <f t="shared" si="28"/>
        <v>0</v>
      </c>
      <c r="F92" s="2">
        <v>982641.5</v>
      </c>
      <c r="G92" s="2">
        <f t="shared" si="29"/>
        <v>0</v>
      </c>
      <c r="H92" s="2">
        <v>982641.5</v>
      </c>
      <c r="I92" s="2">
        <f t="shared" si="30"/>
        <v>8389.099999999977</v>
      </c>
      <c r="J92" s="2">
        <v>991030.6</v>
      </c>
      <c r="K92" s="2">
        <f t="shared" si="30"/>
        <v>-16823.79999999993</v>
      </c>
      <c r="L92" s="2">
        <v>974206.8</v>
      </c>
      <c r="M92" s="2">
        <f t="shared" si="25"/>
        <v>37387.5</v>
      </c>
      <c r="N92" s="2">
        <v>1011594.3</v>
      </c>
      <c r="O92" s="2">
        <f t="shared" si="26"/>
        <v>11831.199999999953</v>
      </c>
      <c r="P92" s="2">
        <v>1023425.5</v>
      </c>
      <c r="Q92" s="2">
        <f t="shared" si="27"/>
        <v>1977.8000000000466</v>
      </c>
      <c r="R92" s="2">
        <v>1025403.3</v>
      </c>
    </row>
    <row r="93" spans="1:18" s="7" customFormat="1" ht="15">
      <c r="A93" s="34" t="s">
        <v>220</v>
      </c>
      <c r="B93" s="61" t="s">
        <v>47</v>
      </c>
      <c r="C93" s="52" t="s">
        <v>111</v>
      </c>
      <c r="D93" s="37">
        <f>D94+D95+D96</f>
        <v>1456066</v>
      </c>
      <c r="E93" s="37">
        <f t="shared" si="28"/>
        <v>0</v>
      </c>
      <c r="F93" s="37">
        <f>F94+F95+F96</f>
        <v>1456066</v>
      </c>
      <c r="G93" s="37">
        <f t="shared" si="29"/>
        <v>0</v>
      </c>
      <c r="H93" s="37">
        <f>H94+H95+H96</f>
        <v>1456066</v>
      </c>
      <c r="I93" s="37">
        <f t="shared" si="30"/>
        <v>26492.399999999907</v>
      </c>
      <c r="J93" s="37">
        <f>J94+J95+J96</f>
        <v>1482558.4</v>
      </c>
      <c r="K93" s="37">
        <f t="shared" si="30"/>
        <v>202582.7000000002</v>
      </c>
      <c r="L93" s="37">
        <v>1685141.1</v>
      </c>
      <c r="M93" s="37">
        <f t="shared" si="25"/>
        <v>180586.8999999999</v>
      </c>
      <c r="N93" s="37">
        <v>1865728</v>
      </c>
      <c r="O93" s="37">
        <f t="shared" si="26"/>
        <v>149297</v>
      </c>
      <c r="P93" s="37">
        <v>2015025</v>
      </c>
      <c r="Q93" s="37">
        <f t="shared" si="27"/>
        <v>17598.800000000047</v>
      </c>
      <c r="R93" s="37">
        <v>2032623.8</v>
      </c>
    </row>
    <row r="94" spans="1:18" ht="15">
      <c r="A94" s="8" t="s">
        <v>221</v>
      </c>
      <c r="B94" s="58" t="s">
        <v>48</v>
      </c>
      <c r="C94" s="54" t="s">
        <v>112</v>
      </c>
      <c r="D94" s="2">
        <v>1273610.6</v>
      </c>
      <c r="E94" s="2">
        <f t="shared" si="28"/>
        <v>0</v>
      </c>
      <c r="F94" s="2">
        <v>1273610.6</v>
      </c>
      <c r="G94" s="2">
        <f t="shared" si="29"/>
        <v>0</v>
      </c>
      <c r="H94" s="2">
        <v>1273610.6</v>
      </c>
      <c r="I94" s="2">
        <f t="shared" si="30"/>
        <v>23309.799999999814</v>
      </c>
      <c r="J94" s="2">
        <v>1296920.4</v>
      </c>
      <c r="K94" s="2">
        <f t="shared" si="30"/>
        <v>7424.300000000047</v>
      </c>
      <c r="L94" s="2">
        <v>1304344.7</v>
      </c>
      <c r="M94" s="2">
        <f t="shared" si="25"/>
        <v>174265.40000000014</v>
      </c>
      <c r="N94" s="2">
        <v>1478610.1</v>
      </c>
      <c r="O94" s="2">
        <f t="shared" si="26"/>
        <v>109589.69999999995</v>
      </c>
      <c r="P94" s="2">
        <v>1588199.8</v>
      </c>
      <c r="Q94" s="2">
        <f t="shared" si="27"/>
        <v>14807.699999999953</v>
      </c>
      <c r="R94" s="2">
        <v>1603007.5</v>
      </c>
    </row>
    <row r="95" spans="1:18" ht="15">
      <c r="A95" s="8" t="s">
        <v>222</v>
      </c>
      <c r="B95" s="58" t="s">
        <v>49</v>
      </c>
      <c r="C95" s="54" t="s">
        <v>113</v>
      </c>
      <c r="D95" s="2">
        <v>71795.2</v>
      </c>
      <c r="E95" s="2">
        <f t="shared" si="28"/>
        <v>0</v>
      </c>
      <c r="F95" s="2">
        <v>71795.2</v>
      </c>
      <c r="G95" s="2">
        <f t="shared" si="29"/>
        <v>0</v>
      </c>
      <c r="H95" s="2">
        <v>71795.2</v>
      </c>
      <c r="I95" s="2">
        <f t="shared" si="30"/>
        <v>2192.4000000000087</v>
      </c>
      <c r="J95" s="2">
        <v>73987.6</v>
      </c>
      <c r="K95" s="2">
        <f t="shared" si="30"/>
        <v>480</v>
      </c>
      <c r="L95" s="2">
        <v>74467.6</v>
      </c>
      <c r="M95" s="2">
        <f t="shared" si="25"/>
        <v>3205.7999999999884</v>
      </c>
      <c r="N95" s="2">
        <v>77673.4</v>
      </c>
      <c r="O95" s="2">
        <f t="shared" si="26"/>
        <v>27269.800000000003</v>
      </c>
      <c r="P95" s="2">
        <v>104943.2</v>
      </c>
      <c r="Q95" s="2">
        <f t="shared" si="27"/>
        <v>1553.4000000000087</v>
      </c>
      <c r="R95" s="2">
        <v>106496.6</v>
      </c>
    </row>
    <row r="96" spans="1:18" ht="30">
      <c r="A96" s="8" t="s">
        <v>223</v>
      </c>
      <c r="B96" s="58" t="s">
        <v>50</v>
      </c>
      <c r="C96" s="54" t="s">
        <v>114</v>
      </c>
      <c r="D96" s="2">
        <v>110660.2</v>
      </c>
      <c r="E96" s="2">
        <f t="shared" si="28"/>
        <v>0</v>
      </c>
      <c r="F96" s="2">
        <v>110660.2</v>
      </c>
      <c r="G96" s="2">
        <f t="shared" si="29"/>
        <v>0</v>
      </c>
      <c r="H96" s="2">
        <v>110660.2</v>
      </c>
      <c r="I96" s="2">
        <f t="shared" si="30"/>
        <v>990.1999999999971</v>
      </c>
      <c r="J96" s="2">
        <v>111650.4</v>
      </c>
      <c r="K96" s="2">
        <f t="shared" si="30"/>
        <v>194678.4</v>
      </c>
      <c r="L96" s="2">
        <v>306328.8</v>
      </c>
      <c r="M96" s="2">
        <f t="shared" si="25"/>
        <v>3115.7000000000116</v>
      </c>
      <c r="N96" s="2">
        <v>309444.5</v>
      </c>
      <c r="O96" s="2">
        <f t="shared" si="26"/>
        <v>12437.5</v>
      </c>
      <c r="P96" s="2">
        <v>321882</v>
      </c>
      <c r="Q96" s="2">
        <f t="shared" si="27"/>
        <v>1237.7000000000116</v>
      </c>
      <c r="R96" s="2">
        <v>323119.7</v>
      </c>
    </row>
    <row r="97" spans="1:18" s="7" customFormat="1" ht="15">
      <c r="A97" s="34" t="s">
        <v>224</v>
      </c>
      <c r="B97" s="61" t="s">
        <v>51</v>
      </c>
      <c r="C97" s="52" t="s">
        <v>115</v>
      </c>
      <c r="D97" s="37">
        <f>D98+D99+D100+D101+D102+D103</f>
        <v>6989962.699999999</v>
      </c>
      <c r="E97" s="37">
        <f t="shared" si="28"/>
        <v>0</v>
      </c>
      <c r="F97" s="37">
        <f>F98+F99+F100+F101+F102+F103</f>
        <v>6989962.699999999</v>
      </c>
      <c r="G97" s="37">
        <f t="shared" si="29"/>
        <v>0</v>
      </c>
      <c r="H97" s="37">
        <f>H98+H99+H100+H101+H102+H103</f>
        <v>6989962.699999999</v>
      </c>
      <c r="I97" s="37">
        <f t="shared" si="30"/>
        <v>387044.80000000075</v>
      </c>
      <c r="J97" s="37">
        <f>J98+J99+J100+J101+J102+J103</f>
        <v>7377007.5</v>
      </c>
      <c r="K97" s="37">
        <f t="shared" si="30"/>
        <v>373126.4000000004</v>
      </c>
      <c r="L97" s="37">
        <v>7750133.9</v>
      </c>
      <c r="M97" s="37">
        <f t="shared" si="25"/>
        <v>161592.59999999963</v>
      </c>
      <c r="N97" s="37">
        <v>7911726.5</v>
      </c>
      <c r="O97" s="37">
        <f t="shared" si="26"/>
        <v>224647.09999999963</v>
      </c>
      <c r="P97" s="37">
        <v>8136373.6</v>
      </c>
      <c r="Q97" s="37">
        <f t="shared" si="27"/>
        <v>25850.60000000056</v>
      </c>
      <c r="R97" s="37">
        <v>8162224.2</v>
      </c>
    </row>
    <row r="98" spans="1:18" ht="15">
      <c r="A98" s="8" t="s">
        <v>225</v>
      </c>
      <c r="B98" s="58" t="s">
        <v>52</v>
      </c>
      <c r="C98" s="54" t="s">
        <v>116</v>
      </c>
      <c r="D98" s="2">
        <v>4243455.1</v>
      </c>
      <c r="E98" s="2">
        <f t="shared" si="28"/>
        <v>0</v>
      </c>
      <c r="F98" s="2">
        <v>4243455.1</v>
      </c>
      <c r="G98" s="2">
        <f t="shared" si="29"/>
        <v>0</v>
      </c>
      <c r="H98" s="2">
        <v>4243455.1</v>
      </c>
      <c r="I98" s="2">
        <f t="shared" si="30"/>
        <v>329712.30000000075</v>
      </c>
      <c r="J98" s="2">
        <v>4573167.4</v>
      </c>
      <c r="K98" s="2">
        <f t="shared" si="30"/>
        <v>391791.39999999944</v>
      </c>
      <c r="L98" s="2">
        <v>4964958.8</v>
      </c>
      <c r="M98" s="2">
        <f t="shared" si="25"/>
        <v>131582.7999999998</v>
      </c>
      <c r="N98" s="2">
        <v>5096541.6</v>
      </c>
      <c r="O98" s="2">
        <f t="shared" si="26"/>
        <v>123978.30000000075</v>
      </c>
      <c r="P98" s="2">
        <v>5220519.9</v>
      </c>
      <c r="Q98" s="2">
        <f t="shared" si="27"/>
        <v>19770.799999999814</v>
      </c>
      <c r="R98" s="2">
        <v>5240290.7</v>
      </c>
    </row>
    <row r="99" spans="1:18" ht="15">
      <c r="A99" s="8" t="s">
        <v>226</v>
      </c>
      <c r="B99" s="58" t="s">
        <v>53</v>
      </c>
      <c r="C99" s="54" t="s">
        <v>117</v>
      </c>
      <c r="D99" s="2">
        <v>1388873.4</v>
      </c>
      <c r="E99" s="2">
        <f t="shared" si="28"/>
        <v>0</v>
      </c>
      <c r="F99" s="2">
        <v>1388873.4</v>
      </c>
      <c r="G99" s="2">
        <f t="shared" si="29"/>
        <v>0</v>
      </c>
      <c r="H99" s="2">
        <v>1388873.4</v>
      </c>
      <c r="I99" s="2">
        <f t="shared" si="30"/>
        <v>22354.200000000186</v>
      </c>
      <c r="J99" s="2">
        <v>1411227.6</v>
      </c>
      <c r="K99" s="2">
        <f t="shared" si="30"/>
        <v>11934.299999999814</v>
      </c>
      <c r="L99" s="2">
        <v>1423161.9</v>
      </c>
      <c r="M99" s="2">
        <f t="shared" si="25"/>
        <v>11969.300000000047</v>
      </c>
      <c r="N99" s="2">
        <v>1435131.2</v>
      </c>
      <c r="O99" s="2">
        <f t="shared" si="26"/>
        <v>18091.5</v>
      </c>
      <c r="P99" s="2">
        <v>1453222.7</v>
      </c>
      <c r="Q99" s="2">
        <f t="shared" si="27"/>
        <v>139.9000000001397</v>
      </c>
      <c r="R99" s="2">
        <v>1453362.6</v>
      </c>
    </row>
    <row r="100" spans="1:18" ht="15">
      <c r="A100" s="8" t="s">
        <v>227</v>
      </c>
      <c r="B100" s="58" t="s">
        <v>54</v>
      </c>
      <c r="C100" s="54" t="s">
        <v>118</v>
      </c>
      <c r="D100" s="2">
        <v>575813.3</v>
      </c>
      <c r="E100" s="2">
        <f t="shared" si="28"/>
        <v>0</v>
      </c>
      <c r="F100" s="2">
        <v>575813.3</v>
      </c>
      <c r="G100" s="2">
        <f t="shared" si="29"/>
        <v>0</v>
      </c>
      <c r="H100" s="2">
        <v>575813.3</v>
      </c>
      <c r="I100" s="2">
        <f t="shared" si="30"/>
        <v>16475.5</v>
      </c>
      <c r="J100" s="2">
        <v>592288.8</v>
      </c>
      <c r="K100" s="2">
        <f t="shared" si="30"/>
        <v>-1399.2000000000698</v>
      </c>
      <c r="L100" s="2">
        <v>590889.6</v>
      </c>
      <c r="M100" s="2">
        <f t="shared" si="25"/>
        <v>-8002.29999999993</v>
      </c>
      <c r="N100" s="2">
        <v>582887.3</v>
      </c>
      <c r="O100" s="2">
        <f t="shared" si="26"/>
        <v>15654.099999999977</v>
      </c>
      <c r="P100" s="2">
        <v>598541.4</v>
      </c>
      <c r="Q100" s="2">
        <f t="shared" si="27"/>
        <v>1893.9000000000233</v>
      </c>
      <c r="R100" s="2">
        <v>600435.3</v>
      </c>
    </row>
    <row r="101" spans="1:18" ht="15">
      <c r="A101" s="8" t="s">
        <v>228</v>
      </c>
      <c r="B101" s="58" t="s">
        <v>55</v>
      </c>
      <c r="C101" s="54" t="s">
        <v>119</v>
      </c>
      <c r="D101" s="2">
        <v>68063.3</v>
      </c>
      <c r="E101" s="2">
        <f t="shared" si="28"/>
        <v>0</v>
      </c>
      <c r="F101" s="2">
        <v>68063.3</v>
      </c>
      <c r="G101" s="2">
        <f t="shared" si="29"/>
        <v>0</v>
      </c>
      <c r="H101" s="2">
        <v>68063.3</v>
      </c>
      <c r="I101" s="2">
        <f t="shared" si="30"/>
        <v>3915.899999999994</v>
      </c>
      <c r="J101" s="2">
        <v>71979.2</v>
      </c>
      <c r="K101" s="2">
        <f t="shared" si="30"/>
        <v>121</v>
      </c>
      <c r="L101" s="2">
        <v>72100.2</v>
      </c>
      <c r="M101" s="2">
        <f t="shared" si="25"/>
        <v>2650.100000000006</v>
      </c>
      <c r="N101" s="2">
        <v>74750.3</v>
      </c>
      <c r="O101" s="2">
        <f t="shared" si="26"/>
        <v>7657.899999999994</v>
      </c>
      <c r="P101" s="2">
        <v>82408.2</v>
      </c>
      <c r="Q101" s="2">
        <f t="shared" si="27"/>
        <v>1446.6000000000058</v>
      </c>
      <c r="R101" s="2">
        <v>83854.8</v>
      </c>
    </row>
    <row r="102" spans="1:18" ht="30">
      <c r="A102" s="8" t="s">
        <v>229</v>
      </c>
      <c r="B102" s="58" t="s">
        <v>56</v>
      </c>
      <c r="C102" s="54" t="s">
        <v>120</v>
      </c>
      <c r="D102" s="2">
        <v>83748.5</v>
      </c>
      <c r="E102" s="2">
        <f t="shared" si="28"/>
        <v>0</v>
      </c>
      <c r="F102" s="2">
        <v>83748.5</v>
      </c>
      <c r="G102" s="2">
        <f t="shared" si="29"/>
        <v>0</v>
      </c>
      <c r="H102" s="2">
        <v>83748.5</v>
      </c>
      <c r="I102" s="2">
        <f t="shared" si="30"/>
        <v>1325.199999999997</v>
      </c>
      <c r="J102" s="2">
        <v>85073.7</v>
      </c>
      <c r="K102" s="2">
        <f t="shared" si="30"/>
        <v>-2397.399999999994</v>
      </c>
      <c r="L102" s="2">
        <v>82676.3</v>
      </c>
      <c r="M102" s="2">
        <f t="shared" si="25"/>
        <v>-1238</v>
      </c>
      <c r="N102" s="2">
        <v>81438.3</v>
      </c>
      <c r="O102" s="2">
        <f t="shared" si="26"/>
        <v>15347.300000000003</v>
      </c>
      <c r="P102" s="2">
        <v>96785.6</v>
      </c>
      <c r="Q102" s="2">
        <f t="shared" si="27"/>
        <v>533.6999999999971</v>
      </c>
      <c r="R102" s="2">
        <v>97319.3</v>
      </c>
    </row>
    <row r="103" spans="1:18" ht="15">
      <c r="A103" s="8" t="s">
        <v>230</v>
      </c>
      <c r="B103" s="58" t="s">
        <v>57</v>
      </c>
      <c r="C103" s="54" t="s">
        <v>121</v>
      </c>
      <c r="D103" s="2">
        <v>630009.1</v>
      </c>
      <c r="E103" s="2">
        <f t="shared" si="28"/>
        <v>0</v>
      </c>
      <c r="F103" s="2">
        <v>630009.1</v>
      </c>
      <c r="G103" s="2">
        <f t="shared" si="29"/>
        <v>0</v>
      </c>
      <c r="H103" s="2">
        <v>630009.1</v>
      </c>
      <c r="I103" s="2">
        <f t="shared" si="30"/>
        <v>13261.70000000007</v>
      </c>
      <c r="J103" s="2">
        <v>643270.8</v>
      </c>
      <c r="K103" s="2">
        <f t="shared" si="30"/>
        <v>-26923.70000000007</v>
      </c>
      <c r="L103" s="2">
        <v>616347.1</v>
      </c>
      <c r="M103" s="2">
        <f t="shared" si="25"/>
        <v>24630.70000000007</v>
      </c>
      <c r="N103" s="2">
        <v>640977.8</v>
      </c>
      <c r="O103" s="2">
        <f t="shared" si="26"/>
        <v>43918</v>
      </c>
      <c r="P103" s="2">
        <v>684895.8</v>
      </c>
      <c r="Q103" s="2">
        <f t="shared" si="27"/>
        <v>2065.6999999999534</v>
      </c>
      <c r="R103" s="2">
        <v>686961.5</v>
      </c>
    </row>
    <row r="104" spans="1:18" s="7" customFormat="1" ht="15">
      <c r="A104" s="34" t="s">
        <v>231</v>
      </c>
      <c r="B104" s="61" t="s">
        <v>58</v>
      </c>
      <c r="C104" s="52" t="s">
        <v>122</v>
      </c>
      <c r="D104" s="37">
        <f>D105+D106+D107+D108+D109</f>
        <v>28338527.9</v>
      </c>
      <c r="E104" s="37">
        <f t="shared" si="28"/>
        <v>29889.70000000298</v>
      </c>
      <c r="F104" s="37">
        <f>F105+F106+F107+F108+F109</f>
        <v>28368417.6</v>
      </c>
      <c r="G104" s="37">
        <f t="shared" si="29"/>
        <v>1457756.799999997</v>
      </c>
      <c r="H104" s="37">
        <f>H105+H106+H107+H108+H109</f>
        <v>29826174.4</v>
      </c>
      <c r="I104" s="37">
        <f t="shared" si="30"/>
        <v>74589.50000000373</v>
      </c>
      <c r="J104" s="37">
        <f>J105+J106+J107+J108+J109</f>
        <v>29900763.900000002</v>
      </c>
      <c r="K104" s="37">
        <f t="shared" si="30"/>
        <v>671918.1999999993</v>
      </c>
      <c r="L104" s="37">
        <v>30572682.1</v>
      </c>
      <c r="M104" s="37">
        <f t="shared" si="25"/>
        <v>634758.8999999985</v>
      </c>
      <c r="N104" s="37">
        <v>31207441</v>
      </c>
      <c r="O104" s="37">
        <f t="shared" si="26"/>
        <v>97507.80000000075</v>
      </c>
      <c r="P104" s="37">
        <v>31304948.8</v>
      </c>
      <c r="Q104" s="37">
        <f t="shared" si="27"/>
        <v>-809535.6999999993</v>
      </c>
      <c r="R104" s="37">
        <v>30495413.1</v>
      </c>
    </row>
    <row r="105" spans="1:18" ht="15">
      <c r="A105" s="8" t="s">
        <v>232</v>
      </c>
      <c r="B105" s="58" t="s">
        <v>59</v>
      </c>
      <c r="C105" s="54" t="s">
        <v>123</v>
      </c>
      <c r="D105" s="2">
        <v>3963688</v>
      </c>
      <c r="E105" s="2">
        <f t="shared" si="28"/>
        <v>0</v>
      </c>
      <c r="F105" s="2">
        <v>3963688</v>
      </c>
      <c r="G105" s="2">
        <f t="shared" si="29"/>
        <v>0</v>
      </c>
      <c r="H105" s="2">
        <v>3963688</v>
      </c>
      <c r="I105" s="2">
        <f t="shared" si="30"/>
        <v>1955.6000000000931</v>
      </c>
      <c r="J105" s="2">
        <v>3965643.6</v>
      </c>
      <c r="K105" s="2">
        <f t="shared" si="30"/>
        <v>0</v>
      </c>
      <c r="L105" s="2">
        <v>3965643.6</v>
      </c>
      <c r="M105" s="2">
        <f t="shared" si="25"/>
        <v>1568.8999999999069</v>
      </c>
      <c r="N105" s="2">
        <v>3967212.5</v>
      </c>
      <c r="O105" s="2">
        <f t="shared" si="26"/>
        <v>-172.29999999981374</v>
      </c>
      <c r="P105" s="2">
        <v>3967040.2</v>
      </c>
      <c r="Q105" s="2">
        <f t="shared" si="27"/>
        <v>-872269.2000000002</v>
      </c>
      <c r="R105" s="2">
        <v>3094771</v>
      </c>
    </row>
    <row r="106" spans="1:18" ht="15">
      <c r="A106" s="8" t="s">
        <v>233</v>
      </c>
      <c r="B106" s="58" t="s">
        <v>60</v>
      </c>
      <c r="C106" s="54" t="s">
        <v>124</v>
      </c>
      <c r="D106" s="2">
        <v>2573214.1</v>
      </c>
      <c r="E106" s="2">
        <f t="shared" si="28"/>
        <v>0</v>
      </c>
      <c r="F106" s="2">
        <v>2573214.1</v>
      </c>
      <c r="G106" s="2">
        <f t="shared" si="29"/>
        <v>16195</v>
      </c>
      <c r="H106" s="2">
        <v>2589409.1</v>
      </c>
      <c r="I106" s="2">
        <f t="shared" si="30"/>
        <v>48897.5</v>
      </c>
      <c r="J106" s="2">
        <v>2638306.6</v>
      </c>
      <c r="K106" s="2">
        <f t="shared" si="30"/>
        <v>-22973.80000000028</v>
      </c>
      <c r="L106" s="2">
        <v>2615332.8</v>
      </c>
      <c r="M106" s="2">
        <f t="shared" si="25"/>
        <v>141335.40000000037</v>
      </c>
      <c r="N106" s="2">
        <v>2756668.2</v>
      </c>
      <c r="O106" s="2">
        <f t="shared" si="26"/>
        <v>93689.19999999972</v>
      </c>
      <c r="P106" s="2">
        <v>2850357.4</v>
      </c>
      <c r="Q106" s="2">
        <f t="shared" si="27"/>
        <v>9823.899999999907</v>
      </c>
      <c r="R106" s="2">
        <v>2860181.3</v>
      </c>
    </row>
    <row r="107" spans="1:18" ht="15">
      <c r="A107" s="8" t="s">
        <v>234</v>
      </c>
      <c r="B107" s="58" t="s">
        <v>61</v>
      </c>
      <c r="C107" s="54" t="s">
        <v>125</v>
      </c>
      <c r="D107" s="2">
        <v>12409453.8</v>
      </c>
      <c r="E107" s="2">
        <f t="shared" si="28"/>
        <v>29889.699999999255</v>
      </c>
      <c r="F107" s="2">
        <v>12439343.5</v>
      </c>
      <c r="G107" s="2">
        <f t="shared" si="29"/>
        <v>1441561.8000000007</v>
      </c>
      <c r="H107" s="2">
        <v>13880905.3</v>
      </c>
      <c r="I107" s="2">
        <f t="shared" si="30"/>
        <v>0</v>
      </c>
      <c r="J107" s="2">
        <v>13880905.3</v>
      </c>
      <c r="K107" s="2">
        <f t="shared" si="30"/>
        <v>778821</v>
      </c>
      <c r="L107" s="2">
        <v>14659726.3</v>
      </c>
      <c r="M107" s="2">
        <f t="shared" si="25"/>
        <v>395337</v>
      </c>
      <c r="N107" s="2">
        <v>15055063.3</v>
      </c>
      <c r="O107" s="2">
        <f t="shared" si="26"/>
        <v>922154.7999999989</v>
      </c>
      <c r="P107" s="2">
        <v>15977218.1</v>
      </c>
      <c r="Q107" s="2">
        <f t="shared" si="27"/>
        <v>6909.800000000745</v>
      </c>
      <c r="R107" s="2">
        <v>15984127.9</v>
      </c>
    </row>
    <row r="108" spans="1:18" ht="15">
      <c r="A108" s="8" t="s">
        <v>235</v>
      </c>
      <c r="B108" s="58" t="s">
        <v>62</v>
      </c>
      <c r="C108" s="54" t="s">
        <v>126</v>
      </c>
      <c r="D108" s="2">
        <v>9147295</v>
      </c>
      <c r="E108" s="2">
        <f t="shared" si="28"/>
        <v>0</v>
      </c>
      <c r="F108" s="2">
        <v>9147295</v>
      </c>
      <c r="G108" s="2">
        <f t="shared" si="29"/>
        <v>0</v>
      </c>
      <c r="H108" s="2">
        <v>9147295</v>
      </c>
      <c r="I108" s="2">
        <f t="shared" si="30"/>
        <v>20005.800000000745</v>
      </c>
      <c r="J108" s="2">
        <v>9167300.8</v>
      </c>
      <c r="K108" s="2">
        <f t="shared" si="30"/>
        <v>-91163.40000000037</v>
      </c>
      <c r="L108" s="2">
        <v>9076137.4</v>
      </c>
      <c r="M108" s="2">
        <f t="shared" si="25"/>
        <v>93326.09999999963</v>
      </c>
      <c r="N108" s="2">
        <v>9169463.5</v>
      </c>
      <c r="O108" s="2">
        <f t="shared" si="26"/>
        <v>-941774.2000000002</v>
      </c>
      <c r="P108" s="2">
        <v>8227689.3</v>
      </c>
      <c r="Q108" s="2">
        <f t="shared" si="27"/>
        <v>58802.5</v>
      </c>
      <c r="R108" s="2">
        <v>8286491.8</v>
      </c>
    </row>
    <row r="109" spans="1:18" ht="15">
      <c r="A109" s="8" t="s">
        <v>236</v>
      </c>
      <c r="B109" s="58" t="s">
        <v>63</v>
      </c>
      <c r="C109" s="54" t="s">
        <v>127</v>
      </c>
      <c r="D109" s="2">
        <v>244877</v>
      </c>
      <c r="E109" s="2">
        <f t="shared" si="28"/>
        <v>0</v>
      </c>
      <c r="F109" s="2">
        <v>244877</v>
      </c>
      <c r="G109" s="2">
        <f t="shared" si="29"/>
        <v>0</v>
      </c>
      <c r="H109" s="2">
        <v>244877</v>
      </c>
      <c r="I109" s="2">
        <f t="shared" si="30"/>
        <v>3730.600000000006</v>
      </c>
      <c r="J109" s="2">
        <v>248607.6</v>
      </c>
      <c r="K109" s="2">
        <f t="shared" si="30"/>
        <v>7234.399999999994</v>
      </c>
      <c r="L109" s="2">
        <v>255842</v>
      </c>
      <c r="M109" s="2">
        <f t="shared" si="25"/>
        <v>3191.5</v>
      </c>
      <c r="N109" s="2">
        <v>259033.5</v>
      </c>
      <c r="O109" s="2">
        <f t="shared" si="26"/>
        <v>23610.29999999999</v>
      </c>
      <c r="P109" s="2">
        <v>282643.8</v>
      </c>
      <c r="Q109" s="2">
        <f t="shared" si="27"/>
        <v>-12802.700000000012</v>
      </c>
      <c r="R109" s="2">
        <v>269841.1</v>
      </c>
    </row>
    <row r="110" spans="1:18" s="7" customFormat="1" ht="15">
      <c r="A110" s="34" t="s">
        <v>237</v>
      </c>
      <c r="B110" s="61" t="s">
        <v>64</v>
      </c>
      <c r="C110" s="52" t="s">
        <v>128</v>
      </c>
      <c r="D110" s="37">
        <f>D111+D112+D113</f>
        <v>978467.5</v>
      </c>
      <c r="E110" s="37">
        <f t="shared" si="28"/>
        <v>29851.800000000047</v>
      </c>
      <c r="F110" s="37">
        <f>F111+F112+F113</f>
        <v>1008319.3</v>
      </c>
      <c r="G110" s="37">
        <f t="shared" si="29"/>
        <v>0</v>
      </c>
      <c r="H110" s="37">
        <f>H111+H112+H113</f>
        <v>1008319.3</v>
      </c>
      <c r="I110" s="37">
        <f t="shared" si="30"/>
        <v>10069.5</v>
      </c>
      <c r="J110" s="37">
        <f>J111+J112+J113</f>
        <v>1018388.8</v>
      </c>
      <c r="K110" s="37">
        <f t="shared" si="30"/>
        <v>392166.69999999995</v>
      </c>
      <c r="L110" s="37">
        <v>1410555.5</v>
      </c>
      <c r="M110" s="37">
        <f t="shared" si="25"/>
        <v>136159.8999999999</v>
      </c>
      <c r="N110" s="37">
        <v>1546715.4</v>
      </c>
      <c r="O110" s="37">
        <f t="shared" si="26"/>
        <v>111361.30000000005</v>
      </c>
      <c r="P110" s="37">
        <v>1658076.7</v>
      </c>
      <c r="Q110" s="37">
        <f t="shared" si="27"/>
        <v>-6819</v>
      </c>
      <c r="R110" s="37">
        <v>1651257.7</v>
      </c>
    </row>
    <row r="111" spans="1:18" ht="15">
      <c r="A111" s="8" t="s">
        <v>238</v>
      </c>
      <c r="B111" s="58" t="s">
        <v>65</v>
      </c>
      <c r="C111" s="54" t="s">
        <v>129</v>
      </c>
      <c r="D111" s="2">
        <v>472691.4</v>
      </c>
      <c r="E111" s="2">
        <f t="shared" si="28"/>
        <v>29851.79999999999</v>
      </c>
      <c r="F111" s="2">
        <v>502543.2</v>
      </c>
      <c r="G111" s="2">
        <f t="shared" si="29"/>
        <v>0</v>
      </c>
      <c r="H111" s="2">
        <v>502543.2</v>
      </c>
      <c r="I111" s="2">
        <f t="shared" si="30"/>
        <v>0</v>
      </c>
      <c r="J111" s="2">
        <v>502543.2</v>
      </c>
      <c r="K111" s="2">
        <f t="shared" si="30"/>
        <v>373592.89999999997</v>
      </c>
      <c r="L111" s="2">
        <v>876136.1</v>
      </c>
      <c r="M111" s="2">
        <f t="shared" si="25"/>
        <v>110942.59999999998</v>
      </c>
      <c r="N111" s="2">
        <v>987078.7</v>
      </c>
      <c r="O111" s="2">
        <f t="shared" si="26"/>
        <v>-451.69999999995343</v>
      </c>
      <c r="P111" s="2">
        <v>986627</v>
      </c>
      <c r="Q111" s="2">
        <f t="shared" si="27"/>
        <v>-6948</v>
      </c>
      <c r="R111" s="2">
        <v>979679</v>
      </c>
    </row>
    <row r="112" spans="1:18" ht="15">
      <c r="A112" s="8" t="s">
        <v>239</v>
      </c>
      <c r="B112" s="58" t="s">
        <v>66</v>
      </c>
      <c r="C112" s="54" t="s">
        <v>130</v>
      </c>
      <c r="D112" s="2">
        <v>483744.3</v>
      </c>
      <c r="E112" s="2">
        <f t="shared" si="28"/>
        <v>0</v>
      </c>
      <c r="F112" s="2">
        <v>483744.3</v>
      </c>
      <c r="G112" s="2">
        <f t="shared" si="29"/>
        <v>0</v>
      </c>
      <c r="H112" s="2">
        <v>483744.3</v>
      </c>
      <c r="I112" s="2">
        <f t="shared" si="30"/>
        <v>9491.299999999988</v>
      </c>
      <c r="J112" s="2">
        <v>493235.6</v>
      </c>
      <c r="K112" s="2">
        <f t="shared" si="30"/>
        <v>18573.800000000047</v>
      </c>
      <c r="L112" s="2">
        <v>511809.4</v>
      </c>
      <c r="M112" s="2">
        <f t="shared" si="25"/>
        <v>24229</v>
      </c>
      <c r="N112" s="2">
        <v>536038.4</v>
      </c>
      <c r="O112" s="2">
        <f t="shared" si="26"/>
        <v>107669.40000000002</v>
      </c>
      <c r="P112" s="2">
        <v>643707.8</v>
      </c>
      <c r="Q112" s="2">
        <f t="shared" si="27"/>
        <v>-161</v>
      </c>
      <c r="R112" s="2">
        <v>643546.8</v>
      </c>
    </row>
    <row r="113" spans="1:18" ht="30">
      <c r="A113" s="62" t="s">
        <v>240</v>
      </c>
      <c r="B113" s="58" t="s">
        <v>67</v>
      </c>
      <c r="C113" s="54" t="s">
        <v>131</v>
      </c>
      <c r="D113" s="2">
        <v>22031.8</v>
      </c>
      <c r="E113" s="2">
        <f t="shared" si="28"/>
        <v>0</v>
      </c>
      <c r="F113" s="2">
        <v>22031.8</v>
      </c>
      <c r="G113" s="2">
        <f t="shared" si="29"/>
        <v>0</v>
      </c>
      <c r="H113" s="2">
        <v>22031.8</v>
      </c>
      <c r="I113" s="2">
        <f t="shared" si="30"/>
        <v>578.2000000000007</v>
      </c>
      <c r="J113" s="2">
        <v>22610</v>
      </c>
      <c r="K113" s="2">
        <f t="shared" si="30"/>
        <v>0</v>
      </c>
      <c r="L113" s="2">
        <v>22610</v>
      </c>
      <c r="M113" s="2">
        <f t="shared" si="25"/>
        <v>988.2999999999993</v>
      </c>
      <c r="N113" s="2">
        <v>23598.3</v>
      </c>
      <c r="O113" s="2">
        <f t="shared" si="26"/>
        <v>4143.600000000002</v>
      </c>
      <c r="P113" s="2">
        <v>27741.9</v>
      </c>
      <c r="Q113" s="2">
        <f t="shared" si="27"/>
        <v>290</v>
      </c>
      <c r="R113" s="2">
        <v>28031.9</v>
      </c>
    </row>
    <row r="114" spans="1:18" s="7" customFormat="1" ht="15">
      <c r="A114" s="34" t="s">
        <v>241</v>
      </c>
      <c r="B114" s="61" t="s">
        <v>68</v>
      </c>
      <c r="C114" s="52" t="s">
        <v>132</v>
      </c>
      <c r="D114" s="37">
        <f>D115</f>
        <v>29259.8</v>
      </c>
      <c r="E114" s="37">
        <f t="shared" si="28"/>
        <v>0</v>
      </c>
      <c r="F114" s="37">
        <f>F115</f>
        <v>29259.8</v>
      </c>
      <c r="G114" s="37">
        <f t="shared" si="29"/>
        <v>0</v>
      </c>
      <c r="H114" s="37">
        <f>H115</f>
        <v>29259.8</v>
      </c>
      <c r="I114" s="37">
        <f t="shared" si="30"/>
        <v>881.9000000000015</v>
      </c>
      <c r="J114" s="37">
        <f>J115</f>
        <v>30141.7</v>
      </c>
      <c r="K114" s="37">
        <f t="shared" si="30"/>
        <v>0</v>
      </c>
      <c r="L114" s="37">
        <v>30141.7</v>
      </c>
      <c r="M114" s="37">
        <f t="shared" si="25"/>
        <v>1237.7999999999993</v>
      </c>
      <c r="N114" s="37">
        <v>31379.5</v>
      </c>
      <c r="O114" s="37">
        <f t="shared" si="26"/>
        <v>729</v>
      </c>
      <c r="P114" s="37">
        <v>32108.5</v>
      </c>
      <c r="Q114" s="37">
        <f t="shared" si="27"/>
        <v>0</v>
      </c>
      <c r="R114" s="37">
        <v>32108.5</v>
      </c>
    </row>
    <row r="115" spans="1:18" ht="15">
      <c r="A115" s="8" t="s">
        <v>242</v>
      </c>
      <c r="B115" s="58" t="s">
        <v>69</v>
      </c>
      <c r="C115" s="54" t="s">
        <v>133</v>
      </c>
      <c r="D115" s="2">
        <v>29259.8</v>
      </c>
      <c r="E115" s="2">
        <f t="shared" si="28"/>
        <v>0</v>
      </c>
      <c r="F115" s="2">
        <v>29259.8</v>
      </c>
      <c r="G115" s="2">
        <f t="shared" si="29"/>
        <v>0</v>
      </c>
      <c r="H115" s="2">
        <v>29259.8</v>
      </c>
      <c r="I115" s="2">
        <f t="shared" si="30"/>
        <v>881.9000000000015</v>
      </c>
      <c r="J115" s="2">
        <v>30141.7</v>
      </c>
      <c r="K115" s="2">
        <f t="shared" si="30"/>
        <v>0</v>
      </c>
      <c r="L115" s="2">
        <v>30141.7</v>
      </c>
      <c r="M115" s="2">
        <f t="shared" si="25"/>
        <v>1237.7999999999993</v>
      </c>
      <c r="N115" s="2">
        <v>31379.5</v>
      </c>
      <c r="O115" s="2">
        <f t="shared" si="26"/>
        <v>729</v>
      </c>
      <c r="P115" s="2">
        <v>32108.5</v>
      </c>
      <c r="Q115" s="2">
        <f t="shared" si="27"/>
        <v>0</v>
      </c>
      <c r="R115" s="2">
        <v>32108.5</v>
      </c>
    </row>
    <row r="116" spans="1:18" s="7" customFormat="1" ht="28.5">
      <c r="A116" s="34" t="s">
        <v>243</v>
      </c>
      <c r="B116" s="61" t="s">
        <v>70</v>
      </c>
      <c r="C116" s="52" t="s">
        <v>134</v>
      </c>
      <c r="D116" s="37">
        <f>D117</f>
        <v>511864.2</v>
      </c>
      <c r="E116" s="37">
        <f t="shared" si="28"/>
        <v>0</v>
      </c>
      <c r="F116" s="37">
        <f>F117</f>
        <v>511864.2</v>
      </c>
      <c r="G116" s="37">
        <f t="shared" si="29"/>
        <v>0</v>
      </c>
      <c r="H116" s="37">
        <f>H117</f>
        <v>511864.2</v>
      </c>
      <c r="I116" s="37">
        <f t="shared" si="30"/>
        <v>0</v>
      </c>
      <c r="J116" s="37">
        <f>J117</f>
        <v>511864.2</v>
      </c>
      <c r="K116" s="37">
        <f t="shared" si="30"/>
        <v>0</v>
      </c>
      <c r="L116" s="37">
        <v>511864.2</v>
      </c>
      <c r="M116" s="37">
        <f t="shared" si="25"/>
        <v>0</v>
      </c>
      <c r="N116" s="37">
        <v>511864.2</v>
      </c>
      <c r="O116" s="37">
        <f t="shared" si="26"/>
        <v>-190000</v>
      </c>
      <c r="P116" s="37">
        <v>321864.2</v>
      </c>
      <c r="Q116" s="37">
        <f t="shared" si="27"/>
        <v>-9148.900000000023</v>
      </c>
      <c r="R116" s="37">
        <v>312715.3</v>
      </c>
    </row>
    <row r="117" spans="1:18" ht="30">
      <c r="A117" s="8" t="s">
        <v>244</v>
      </c>
      <c r="B117" s="58" t="s">
        <v>71</v>
      </c>
      <c r="C117" s="54" t="s">
        <v>135</v>
      </c>
      <c r="D117" s="2">
        <v>511864.2</v>
      </c>
      <c r="E117" s="2">
        <f>F117-D117</f>
        <v>0</v>
      </c>
      <c r="F117" s="2">
        <v>511864.2</v>
      </c>
      <c r="G117" s="2">
        <f>H117-F117</f>
        <v>0</v>
      </c>
      <c r="H117" s="2">
        <v>511864.2</v>
      </c>
      <c r="I117" s="2">
        <f>J117-H117</f>
        <v>0</v>
      </c>
      <c r="J117" s="2">
        <v>511864.2</v>
      </c>
      <c r="K117" s="2">
        <f>L117-J117</f>
        <v>0</v>
      </c>
      <c r="L117" s="2">
        <v>511864.2</v>
      </c>
      <c r="M117" s="2">
        <f>N117-L117</f>
        <v>0</v>
      </c>
      <c r="N117" s="2">
        <v>511864.2</v>
      </c>
      <c r="O117" s="2">
        <f>P117-N117</f>
        <v>-190000</v>
      </c>
      <c r="P117" s="2">
        <v>321864.2</v>
      </c>
      <c r="Q117" s="2">
        <f>R117-P117</f>
        <v>-9148.900000000023</v>
      </c>
      <c r="R117" s="2">
        <v>312715.3</v>
      </c>
    </row>
    <row r="118" spans="1:18" s="7" customFormat="1" ht="42" customHeight="1">
      <c r="A118" s="34" t="s">
        <v>245</v>
      </c>
      <c r="B118" s="61" t="s">
        <v>72</v>
      </c>
      <c r="C118" s="52" t="s">
        <v>136</v>
      </c>
      <c r="D118" s="37">
        <f>D119+D120+D121</f>
        <v>7077397.1</v>
      </c>
      <c r="E118" s="37">
        <f>F118-D118</f>
        <v>0</v>
      </c>
      <c r="F118" s="37">
        <f>F119+F120+F121</f>
        <v>7077397.1</v>
      </c>
      <c r="G118" s="37">
        <f>H118-F118</f>
        <v>0</v>
      </c>
      <c r="H118" s="37">
        <f>H119+H120+H121</f>
        <v>7077397.1</v>
      </c>
      <c r="I118" s="37">
        <f>J118-H118</f>
        <v>328377.0999999996</v>
      </c>
      <c r="J118" s="37">
        <f>J119+J120+J121</f>
        <v>7405774.199999999</v>
      </c>
      <c r="K118" s="37">
        <f>L118-J118</f>
        <v>308909.50000000093</v>
      </c>
      <c r="L118" s="37">
        <v>7714683.7</v>
      </c>
      <c r="M118" s="37">
        <f>N118-L118</f>
        <v>701508.2000000002</v>
      </c>
      <c r="N118" s="37">
        <v>8416191.9</v>
      </c>
      <c r="O118" s="37">
        <f>P118-N118</f>
        <v>905258.2999999989</v>
      </c>
      <c r="P118" s="37">
        <v>9321450.2</v>
      </c>
      <c r="Q118" s="37">
        <f>R118-P118</f>
        <v>74833.20000000112</v>
      </c>
      <c r="R118" s="37">
        <v>9396283.4</v>
      </c>
    </row>
    <row r="119" spans="1:18" ht="45.75" customHeight="1">
      <c r="A119" s="8" t="s">
        <v>246</v>
      </c>
      <c r="B119" s="58" t="s">
        <v>73</v>
      </c>
      <c r="C119" s="54" t="s">
        <v>137</v>
      </c>
      <c r="D119" s="2">
        <v>5215619</v>
      </c>
      <c r="E119" s="2">
        <f>F119-D119</f>
        <v>0</v>
      </c>
      <c r="F119" s="2">
        <v>5215619</v>
      </c>
      <c r="G119" s="2">
        <f>H119-F119</f>
        <v>0</v>
      </c>
      <c r="H119" s="2">
        <v>5215619</v>
      </c>
      <c r="I119" s="2">
        <f>J119-H119</f>
        <v>0</v>
      </c>
      <c r="J119" s="2">
        <v>5215619</v>
      </c>
      <c r="K119" s="2">
        <f>L119-J119</f>
        <v>0</v>
      </c>
      <c r="L119" s="2">
        <v>5215619</v>
      </c>
      <c r="M119" s="2">
        <f>N119-L119</f>
        <v>0</v>
      </c>
      <c r="N119" s="2">
        <v>5215619</v>
      </c>
      <c r="O119" s="2">
        <f>P119-N119</f>
        <v>0</v>
      </c>
      <c r="P119" s="2">
        <v>5215619</v>
      </c>
      <c r="Q119" s="2">
        <f>R119-P119</f>
        <v>0</v>
      </c>
      <c r="R119" s="2">
        <v>5215619</v>
      </c>
    </row>
    <row r="120" spans="1:18" ht="15">
      <c r="A120" s="8" t="s">
        <v>247</v>
      </c>
      <c r="B120" s="58" t="s">
        <v>74</v>
      </c>
      <c r="C120" s="54" t="s">
        <v>138</v>
      </c>
      <c r="D120" s="2">
        <v>1330376</v>
      </c>
      <c r="E120" s="2">
        <f>F120-D120</f>
        <v>0</v>
      </c>
      <c r="F120" s="2">
        <v>1330376</v>
      </c>
      <c r="G120" s="2">
        <f>H120-F120</f>
        <v>0</v>
      </c>
      <c r="H120" s="2">
        <v>1330376</v>
      </c>
      <c r="I120" s="2">
        <f>J120-H120</f>
        <v>328377.1000000001</v>
      </c>
      <c r="J120" s="2">
        <v>1658753.1</v>
      </c>
      <c r="K120" s="2">
        <f>L120-J120</f>
        <v>150408.7999999998</v>
      </c>
      <c r="L120" s="2">
        <v>1809161.9</v>
      </c>
      <c r="M120" s="2">
        <f>N120-L120</f>
        <v>651023.5</v>
      </c>
      <c r="N120" s="2">
        <v>2460185.4</v>
      </c>
      <c r="O120" s="2">
        <f>P120-N120</f>
        <v>714535.1000000001</v>
      </c>
      <c r="P120" s="2">
        <v>3174720.5</v>
      </c>
      <c r="Q120" s="2">
        <f>R120-P120</f>
        <v>48047.60000000009</v>
      </c>
      <c r="R120" s="2">
        <v>3222768.1</v>
      </c>
    </row>
    <row r="121" spans="1:18" ht="30">
      <c r="A121" s="8" t="s">
        <v>248</v>
      </c>
      <c r="B121" s="58" t="s">
        <v>75</v>
      </c>
      <c r="C121" s="54" t="s">
        <v>139</v>
      </c>
      <c r="D121" s="2">
        <v>531402.1</v>
      </c>
      <c r="E121" s="2">
        <f>F121-D121</f>
        <v>0</v>
      </c>
      <c r="F121" s="2">
        <v>531402.1</v>
      </c>
      <c r="G121" s="2">
        <f>H121-F121</f>
        <v>0</v>
      </c>
      <c r="H121" s="2">
        <v>531402.1</v>
      </c>
      <c r="I121" s="2">
        <f>J121-H121</f>
        <v>0</v>
      </c>
      <c r="J121" s="2">
        <v>531402.1</v>
      </c>
      <c r="K121" s="2">
        <f>L121-J121</f>
        <v>158500.70000000007</v>
      </c>
      <c r="L121" s="2">
        <v>689902.8</v>
      </c>
      <c r="M121" s="2">
        <f>N121-L121</f>
        <v>50484.69999999995</v>
      </c>
      <c r="N121" s="2">
        <v>740387.5</v>
      </c>
      <c r="O121" s="2">
        <f>P121-N121</f>
        <v>190723.19999999995</v>
      </c>
      <c r="P121" s="2">
        <v>931110.7</v>
      </c>
      <c r="Q121" s="2">
        <f>R121-P121</f>
        <v>26785.600000000093</v>
      </c>
      <c r="R121" s="2">
        <v>957896.3</v>
      </c>
    </row>
    <row r="122" spans="1:18" s="14" customFormat="1" ht="20.25" customHeight="1">
      <c r="A122" s="30" t="s">
        <v>143</v>
      </c>
      <c r="B122" s="31" t="s">
        <v>142</v>
      </c>
      <c r="C122" s="32"/>
      <c r="D122" s="33">
        <f>D5-D50</f>
        <v>-7315894.099999994</v>
      </c>
      <c r="E122" s="33">
        <f aca="true" t="shared" si="31" ref="E122:J122">E5-E50</f>
        <v>-1309389.299999997</v>
      </c>
      <c r="F122" s="33">
        <f t="shared" si="31"/>
        <v>-8625283.399999991</v>
      </c>
      <c r="G122" s="33">
        <f t="shared" si="31"/>
        <v>-1457756.900000006</v>
      </c>
      <c r="H122" s="33">
        <f t="shared" si="31"/>
        <v>-10083040.299999997</v>
      </c>
      <c r="I122" s="33">
        <f t="shared" si="31"/>
        <v>-3.166496753692627E-08</v>
      </c>
      <c r="J122" s="33">
        <f t="shared" si="31"/>
        <v>-10083040.300000027</v>
      </c>
      <c r="K122" s="33">
        <f aca="true" t="shared" si="32" ref="K122:P122">K5-K50</f>
        <v>0.10000003036111593</v>
      </c>
      <c r="L122" s="33">
        <f t="shared" si="32"/>
        <v>-10083040.199999988</v>
      </c>
      <c r="M122" s="33">
        <f t="shared" si="32"/>
        <v>-0.10000001732259989</v>
      </c>
      <c r="N122" s="33">
        <f t="shared" si="32"/>
        <v>-10083040.299999997</v>
      </c>
      <c r="O122" s="33">
        <f t="shared" si="32"/>
        <v>0.10000002011656761</v>
      </c>
      <c r="P122" s="33">
        <f t="shared" si="32"/>
        <v>-10083040.199999988</v>
      </c>
      <c r="Q122" s="33">
        <f>Q5-Q50</f>
        <v>-0.10000000521540642</v>
      </c>
      <c r="R122" s="33">
        <f>R5-R50</f>
        <v>-10083040.299999982</v>
      </c>
    </row>
  </sheetData>
  <sheetProtection/>
  <mergeCells count="3">
    <mergeCell ref="A4:B4"/>
    <mergeCell ref="A1:F1"/>
    <mergeCell ref="A2:H2"/>
  </mergeCells>
  <printOptions/>
  <pageMargins left="0.11811023622047245" right="0.11811023622047245" top="0.15748031496062992" bottom="0.15748031496062992" header="0.31496062992125984" footer="0.31496062992125984"/>
  <pageSetup fitToHeight="2" fitToWidth="2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2024-04-19T00:53:03Z</dcterms:modified>
  <cp:category/>
  <cp:version/>
  <cp:contentType/>
  <cp:contentStatus/>
</cp:coreProperties>
</file>