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Почта - Дутченко О.А\Закл. на законопроект об исполн. бюджета 2023\Приложения\"/>
    </mc:Choice>
  </mc:AlternateContent>
  <bookViews>
    <workbookView xWindow="0" yWindow="0" windowWidth="28800" windowHeight="12000"/>
  </bookViews>
  <sheets>
    <sheet name="Документ" sheetId="2" r:id="rId1"/>
  </sheets>
  <definedNames>
    <definedName name="_xlnm._FilterDatabase" localSheetId="0" hidden="1">Документ!$A$11:$M$171</definedName>
    <definedName name="_xlnm.Print_Titles" localSheetId="0">Документ!$8:$11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2" l="1"/>
  <c r="J27" i="2"/>
  <c r="K27" i="2"/>
  <c r="K133" i="2"/>
  <c r="J133" i="2"/>
  <c r="I133" i="2"/>
  <c r="B133" i="2"/>
  <c r="C133" i="2"/>
  <c r="D133" i="2"/>
  <c r="E133" i="2"/>
  <c r="F133" i="2"/>
  <c r="G133" i="2"/>
  <c r="H133" i="2"/>
  <c r="M15" i="2"/>
  <c r="M16" i="2"/>
  <c r="M18" i="2"/>
  <c r="M19" i="2"/>
  <c r="M20" i="2"/>
  <c r="M21" i="2"/>
  <c r="M22" i="2"/>
  <c r="M24" i="2"/>
  <c r="M25" i="2"/>
  <c r="M26" i="2"/>
  <c r="M29" i="2"/>
  <c r="M31" i="2"/>
  <c r="M32" i="2"/>
  <c r="M33" i="2"/>
  <c r="M34" i="2"/>
  <c r="M35" i="2"/>
  <c r="M36" i="2"/>
  <c r="M37" i="2"/>
  <c r="M40" i="2"/>
  <c r="M42" i="2"/>
  <c r="M43" i="2"/>
  <c r="M45" i="2"/>
  <c r="M46" i="2"/>
  <c r="M48" i="2"/>
  <c r="M50" i="2"/>
  <c r="M52" i="2"/>
  <c r="M53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1" i="2"/>
  <c r="M72" i="2"/>
  <c r="M73" i="2"/>
  <c r="M74" i="2"/>
  <c r="M75" i="2"/>
  <c r="M77" i="2"/>
  <c r="M78" i="2"/>
  <c r="M79" i="2"/>
  <c r="M80" i="2"/>
  <c r="M81" i="2"/>
  <c r="M83" i="2"/>
  <c r="M85" i="2"/>
  <c r="M86" i="2"/>
  <c r="M89" i="2"/>
  <c r="M91" i="2"/>
  <c r="M92" i="2"/>
  <c r="M93" i="2"/>
  <c r="M95" i="2"/>
  <c r="M96" i="2"/>
  <c r="M97" i="2"/>
  <c r="M99" i="2"/>
  <c r="M102" i="2"/>
  <c r="M103" i="2"/>
  <c r="M104" i="2"/>
  <c r="M105" i="2"/>
  <c r="M106" i="2"/>
  <c r="M108" i="2"/>
  <c r="M109" i="2"/>
  <c r="M111" i="2"/>
  <c r="M112" i="2"/>
  <c r="M114" i="2"/>
  <c r="M115" i="2"/>
  <c r="M117" i="2"/>
  <c r="M118" i="2"/>
  <c r="M119" i="2"/>
  <c r="M122" i="2"/>
  <c r="M123" i="2"/>
  <c r="M124" i="2"/>
  <c r="M126" i="2"/>
  <c r="M127" i="2"/>
  <c r="M128" i="2"/>
  <c r="M129" i="2"/>
  <c r="M131" i="2"/>
  <c r="M134" i="2"/>
  <c r="M135" i="2"/>
  <c r="M136" i="2"/>
  <c r="M140" i="2"/>
  <c r="M137" i="2"/>
  <c r="M138" i="2"/>
  <c r="M139" i="2"/>
  <c r="M142" i="2"/>
  <c r="M143" i="2"/>
  <c r="M145" i="2"/>
  <c r="M148" i="2"/>
  <c r="M150" i="2"/>
  <c r="M152" i="2"/>
  <c r="M153" i="2"/>
  <c r="M156" i="2"/>
  <c r="M157" i="2"/>
  <c r="M161" i="2"/>
  <c r="M162" i="2"/>
  <c r="M164" i="2"/>
  <c r="M167" i="2"/>
  <c r="M170" i="2"/>
  <c r="L15" i="2"/>
  <c r="L16" i="2"/>
  <c r="L18" i="2"/>
  <c r="L19" i="2"/>
  <c r="L20" i="2"/>
  <c r="L21" i="2"/>
  <c r="L22" i="2"/>
  <c r="L24" i="2"/>
  <c r="L25" i="2"/>
  <c r="L26" i="2"/>
  <c r="L29" i="2"/>
  <c r="L31" i="2"/>
  <c r="L32" i="2"/>
  <c r="L33" i="2"/>
  <c r="L34" i="2"/>
  <c r="L35" i="2"/>
  <c r="L36" i="2"/>
  <c r="L37" i="2"/>
  <c r="L40" i="2"/>
  <c r="L42" i="2"/>
  <c r="L43" i="2"/>
  <c r="L45" i="2"/>
  <c r="L46" i="2"/>
  <c r="L48" i="2"/>
  <c r="L50" i="2"/>
  <c r="L52" i="2"/>
  <c r="L53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1" i="2"/>
  <c r="L72" i="2"/>
  <c r="L73" i="2"/>
  <c r="L74" i="2"/>
  <c r="L75" i="2"/>
  <c r="L77" i="2"/>
  <c r="L78" i="2"/>
  <c r="L79" i="2"/>
  <c r="L80" i="2"/>
  <c r="L81" i="2"/>
  <c r="L83" i="2"/>
  <c r="L85" i="2"/>
  <c r="L86" i="2"/>
  <c r="L89" i="2"/>
  <c r="L91" i="2"/>
  <c r="L92" i="2"/>
  <c r="L93" i="2"/>
  <c r="L95" i="2"/>
  <c r="L96" i="2"/>
  <c r="L97" i="2"/>
  <c r="L99" i="2"/>
  <c r="L102" i="2"/>
  <c r="L103" i="2"/>
  <c r="L104" i="2"/>
  <c r="L105" i="2"/>
  <c r="L106" i="2"/>
  <c r="L108" i="2"/>
  <c r="L109" i="2"/>
  <c r="L111" i="2"/>
  <c r="L112" i="2"/>
  <c r="L114" i="2"/>
  <c r="L115" i="2"/>
  <c r="L117" i="2"/>
  <c r="L118" i="2"/>
  <c r="L119" i="2"/>
  <c r="L122" i="2"/>
  <c r="L123" i="2"/>
  <c r="L124" i="2"/>
  <c r="L126" i="2"/>
  <c r="L127" i="2"/>
  <c r="L128" i="2"/>
  <c r="L129" i="2"/>
  <c r="L131" i="2"/>
  <c r="L134" i="2"/>
  <c r="L135" i="2"/>
  <c r="L136" i="2"/>
  <c r="L140" i="2"/>
  <c r="L137" i="2"/>
  <c r="L138" i="2"/>
  <c r="L139" i="2"/>
  <c r="L142" i="2"/>
  <c r="L143" i="2"/>
  <c r="L145" i="2"/>
  <c r="L148" i="2"/>
  <c r="L150" i="2"/>
  <c r="L152" i="2"/>
  <c r="L153" i="2"/>
  <c r="L156" i="2"/>
  <c r="L157" i="2"/>
  <c r="L161" i="2"/>
  <c r="L162" i="2"/>
  <c r="L164" i="2"/>
  <c r="L167" i="2"/>
  <c r="L170" i="2"/>
  <c r="M14" i="2"/>
  <c r="L14" i="2"/>
  <c r="K169" i="2"/>
  <c r="K168" i="2" s="1"/>
  <c r="K166" i="2"/>
  <c r="K165" i="2" s="1"/>
  <c r="K163" i="2"/>
  <c r="K160" i="2"/>
  <c r="K155" i="2"/>
  <c r="K154" i="2" s="1"/>
  <c r="K151" i="2"/>
  <c r="K149" i="2"/>
  <c r="K147" i="2"/>
  <c r="K144" i="2"/>
  <c r="K141" i="2"/>
  <c r="K130" i="2"/>
  <c r="K125" i="2"/>
  <c r="K121" i="2"/>
  <c r="K116" i="2"/>
  <c r="K113" i="2"/>
  <c r="K110" i="2"/>
  <c r="K107" i="2"/>
  <c r="K101" i="2"/>
  <c r="K98" i="2"/>
  <c r="K94" i="2"/>
  <c r="K90" i="2"/>
  <c r="K88" i="2"/>
  <c r="K84" i="2"/>
  <c r="K82" i="2"/>
  <c r="K76" i="2"/>
  <c r="K70" i="2"/>
  <c r="K55" i="2"/>
  <c r="K51" i="2"/>
  <c r="K49" i="2"/>
  <c r="K47" i="2"/>
  <c r="K44" i="2"/>
  <c r="K41" i="2"/>
  <c r="K39" i="2"/>
  <c r="K30" i="2"/>
  <c r="K23" i="2"/>
  <c r="K17" i="2"/>
  <c r="K13" i="2"/>
  <c r="J169" i="2"/>
  <c r="J168" i="2" s="1"/>
  <c r="J166" i="2"/>
  <c r="J165" i="2" s="1"/>
  <c r="J163" i="2"/>
  <c r="J160" i="2"/>
  <c r="J155" i="2"/>
  <c r="J154" i="2" s="1"/>
  <c r="J151" i="2"/>
  <c r="J149" i="2"/>
  <c r="J147" i="2"/>
  <c r="J144" i="2"/>
  <c r="J141" i="2"/>
  <c r="J130" i="2"/>
  <c r="J125" i="2"/>
  <c r="J121" i="2"/>
  <c r="J116" i="2"/>
  <c r="J113" i="2"/>
  <c r="J110" i="2"/>
  <c r="J107" i="2"/>
  <c r="J101" i="2"/>
  <c r="J98" i="2"/>
  <c r="J94" i="2"/>
  <c r="J90" i="2"/>
  <c r="J88" i="2"/>
  <c r="J84" i="2"/>
  <c r="J82" i="2"/>
  <c r="J76" i="2"/>
  <c r="J70" i="2"/>
  <c r="J55" i="2"/>
  <c r="J51" i="2"/>
  <c r="J49" i="2"/>
  <c r="J47" i="2"/>
  <c r="J44" i="2"/>
  <c r="J41" i="2"/>
  <c r="J39" i="2"/>
  <c r="J30" i="2"/>
  <c r="J23" i="2"/>
  <c r="J17" i="2"/>
  <c r="J13" i="2"/>
  <c r="M116" i="2" l="1"/>
  <c r="M47" i="2"/>
  <c r="M88" i="2"/>
  <c r="M151" i="2"/>
  <c r="M30" i="2"/>
  <c r="M13" i="2"/>
  <c r="M17" i="2"/>
  <c r="M154" i="2"/>
  <c r="M39" i="2"/>
  <c r="M49" i="2"/>
  <c r="M76" i="2"/>
  <c r="J12" i="2"/>
  <c r="M147" i="2"/>
  <c r="J159" i="2"/>
  <c r="M27" i="2"/>
  <c r="M98" i="2"/>
  <c r="M130" i="2"/>
  <c r="K159" i="2"/>
  <c r="K100" i="2"/>
  <c r="J87" i="2"/>
  <c r="M23" i="2"/>
  <c r="K38" i="2"/>
  <c r="M51" i="2"/>
  <c r="M94" i="2"/>
  <c r="K132" i="2"/>
  <c r="M168" i="2"/>
  <c r="M155" i="2"/>
  <c r="M141" i="2"/>
  <c r="M107" i="2"/>
  <c r="M70" i="2"/>
  <c r="M113" i="2"/>
  <c r="M165" i="2"/>
  <c r="M144" i="2"/>
  <c r="M110" i="2"/>
  <c r="M44" i="2"/>
  <c r="M169" i="2"/>
  <c r="M41" i="2"/>
  <c r="J38" i="2"/>
  <c r="J132" i="2"/>
  <c r="M90" i="2"/>
  <c r="M133" i="2"/>
  <c r="M166" i="2"/>
  <c r="M84" i="2"/>
  <c r="M55" i="2"/>
  <c r="J54" i="2"/>
  <c r="M101" i="2"/>
  <c r="J100" i="2"/>
  <c r="M149" i="2"/>
  <c r="J146" i="2"/>
  <c r="M125" i="2"/>
  <c r="J120" i="2"/>
  <c r="M121" i="2"/>
  <c r="K171" i="2" l="1"/>
  <c r="J171" i="2"/>
  <c r="M38" i="2"/>
  <c r="M100" i="2"/>
  <c r="M146" i="2"/>
  <c r="M87" i="2"/>
  <c r="M132" i="2"/>
  <c r="M12" i="2"/>
  <c r="M54" i="2"/>
  <c r="M120" i="2"/>
  <c r="M171" i="2" l="1"/>
  <c r="I169" i="2"/>
  <c r="H169" i="2"/>
  <c r="I166" i="2"/>
  <c r="L166" i="2" s="1"/>
  <c r="I163" i="2"/>
  <c r="I160" i="2"/>
  <c r="I155" i="2"/>
  <c r="I151" i="2"/>
  <c r="L151" i="2" s="1"/>
  <c r="I149" i="2"/>
  <c r="L149" i="2" s="1"/>
  <c r="I147" i="2"/>
  <c r="L147" i="2" s="1"/>
  <c r="I144" i="2"/>
  <c r="L144" i="2" s="1"/>
  <c r="I141" i="2"/>
  <c r="L141" i="2" s="1"/>
  <c r="L133" i="2"/>
  <c r="I130" i="2"/>
  <c r="L130" i="2" s="1"/>
  <c r="I125" i="2"/>
  <c r="L125" i="2" s="1"/>
  <c r="I121" i="2"/>
  <c r="L121" i="2" s="1"/>
  <c r="I116" i="2"/>
  <c r="L116" i="2" s="1"/>
  <c r="I113" i="2"/>
  <c r="L113" i="2" s="1"/>
  <c r="I110" i="2"/>
  <c r="L110" i="2" s="1"/>
  <c r="I107" i="2"/>
  <c r="L107" i="2" s="1"/>
  <c r="I101" i="2"/>
  <c r="L101" i="2" s="1"/>
  <c r="I98" i="2"/>
  <c r="L98" i="2" s="1"/>
  <c r="I94" i="2"/>
  <c r="L94" i="2" s="1"/>
  <c r="I90" i="2"/>
  <c r="L90" i="2" s="1"/>
  <c r="I88" i="2"/>
  <c r="L88" i="2" s="1"/>
  <c r="I84" i="2"/>
  <c r="L84" i="2" s="1"/>
  <c r="I82" i="2"/>
  <c r="I76" i="2"/>
  <c r="L76" i="2" s="1"/>
  <c r="I70" i="2"/>
  <c r="L70" i="2" s="1"/>
  <c r="I55" i="2"/>
  <c r="L55" i="2" s="1"/>
  <c r="I51" i="2"/>
  <c r="L51" i="2" s="1"/>
  <c r="I49" i="2"/>
  <c r="L49" i="2" s="1"/>
  <c r="I47" i="2"/>
  <c r="L47" i="2" s="1"/>
  <c r="I44" i="2"/>
  <c r="L44" i="2" s="1"/>
  <c r="I41" i="2"/>
  <c r="L41" i="2" s="1"/>
  <c r="I39" i="2"/>
  <c r="L39" i="2" s="1"/>
  <c r="I30" i="2"/>
  <c r="L30" i="2" s="1"/>
  <c r="L27" i="2"/>
  <c r="I23" i="2"/>
  <c r="L23" i="2" s="1"/>
  <c r="I17" i="2"/>
  <c r="L17" i="2" s="1"/>
  <c r="I13" i="2"/>
  <c r="L13" i="2" s="1"/>
  <c r="I154" i="2" l="1"/>
  <c r="L154" i="2" s="1"/>
  <c r="L155" i="2"/>
  <c r="I168" i="2"/>
  <c r="L168" i="2" s="1"/>
  <c r="L169" i="2"/>
  <c r="I165" i="2"/>
  <c r="L165" i="2" s="1"/>
  <c r="I120" i="2"/>
  <c r="L120" i="2" s="1"/>
  <c r="I54" i="2"/>
  <c r="L54" i="2" s="1"/>
  <c r="I87" i="2"/>
  <c r="L87" i="2" s="1"/>
  <c r="I159" i="2"/>
  <c r="I132" i="2"/>
  <c r="L132" i="2" s="1"/>
  <c r="I38" i="2"/>
  <c r="L38" i="2" s="1"/>
  <c r="I100" i="2"/>
  <c r="L100" i="2" s="1"/>
  <c r="I146" i="2"/>
  <c r="L146" i="2" s="1"/>
  <c r="I12" i="2"/>
  <c r="L12" i="2" s="1"/>
  <c r="G168" i="2"/>
  <c r="F168" i="2"/>
  <c r="E168" i="2"/>
  <c r="D168" i="2"/>
  <c r="C168" i="2"/>
  <c r="B168" i="2"/>
  <c r="H168" i="2"/>
  <c r="G166" i="2"/>
  <c r="G165" i="2" s="1"/>
  <c r="G163" i="2"/>
  <c r="G160" i="2"/>
  <c r="G159" i="2" s="1"/>
  <c r="G155" i="2"/>
  <c r="G154" i="2" s="1"/>
  <c r="G151" i="2"/>
  <c r="G149" i="2"/>
  <c r="G147" i="2"/>
  <c r="G144" i="2"/>
  <c r="G141" i="2"/>
  <c r="G130" i="2"/>
  <c r="G125" i="2"/>
  <c r="G121" i="2"/>
  <c r="G116" i="2"/>
  <c r="G113" i="2"/>
  <c r="G110" i="2"/>
  <c r="G107" i="2"/>
  <c r="G101" i="2"/>
  <c r="G98" i="2"/>
  <c r="G94" i="2"/>
  <c r="G90" i="2"/>
  <c r="G88" i="2"/>
  <c r="G84" i="2"/>
  <c r="G82" i="2"/>
  <c r="G76" i="2"/>
  <c r="G70" i="2"/>
  <c r="G55" i="2"/>
  <c r="G51" i="2"/>
  <c r="G49" i="2"/>
  <c r="G47" i="2"/>
  <c r="G44" i="2"/>
  <c r="G41" i="2"/>
  <c r="G39" i="2"/>
  <c r="G30" i="2"/>
  <c r="G27" i="2"/>
  <c r="G23" i="2"/>
  <c r="G17" i="2"/>
  <c r="G13" i="2"/>
  <c r="G54" i="2" l="1"/>
  <c r="G100" i="2"/>
  <c r="I171" i="2"/>
  <c r="L171" i="2" s="1"/>
  <c r="G87" i="2"/>
  <c r="G146" i="2"/>
  <c r="G38" i="2"/>
  <c r="G132" i="2"/>
  <c r="G12" i="2"/>
  <c r="G120" i="2"/>
  <c r="H101" i="2"/>
  <c r="H90" i="2"/>
  <c r="F166" i="2"/>
  <c r="F165" i="2" s="1"/>
  <c r="F163" i="2"/>
  <c r="F160" i="2"/>
  <c r="F155" i="2"/>
  <c r="F154" i="2" s="1"/>
  <c r="F151" i="2"/>
  <c r="F149" i="2"/>
  <c r="F147" i="2"/>
  <c r="F144" i="2"/>
  <c r="F141" i="2"/>
  <c r="F130" i="2"/>
  <c r="F125" i="2"/>
  <c r="F121" i="2"/>
  <c r="F116" i="2"/>
  <c r="F113" i="2"/>
  <c r="F110" i="2"/>
  <c r="F107" i="2"/>
  <c r="F101" i="2"/>
  <c r="F98" i="2"/>
  <c r="F94" i="2"/>
  <c r="F90" i="2"/>
  <c r="F88" i="2"/>
  <c r="F84" i="2"/>
  <c r="F82" i="2"/>
  <c r="F76" i="2"/>
  <c r="F70" i="2"/>
  <c r="F55" i="2"/>
  <c r="F51" i="2"/>
  <c r="F49" i="2"/>
  <c r="F47" i="2"/>
  <c r="F44" i="2"/>
  <c r="F41" i="2"/>
  <c r="F39" i="2"/>
  <c r="F30" i="2"/>
  <c r="F27" i="2"/>
  <c r="F23" i="2"/>
  <c r="F17" i="2"/>
  <c r="F13" i="2"/>
  <c r="F146" i="2" l="1"/>
  <c r="F120" i="2"/>
  <c r="F159" i="2"/>
  <c r="F38" i="2"/>
  <c r="G171" i="2"/>
  <c r="F12" i="2"/>
  <c r="F132" i="2"/>
  <c r="F87" i="2"/>
  <c r="F100" i="2"/>
  <c r="F54" i="2"/>
  <c r="H166" i="2"/>
  <c r="H163" i="2"/>
  <c r="H160" i="2"/>
  <c r="H155" i="2"/>
  <c r="H151" i="2"/>
  <c r="H149" i="2"/>
  <c r="H147" i="2"/>
  <c r="H144" i="2"/>
  <c r="H141" i="2"/>
  <c r="H130" i="2"/>
  <c r="H125" i="2"/>
  <c r="H121" i="2"/>
  <c r="H116" i="2"/>
  <c r="H113" i="2"/>
  <c r="H110" i="2"/>
  <c r="H107" i="2"/>
  <c r="H98" i="2"/>
  <c r="H94" i="2"/>
  <c r="H88" i="2"/>
  <c r="H84" i="2"/>
  <c r="H82" i="2"/>
  <c r="H76" i="2"/>
  <c r="H70" i="2"/>
  <c r="H55" i="2"/>
  <c r="H51" i="2"/>
  <c r="H49" i="2"/>
  <c r="H47" i="2"/>
  <c r="H44" i="2"/>
  <c r="H41" i="2"/>
  <c r="H39" i="2"/>
  <c r="H30" i="2"/>
  <c r="H27" i="2"/>
  <c r="H23" i="2"/>
  <c r="H17" i="2"/>
  <c r="H13" i="2"/>
  <c r="H165" i="2" l="1"/>
  <c r="H132" i="2"/>
  <c r="H146" i="2"/>
  <c r="H159" i="2"/>
  <c r="H38" i="2"/>
  <c r="F171" i="2"/>
  <c r="H154" i="2"/>
  <c r="H54" i="2"/>
  <c r="H87" i="2"/>
  <c r="H120" i="2"/>
  <c r="H100" i="2"/>
  <c r="H12" i="2"/>
  <c r="E49" i="2"/>
  <c r="E166" i="2"/>
  <c r="E165" i="2" s="1"/>
  <c r="E163" i="2"/>
  <c r="E160" i="2"/>
  <c r="E159" i="2" s="1"/>
  <c r="E155" i="2"/>
  <c r="E151" i="2"/>
  <c r="E149" i="2"/>
  <c r="E147" i="2"/>
  <c r="E144" i="2"/>
  <c r="E141" i="2"/>
  <c r="E130" i="2"/>
  <c r="E125" i="2"/>
  <c r="E121" i="2"/>
  <c r="E116" i="2"/>
  <c r="E113" i="2"/>
  <c r="E110" i="2"/>
  <c r="E107" i="2"/>
  <c r="E101" i="2"/>
  <c r="E98" i="2"/>
  <c r="E94" i="2"/>
  <c r="E90" i="2"/>
  <c r="E88" i="2"/>
  <c r="E84" i="2"/>
  <c r="E82" i="2"/>
  <c r="E76" i="2"/>
  <c r="E70" i="2"/>
  <c r="E55" i="2"/>
  <c r="E51" i="2"/>
  <c r="E47" i="2"/>
  <c r="E44" i="2"/>
  <c r="E41" i="2"/>
  <c r="E39" i="2"/>
  <c r="E30" i="2"/>
  <c r="E27" i="2"/>
  <c r="E23" i="2"/>
  <c r="E17" i="2"/>
  <c r="E13" i="2"/>
  <c r="H171" i="2" l="1"/>
  <c r="E146" i="2"/>
  <c r="E154" i="2"/>
  <c r="E38" i="2"/>
  <c r="E132" i="2"/>
  <c r="E54" i="2"/>
  <c r="E12" i="2"/>
  <c r="E100" i="2"/>
  <c r="E87" i="2"/>
  <c r="E120" i="2"/>
  <c r="C166" i="2"/>
  <c r="C165" i="2" s="1"/>
  <c r="C163" i="2"/>
  <c r="C160" i="2"/>
  <c r="C155" i="2"/>
  <c r="C151" i="2"/>
  <c r="C149" i="2"/>
  <c r="C147" i="2"/>
  <c r="C144" i="2"/>
  <c r="C141" i="2"/>
  <c r="C130" i="2"/>
  <c r="C125" i="2"/>
  <c r="C121" i="2"/>
  <c r="C116" i="2"/>
  <c r="C113" i="2"/>
  <c r="C110" i="2"/>
  <c r="C107" i="2"/>
  <c r="C101" i="2"/>
  <c r="C98" i="2"/>
  <c r="C94" i="2"/>
  <c r="C90" i="2"/>
  <c r="C88" i="2"/>
  <c r="C84" i="2"/>
  <c r="C82" i="2"/>
  <c r="C76" i="2"/>
  <c r="C70" i="2"/>
  <c r="C55" i="2"/>
  <c r="C51" i="2"/>
  <c r="C49" i="2"/>
  <c r="C47" i="2"/>
  <c r="C44" i="2"/>
  <c r="C41" i="2"/>
  <c r="C39" i="2"/>
  <c r="C30" i="2"/>
  <c r="C27" i="2"/>
  <c r="C23" i="2"/>
  <c r="C17" i="2"/>
  <c r="C13" i="2"/>
  <c r="C12" i="2" l="1"/>
  <c r="C154" i="2"/>
  <c r="C54" i="2"/>
  <c r="C159" i="2"/>
  <c r="E171" i="2"/>
  <c r="C120" i="2"/>
  <c r="C100" i="2"/>
  <c r="C87" i="2"/>
  <c r="C146" i="2"/>
  <c r="C38" i="2"/>
  <c r="C132" i="2"/>
  <c r="C171" i="2" l="1"/>
  <c r="D113" i="2"/>
  <c r="B113" i="2"/>
  <c r="D51" i="2"/>
  <c r="B51" i="2"/>
  <c r="D27" i="2"/>
  <c r="B27" i="2"/>
  <c r="D94" i="2"/>
  <c r="B94" i="2"/>
  <c r="D84" i="2"/>
  <c r="B84" i="2"/>
  <c r="D107" i="2"/>
  <c r="B107" i="2"/>
  <c r="D90" i="2"/>
  <c r="B90" i="2"/>
  <c r="D17" i="2"/>
  <c r="B17" i="2"/>
  <c r="B47" i="2" l="1"/>
  <c r="D121" i="2" l="1"/>
  <c r="D125" i="2"/>
  <c r="D30" i="2"/>
  <c r="D13" i="2"/>
  <c r="D49" i="2"/>
  <c r="D39" i="2"/>
  <c r="D23" i="2"/>
  <c r="D47" i="2"/>
  <c r="D41" i="2"/>
  <c r="D44" i="2"/>
  <c r="D130" i="2"/>
  <c r="D144" i="2"/>
  <c r="D141" i="2"/>
  <c r="D82" i="2"/>
  <c r="D76" i="2"/>
  <c r="D70" i="2"/>
  <c r="D55" i="2"/>
  <c r="D101" i="2"/>
  <c r="D98" i="2"/>
  <c r="D88" i="2"/>
  <c r="D149" i="2"/>
  <c r="D147" i="2"/>
  <c r="D163" i="2"/>
  <c r="D160" i="2"/>
  <c r="D166" i="2"/>
  <c r="D110" i="2"/>
  <c r="D116" i="2"/>
  <c r="D151" i="2"/>
  <c r="D155" i="2"/>
  <c r="D54" i="2" l="1"/>
  <c r="D159" i="2"/>
  <c r="D12" i="2"/>
  <c r="D165" i="2"/>
  <c r="D87" i="2"/>
  <c r="D100" i="2"/>
  <c r="D154" i="2"/>
  <c r="D146" i="2"/>
  <c r="D132" i="2"/>
  <c r="D120" i="2"/>
  <c r="D38" i="2"/>
  <c r="B163" i="2"/>
  <c r="B160" i="2"/>
  <c r="B130" i="2"/>
  <c r="B125" i="2"/>
  <c r="B76" i="2"/>
  <c r="B70" i="2"/>
  <c r="D171" i="2" l="1"/>
  <c r="B159" i="2"/>
  <c r="B49" i="2"/>
  <c r="B13" i="2" l="1"/>
  <c r="B23" i="2"/>
  <c r="B30" i="2"/>
  <c r="B39" i="2"/>
  <c r="B41" i="2"/>
  <c r="B44" i="2"/>
  <c r="B55" i="2"/>
  <c r="B82" i="2"/>
  <c r="B88" i="2"/>
  <c r="B98" i="2"/>
  <c r="B101" i="2"/>
  <c r="B110" i="2"/>
  <c r="B116" i="2"/>
  <c r="B121" i="2"/>
  <c r="B141" i="2"/>
  <c r="B144" i="2"/>
  <c r="B147" i="2"/>
  <c r="B149" i="2"/>
  <c r="B151" i="2"/>
  <c r="B155" i="2"/>
  <c r="B166" i="2"/>
  <c r="B100" i="2" l="1"/>
  <c r="B54" i="2"/>
  <c r="B165" i="2"/>
  <c r="B120" i="2"/>
  <c r="B154" i="2"/>
  <c r="B12" i="2"/>
  <c r="B38" i="2"/>
  <c r="B146" i="2"/>
  <c r="B132" i="2"/>
  <c r="B87" i="2"/>
  <c r="B171" i="2" l="1"/>
</calcChain>
</file>

<file path=xl/sharedStrings.xml><?xml version="1.0" encoding="utf-8"?>
<sst xmlns="http://schemas.openxmlformats.org/spreadsheetml/2006/main" count="191" uniqueCount="174">
  <si>
    <t>Наименование национального/регионального проекта</t>
  </si>
  <si>
    <t>1</t>
  </si>
  <si>
    <t>2</t>
  </si>
  <si>
    <t>Национальный проект "Демография"</t>
  </si>
  <si>
    <t>Региональный проект "Финансовая поддержка семей при рождении детей (Забайкальский край)"</t>
  </si>
  <si>
    <t>Региональный проект "Разработка и реализация программы системной поддержки и повышения качества жизни граждан старшего поколения (Забайкальский край)"</t>
  </si>
  <si>
    <t>Региональный проект "Формирование системы мотивации граждан к здоровому образу жизни, включая здоровое питание и отказ от вредных привычек (Забайкальский край)"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</si>
  <si>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 (Забайкальский край)"</t>
  </si>
  <si>
    <t>Национальный проект "Здравоохранение"</t>
  </si>
  <si>
    <t>Региональный проект "Развитие системы оказания первичной медико-санитарной помощи (Забайкальский край)"</t>
  </si>
  <si>
    <t>Региональный проект "Борьба с сердечно-сосудистыми заболеваниями (Забайкальский край)"</t>
  </si>
  <si>
    <t>Региональный проект "Борьба с онкологическими заболеваниями (Забайкальский край)"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</si>
  <si>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 (Забайкальский край)"</t>
  </si>
  <si>
    <t>Национальный проект "Образование"</t>
  </si>
  <si>
    <t>Региональный проект "Современная школа"</t>
  </si>
  <si>
    <t>Региональный проект "Успех каждого ребенка"</t>
  </si>
  <si>
    <t>Региональный проект "Цифровая образовательная среда"</t>
  </si>
  <si>
    <t>Региональный проект "Молодые профессионалы (Повышение конкурентоспособности профессионального образования)"</t>
  </si>
  <si>
    <t>Национальный проект "Жилье и городская среда"</t>
  </si>
  <si>
    <t>Региональный проект "Жилье (Забайкальский край)"</t>
  </si>
  <si>
    <t>Региональный проект "Формирование комфортной городской среды"</t>
  </si>
  <si>
    <t>Региональный проект "Обеспечение устойчивого сокращения непригодного для проживания жилищного фонда (Забайкальский край)"</t>
  </si>
  <si>
    <t>Региональный проект "Чистая вода"</t>
  </si>
  <si>
    <t>Национальный проект "Экология"</t>
  </si>
  <si>
    <t>Региональный проект "Чистая страна (Забайкальский край)"</t>
  </si>
  <si>
    <t>Региональный проект "Чистый воздух (Забайкальский край)"</t>
  </si>
  <si>
    <t>Региональный проект "Сохранение озера Байкал (Забайкальский край)"</t>
  </si>
  <si>
    <t>Региональный проект "Сохранение лесов (Забайкальский край)"</t>
  </si>
  <si>
    <t>Национальный проект "Безопасные и качественные автомобильные дороги"</t>
  </si>
  <si>
    <t>Региональный проект "Общесистемные меры развития дорожного хозяйства"</t>
  </si>
  <si>
    <t>Национальный проект "Культура"</t>
  </si>
  <si>
    <t>Региональный проект "Обеспечение качественно нового уровня развития инфраструктуры культуры ("Культурная среда") (Забайкальский край)"</t>
  </si>
  <si>
    <t>Региональный проект "Создание условий для реализации творческого потенциала нации ("Творческие люди") (Забайкальский край)"</t>
  </si>
  <si>
    <t xml:space="preserve">Региональный проект "Цифровизация услуг и формирование информационного пространства в сфере культуры ("Цифровая культура") (Забайкальский край)" </t>
  </si>
  <si>
    <t>Национальный проект "Малое и среднее предпринимательство и поддержка индивидуальной предпринимательской инициативы"</t>
  </si>
  <si>
    <t>Региональный проект "Создание благоприятных условий для осуществления деятельности самозанятыми гражданами"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</si>
  <si>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</si>
  <si>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</si>
  <si>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Национальный проект "Международная кооперация и экспорт"</t>
  </si>
  <si>
    <t>Региональный проект "Экспорт продукции АПК"</t>
  </si>
  <si>
    <t>Региональный проект "Информационная инфраструктура (Забайкальский край)"</t>
  </si>
  <si>
    <t>Региональный проект "Развитие региональных аэропортов и маршрутов (Забайкальский край)"</t>
  </si>
  <si>
    <t>тыс. рублей</t>
  </si>
  <si>
    <t>Региональный проект "Содействие занятости (Забайкальский край)"</t>
  </si>
  <si>
    <t>Региональный проект "Региональная и местная дорожная сеть"</t>
  </si>
  <si>
    <t xml:space="preserve">Региональный проект "Комплексная система обращения с твердыми коммунальными отходами (Забайкальский край)" </t>
  </si>
  <si>
    <t>Комплексный план модернизации и расширения магистральной инфраструктуры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</si>
  <si>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</si>
  <si>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выплаты в связи с рождением (усыновлением) первого ребенка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</si>
  <si>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</si>
  <si>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</si>
  <si>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Создание системы долговременного ухода за гражданами пожилого возраста и инвалидами</t>
  </si>
  <si>
    <t>Реализация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</si>
  <si>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</si>
  <si>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Модернизация спортивной инфраструктуры</t>
  </si>
  <si>
    <t>Оснащение объектов спортивной инфраструктуры спортивно-технологическим оборудованием</t>
  </si>
  <si>
    <t>Обеспечение закупки авиационных работ в целях оказания медицинской помощи</t>
  </si>
  <si>
    <t>Оснащение оборудованием региональных сосудистых центров и первичных сосудистых отделений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</si>
  <si>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</si>
  <si>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Больницы, клиники, госпитали, медико-санитарные части</t>
  </si>
  <si>
    <t>Переоснащение медицинских организаций, оказывающих медицинскую помощь больным с онкологическими заболеваниями</t>
  </si>
  <si>
    <t>Региональный проект "Развитие детского здравоохранения, включая создание современной инфраструктуры оказания медицинской помощи (Забайкальский край)"</t>
  </si>
  <si>
    <t>Новое строительство или реконструкция детских больниц (корпусов)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</si>
  <si>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</si>
  <si>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Региональный проект "Модернизация первичного звена здравоохранения Российской Федерации (Забайкальский край)"</t>
  </si>
  <si>
    <t>Реализация региональных программ модернизации первичного звена здравоохранения</t>
  </si>
  <si>
    <t>Реализация мероприятий по содействию созданию новых мест в общеобразовательных организациях, в целях выполнения показателей результативности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</si>
  <si>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</si>
  <si>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Создание детских технопарков "Кванториум"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</si>
  <si>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</si>
  <si>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Создание новых мест в общеобразовательных организациях, расположенных в сельской местности и поселках городского типа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</si>
  <si>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</si>
  <si>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Создание новых мест в общеобразовательных организациях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</si>
  <si>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</si>
  <si>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</si>
  <si>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Государственная поддержка некоммерческих организаций по оказанию психолого-педагогической, методической и консультативной помощи гражданам, имеющим детей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</si>
  <si>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</si>
  <si>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Создание центров выявления и поддержки одаренных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</si>
  <si>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</si>
  <si>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Обеспечение реализации Стратегии цифровой трансформации отрасли "Образование"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</si>
  <si>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</si>
  <si>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центров цифрового образования детей</t>
  </si>
  <si>
    <t>Осуществление расходов, связанных с созданием центров цифрового образования детей</t>
  </si>
  <si>
    <t>Cоздание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</si>
  <si>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Стимулирование программ развития жилищного строительства</t>
  </si>
  <si>
    <t>Реализация программ формирования современной городской среды</t>
  </si>
  <si>
    <t>Обеспечение устойчивого сокращения непригодного для проживания жилого фонда, за счет средств, поступивших от Фонда содействия реформированию жилищно-коммунального хозяйства</t>
  </si>
  <si>
    <t>Строительство и реконструкция (модернизация) объектов питьевого водоснабжения</t>
  </si>
  <si>
    <t>Разработка и реализация комплекса мер, направленных на обеспечение экологически безопасного размещения и обезвреживания отходов производства и потребления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</si>
  <si>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</si>
  <si>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Корректировка и разработка электронной модели Территориальной схемы обращения с отходами, в том числе с твердыми коммунальными отходами</t>
  </si>
  <si>
    <t>Снижение совокупного объема выбросов загрязняющих веществ в атмосферный воздух в г. Чите</t>
  </si>
  <si>
    <t>Модернизация и строительство очистных сооружений для очистки загрязненных сточных вод, поступающих в озеро Байкал и другие водные объекты Байкальской природной территории, укрепление берегов озера Байкал, совершенствование и развитие объектов инфраструктуры, необходимых для сохранения уникальной экосистемы озера Байкал</t>
  </si>
  <si>
    <t>Увеличение площади лесовосстановления</t>
  </si>
  <si>
    <t>Формирование запаса лесных семян для лесовосстановления</t>
  </si>
  <si>
    <t>Развитие инфраструктуры дорожного хозяйства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</si>
  <si>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</si>
  <si>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</si>
  <si>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Строительство, модернизация, ремонт и содержание автомобильных дорог регионального или межмуниципального значения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</si>
  <si>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</si>
  <si>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Региональный проект "Безопасность дорожного движения"</t>
  </si>
  <si>
    <t>Создание модельных муниципальных библиотек</t>
  </si>
  <si>
    <t>Модернизация театров юного зрителя и театров кукол</t>
  </si>
  <si>
    <t>Развитие сети учреждений культурно-досугового типа</t>
  </si>
  <si>
    <t>Поддержка отрасли культуры</t>
  </si>
  <si>
    <t>Техническое оснащение муниципальных музеев</t>
  </si>
  <si>
    <t>Субсидии социально ориентированным некоммерческим организациям, не являющимся государственными (муниципальными) учреждениями, в целях возмещения затрат в связи с осуществлением в Забайкальском крае мероприятий в сфере культуры и искусства</t>
  </si>
  <si>
    <t>Создание виртуальных концертных залов</t>
  </si>
  <si>
    <t>Создание системы поддержки фермеров и развитие сельской кооперации</t>
  </si>
  <si>
    <t>Государственная поддержка стимулирования увеличения производства масличных культур</t>
  </si>
  <si>
    <t>Реализация мероприятий в области мелиорации земель сельскохозяйственного назначения</t>
  </si>
  <si>
    <t xml:space="preserve">Национальный проект "Цифровая экономика Российской Федерации" 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</si>
  <si>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</si>
  <si>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Реализация мероприятий по созданию и организации работы единой службы оперативной помощи гражданам по номеру "122"</t>
  </si>
  <si>
    <t>Региональный проект "Информационная безопасность (Забайкальский край)"</t>
  </si>
  <si>
    <t>Обеспечение исполнительных органов государственной власти Забайкальского края и государственных учреждений средствами защиты информации</t>
  </si>
  <si>
    <t>Региональный проект "Бизнес-спринт (Я выбираю спорт) (Забайкальский край)"</t>
  </si>
  <si>
    <t xml:space="preserve"> Закупка оборудования для создания "умных" спортивных площадок</t>
  </si>
  <si>
    <t>3</t>
  </si>
  <si>
    <t xml:space="preserve">Информация о реализации мероприятий  региональных проектов Забайкальского края в 2023 году </t>
  </si>
  <si>
    <t>Реализация дополнительных мероприятий в сфере занятости населения</t>
  </si>
  <si>
    <t>Государственная поддержка аккредитации ветеринарных лабораторий в национальной системе аккредитации</t>
  </si>
  <si>
    <t>Капитальные вложения в объекты капитального строительства государственной собственности и в объекты недвижимого имущества, приобретаемые в государственную собственность</t>
  </si>
  <si>
    <t>Размещение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</si>
  <si>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</t>
  </si>
  <si>
    <t>Обеспечение устойчивого сокращения непригодного для проживания жилого фонда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</si>
  <si>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</si>
  <si>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Ликвидация объектов прошлого экологического ущерба</t>
  </si>
  <si>
    <t>Реализация мероприятий по созданию новых мест в общеобразовательных организациях в связи с ростом числа обучающихся, вызванным демографическим фактором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</si>
  <si>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</si>
  <si>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</si>
  <si>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</si>
  <si>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Организация профессионального обучения и дополнительного профессионального образования работников промышленных предприятий</t>
  </si>
  <si>
    <t>Региональный проект "Патриотическое воспитание граждан Российской Федерации (Забайкальский край)"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</si>
  <si>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</si>
  <si>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</si>
  <si>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</si>
  <si>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Оснащение региональных и муниципальных театров</t>
  </si>
  <si>
    <t>Реконструкция и капитальный ремонт региональных и муниципальных музеев</t>
  </si>
  <si>
    <t>Реализация региональных проектов модернизации первичного звена здравоохранения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</si>
  <si>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</si>
  <si>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</si>
  <si>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Осуществление реконструкции объектов в аэропортовых комплексах, находящихся в собственности субъектов РФ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</si>
  <si>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РФ</t>
  </si>
  <si>
    <t>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</t>
  </si>
  <si>
    <t>Реализация дополнительных мероприятий, направленных на снижение напряженности на рынке труда субъектов РФ, по организации общественных работ</t>
  </si>
  <si>
    <t>Реализация дополнительных мероприятий, направленных на снижение напряженности на рынке труда субъектов РФ, по организации временного трудоустройства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</si>
  <si>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РФ, входящих в состав Дальневосточного федерального округа</t>
  </si>
  <si>
    <t>4</t>
  </si>
  <si>
    <t>5</t>
  </si>
  <si>
    <t>6</t>
  </si>
  <si>
    <t>7</t>
  </si>
  <si>
    <t>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</si>
  <si>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Разработка проектной документации по проектам – победителям Всероссийского конкурса лучших проектов создания комфортной городской среды</t>
  </si>
  <si>
    <t>Ликвидация мест несанкционированного размещения отходов</t>
  </si>
  <si>
    <t>Всего расходов на реализацию региональных проектов</t>
  </si>
  <si>
    <t>Национальный проект "Туризм и индустрия гостеприимства"</t>
  </si>
  <si>
    <t>Региональный проект "Развитие туристической инфраструктуры"</t>
  </si>
  <si>
    <t>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</t>
  </si>
  <si>
    <t>от 09.03.2023 №2159-ЗЗК</t>
  </si>
  <si>
    <t>от 29.06.2023 №2223-ЗЗК</t>
  </si>
  <si>
    <t xml:space="preserve"> от 19.07.2023 №2238-ЗЗК</t>
  </si>
  <si>
    <t>от 27.10.2023 №2241-ЗЗК</t>
  </si>
  <si>
    <t>от 24.11.2023 №2253-ЗЗК</t>
  </si>
  <si>
    <t>Утверждено Законом от 22.12.2022 №2134-ЗЗК</t>
  </si>
  <si>
    <t>Утверждено Законом от 14.12.20232 №2282-ЗЗК</t>
  </si>
  <si>
    <t>Уточненные бюджетные назначения на 2023 год</t>
  </si>
  <si>
    <t xml:space="preserve">Исполнено в 2023 году </t>
  </si>
  <si>
    <t>Процент исполнения (%)</t>
  </si>
  <si>
    <t>от сводной бюджетной росписи, гр.5/гр.4</t>
  </si>
  <si>
    <t>№34-24/КФ-З-КСП</t>
  </si>
  <si>
    <t>Приложение №12</t>
  </si>
  <si>
    <t>к Заключению от 31.05.2024</t>
  </si>
  <si>
    <t>от утвержденных законом бюджетных ассигнований гр.5/гр.3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</si>
</sst>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0.00"/>
    <numFmt numFmtId="165" formatCode="#,##0.000"/>
    <numFmt numFmtId="166" formatCode="#,##0.00000"/>
    <numFmt numFmtId="167" formatCode="#,##0.0"/>
  </numFmts>
  <fonts count="20" x14ac:knownFonts="1"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1">
      <alignment horizontal="center" vertical="center" wrapText="1"/>
    </xf>
    <xf numFmtId="0" fontId="2" fillId="0" borderId="1"/>
    <xf numFmtId="0" fontId="3" fillId="0" borderId="1">
      <alignment horizontal="right" vertical="center" wrapText="1"/>
    </xf>
    <xf numFmtId="49" fontId="4" fillId="0" borderId="2">
      <alignment horizontal="center" vertical="center" wrapText="1"/>
    </xf>
    <xf numFmtId="0" fontId="4" fillId="2" borderId="2">
      <alignment horizontal="center" vertical="center" shrinkToFit="1"/>
    </xf>
    <xf numFmtId="0" fontId="4" fillId="2" borderId="2">
      <alignment horizontal="left" vertical="top" wrapText="1"/>
    </xf>
    <xf numFmtId="49" fontId="4" fillId="2" borderId="2">
      <alignment horizontal="center" vertical="top" shrinkToFit="1"/>
    </xf>
    <xf numFmtId="4" fontId="4" fillId="2" borderId="2">
      <alignment horizontal="right" vertical="top" shrinkToFit="1"/>
    </xf>
    <xf numFmtId="164" fontId="4" fillId="2" borderId="2">
      <alignment horizontal="right" vertical="top" shrinkToFit="1"/>
    </xf>
    <xf numFmtId="0" fontId="5" fillId="0" borderId="1"/>
    <xf numFmtId="0" fontId="3" fillId="0" borderId="2">
      <alignment horizontal="center" vertical="center" shrinkToFit="1"/>
    </xf>
    <xf numFmtId="0" fontId="3" fillId="0" borderId="2">
      <alignment horizontal="left" vertical="top" wrapText="1"/>
    </xf>
    <xf numFmtId="49" fontId="3" fillId="0" borderId="2">
      <alignment horizontal="center" vertical="top" shrinkToFit="1"/>
    </xf>
    <xf numFmtId="4" fontId="3" fillId="0" borderId="2">
      <alignment horizontal="right" vertical="top" shrinkToFit="1"/>
    </xf>
    <xf numFmtId="164" fontId="3" fillId="0" borderId="2">
      <alignment horizontal="right" vertical="top" shrinkToFit="1"/>
    </xf>
    <xf numFmtId="0" fontId="3" fillId="0" borderId="3">
      <alignment horizontal="center" vertical="center"/>
    </xf>
    <xf numFmtId="0" fontId="3" fillId="0" borderId="3"/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  <xf numFmtId="0" fontId="3" fillId="0" borderId="1">
      <alignment horizontal="right" vertical="center"/>
    </xf>
    <xf numFmtId="4" fontId="10" fillId="0" borderId="2">
      <alignment horizontal="right" vertical="top" shrinkToFit="1"/>
    </xf>
    <xf numFmtId="49" fontId="11" fillId="0" borderId="11">
      <alignment horizontal="center" vertical="top" shrinkToFit="1"/>
    </xf>
    <xf numFmtId="167" fontId="7" fillId="0" borderId="1">
      <alignment horizontal="right" vertical="top" shrinkToFit="1"/>
    </xf>
    <xf numFmtId="167" fontId="7" fillId="0" borderId="18">
      <alignment horizontal="right" vertical="top" shrinkToFit="1"/>
    </xf>
  </cellStyleXfs>
  <cellXfs count="86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0" fillId="5" borderId="0" xfId="0" applyFill="1" applyProtection="1">
      <protection locked="0"/>
    </xf>
    <xf numFmtId="165" fontId="4" fillId="2" borderId="1" xfId="6" quotePrefix="1" applyNumberFormat="1" applyBorder="1" applyProtection="1">
      <alignment horizontal="left" vertical="top" wrapText="1"/>
    </xf>
    <xf numFmtId="4" fontId="4" fillId="2" borderId="1" xfId="8" applyNumberFormat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4" fontId="4" fillId="5" borderId="1" xfId="8" applyNumberFormat="1" applyFill="1" applyBorder="1" applyProtection="1">
      <alignment horizontal="right" vertical="top" shrinkToFit="1"/>
    </xf>
    <xf numFmtId="166" fontId="4" fillId="5" borderId="1" xfId="8" applyNumberFormat="1" applyFill="1" applyBorder="1" applyProtection="1">
      <alignment horizontal="right" vertical="top" shrinkToFit="1"/>
    </xf>
    <xf numFmtId="0" fontId="2" fillId="0" borderId="2" xfId="12" quotePrefix="1" applyNumberFormat="1" applyFont="1" applyFill="1" applyAlignment="1" applyProtection="1">
      <alignment horizontal="left" vertical="center" wrapText="1"/>
    </xf>
    <xf numFmtId="167" fontId="5" fillId="4" borderId="2" xfId="8" applyNumberFormat="1" applyFont="1" applyFill="1" applyAlignment="1" applyProtection="1">
      <alignment horizontal="center" vertical="center" shrinkToFit="1"/>
    </xf>
    <xf numFmtId="167" fontId="5" fillId="6" borderId="2" xfId="8" applyNumberFormat="1" applyFont="1" applyFill="1" applyAlignment="1" applyProtection="1">
      <alignment horizontal="center" vertical="center" shrinkToFit="1"/>
    </xf>
    <xf numFmtId="167" fontId="2" fillId="0" borderId="2" xfId="14" applyNumberFormat="1" applyFont="1" applyFill="1" applyAlignment="1" applyProtection="1">
      <alignment horizontal="center" vertical="center" shrinkToFit="1"/>
    </xf>
    <xf numFmtId="167" fontId="2" fillId="5" borderId="2" xfId="14" applyNumberFormat="1" applyFont="1" applyFill="1" applyAlignment="1" applyProtection="1">
      <alignment horizontal="center" vertical="center" shrinkToFit="1"/>
    </xf>
    <xf numFmtId="167" fontId="2" fillId="5" borderId="2" xfId="8" applyNumberFormat="1" applyFont="1" applyFill="1" applyAlignment="1" applyProtection="1">
      <alignment horizontal="center" vertical="center" shrinkToFit="1"/>
    </xf>
    <xf numFmtId="167" fontId="2" fillId="0" borderId="2" xfId="14" applyNumberFormat="1" applyFont="1" applyAlignment="1" applyProtection="1">
      <alignment horizontal="center" vertical="center" shrinkToFit="1"/>
    </xf>
    <xf numFmtId="167" fontId="2" fillId="0" borderId="2" xfId="8" applyNumberFormat="1" applyFont="1" applyFill="1" applyAlignment="1" applyProtection="1">
      <alignment horizontal="center" vertical="center" shrinkToFit="1"/>
    </xf>
    <xf numFmtId="167" fontId="2" fillId="2" borderId="2" xfId="8" applyNumberFormat="1" applyFont="1" applyAlignment="1" applyProtection="1">
      <alignment horizontal="center" vertical="center" shrinkToFit="1"/>
    </xf>
    <xf numFmtId="167" fontId="2" fillId="0" borderId="15" xfId="14" applyNumberFormat="1" applyFont="1" applyBorder="1" applyAlignment="1" applyProtection="1">
      <alignment horizontal="center" vertical="center" shrinkToFit="1"/>
    </xf>
    <xf numFmtId="167" fontId="2" fillId="5" borderId="9" xfId="14" applyNumberFormat="1" applyFont="1" applyFill="1" applyBorder="1" applyAlignment="1" applyProtection="1">
      <alignment horizontal="center" vertical="center" shrinkToFit="1"/>
    </xf>
    <xf numFmtId="167" fontId="2" fillId="5" borderId="6" xfId="14" applyNumberFormat="1" applyFont="1" applyFill="1" applyBorder="1" applyAlignment="1" applyProtection="1">
      <alignment horizontal="center" vertical="center" shrinkToFit="1"/>
    </xf>
    <xf numFmtId="167" fontId="5" fillId="6" borderId="9" xfId="8" applyNumberFormat="1" applyFont="1" applyFill="1" applyBorder="1" applyAlignment="1" applyProtection="1">
      <alignment horizontal="center" vertical="center" shrinkToFit="1"/>
    </xf>
    <xf numFmtId="0" fontId="5" fillId="4" borderId="2" xfId="6" quotePrefix="1" applyFont="1" applyFill="1" applyAlignment="1">
      <alignment horizontal="left" vertical="center" wrapText="1"/>
    </xf>
    <xf numFmtId="0" fontId="14" fillId="7" borderId="2" xfId="6" quotePrefix="1" applyNumberFormat="1" applyFont="1" applyFill="1" applyAlignment="1" applyProtection="1">
      <alignment horizontal="left" vertical="center" wrapText="1"/>
    </xf>
    <xf numFmtId="0" fontId="2" fillId="0" borderId="2" xfId="12" quotePrefix="1" applyNumberFormat="1" applyFont="1" applyAlignment="1" applyProtection="1">
      <alignment horizontal="left" vertical="center" wrapText="1"/>
    </xf>
    <xf numFmtId="0" fontId="2" fillId="0" borderId="2" xfId="6" quotePrefix="1" applyNumberFormat="1" applyFont="1" applyFill="1" applyAlignment="1" applyProtection="1">
      <alignment horizontal="left" vertical="center" wrapText="1"/>
    </xf>
    <xf numFmtId="0" fontId="14" fillId="7" borderId="2" xfId="12" quotePrefix="1" applyNumberFormat="1" applyFont="1" applyFill="1" applyAlignment="1" applyProtection="1">
      <alignment horizontal="left" vertical="center" wrapText="1"/>
    </xf>
    <xf numFmtId="0" fontId="2" fillId="5" borderId="2" xfId="12" quotePrefix="1" applyNumberFormat="1" applyFont="1" applyFill="1" applyAlignment="1" applyProtection="1">
      <alignment horizontal="left" vertical="center" wrapText="1"/>
    </xf>
    <xf numFmtId="0" fontId="2" fillId="2" borderId="2" xfId="6" quotePrefix="1" applyNumberFormat="1" applyFont="1" applyAlignment="1" applyProtection="1">
      <alignment horizontal="left" vertical="center" wrapText="1"/>
    </xf>
    <xf numFmtId="0" fontId="2" fillId="5" borderId="2" xfId="6" quotePrefix="1" applyNumberFormat="1" applyFont="1" applyFill="1" applyAlignment="1" applyProtection="1">
      <alignment horizontal="left" vertical="center" wrapText="1"/>
    </xf>
    <xf numFmtId="167" fontId="14" fillId="7" borderId="2" xfId="8" applyNumberFormat="1" applyFont="1" applyFill="1" applyAlignment="1" applyProtection="1">
      <alignment horizontal="center" vertical="center" shrinkToFit="1"/>
    </xf>
    <xf numFmtId="167" fontId="14" fillId="7" borderId="2" xfId="14" applyNumberFormat="1" applyFont="1" applyFill="1" applyAlignment="1" applyProtection="1">
      <alignment horizontal="center" vertical="center" shrinkToFit="1"/>
    </xf>
    <xf numFmtId="167" fontId="14" fillId="7" borderId="4" xfId="14" applyNumberFormat="1" applyFont="1" applyFill="1" applyBorder="1" applyAlignment="1" applyProtection="1">
      <alignment horizontal="center" vertical="center" shrinkToFit="1"/>
    </xf>
    <xf numFmtId="167" fontId="14" fillId="7" borderId="6" xfId="8" applyNumberFormat="1" applyFont="1" applyFill="1" applyBorder="1" applyAlignment="1" applyProtection="1">
      <alignment horizontal="center" vertical="center" shrinkToFit="1"/>
    </xf>
    <xf numFmtId="167" fontId="14" fillId="7" borderId="9" xfId="8" applyNumberFormat="1" applyFont="1" applyFill="1" applyBorder="1" applyAlignment="1" applyProtection="1">
      <alignment horizontal="center" vertical="center" shrinkToFit="1"/>
    </xf>
    <xf numFmtId="167" fontId="5" fillId="6" borderId="1" xfId="8" applyNumberFormat="1" applyFont="1" applyFill="1" applyBorder="1" applyAlignment="1" applyProtection="1">
      <alignment horizontal="center" vertical="center" shrinkToFit="1"/>
    </xf>
    <xf numFmtId="167" fontId="14" fillId="7" borderId="12" xfId="14" applyNumberFormat="1" applyFont="1" applyFill="1" applyBorder="1" applyAlignment="1" applyProtection="1">
      <alignment horizontal="center" vertical="center" shrinkToFit="1"/>
    </xf>
    <xf numFmtId="167" fontId="2" fillId="5" borderId="4" xfId="14" applyNumberFormat="1" applyFont="1" applyFill="1" applyBorder="1" applyAlignment="1" applyProtection="1">
      <alignment horizontal="center" vertical="center" shrinkToFit="1"/>
    </xf>
    <xf numFmtId="167" fontId="14" fillId="7" borderId="9" xfId="14" applyNumberFormat="1" applyFont="1" applyFill="1" applyBorder="1" applyAlignment="1" applyProtection="1">
      <alignment horizontal="center" vertical="center" shrinkToFit="1"/>
    </xf>
    <xf numFmtId="0" fontId="2" fillId="0" borderId="12" xfId="12" quotePrefix="1" applyNumberFormat="1" applyFont="1" applyBorder="1" applyAlignment="1" applyProtection="1">
      <alignment horizontal="left" vertical="center" wrapText="1"/>
    </xf>
    <xf numFmtId="0" fontId="15" fillId="6" borderId="6" xfId="0" applyFont="1" applyFill="1" applyBorder="1" applyAlignment="1">
      <alignment vertical="center" wrapText="1"/>
    </xf>
    <xf numFmtId="167" fontId="14" fillId="7" borderId="4" xfId="8" applyNumberFormat="1" applyFont="1" applyFill="1" applyBorder="1" applyAlignment="1" applyProtection="1">
      <alignment horizontal="center" vertical="center" shrinkToFit="1"/>
    </xf>
    <xf numFmtId="167" fontId="14" fillId="7" borderId="12" xfId="8" applyNumberFormat="1" applyFont="1" applyFill="1" applyBorder="1" applyAlignment="1" applyProtection="1">
      <alignment horizontal="center" vertical="center" shrinkToFit="1"/>
    </xf>
    <xf numFmtId="167" fontId="14" fillId="7" borderId="16" xfId="8" applyNumberFormat="1" applyFont="1" applyFill="1" applyBorder="1" applyAlignment="1" applyProtection="1">
      <alignment horizontal="center" vertical="center" shrinkToFit="1"/>
    </xf>
    <xf numFmtId="167" fontId="2" fillId="0" borderId="9" xfId="14" applyNumberFormat="1" applyFont="1" applyFill="1" applyBorder="1" applyAlignment="1" applyProtection="1">
      <alignment horizontal="center" vertical="center" shrinkToFit="1"/>
    </xf>
    <xf numFmtId="167" fontId="5" fillId="6" borderId="9" xfId="14" applyNumberFormat="1" applyFont="1" applyFill="1" applyBorder="1" applyAlignment="1" applyProtection="1">
      <alignment horizontal="center" vertical="center" shrinkToFit="1"/>
    </xf>
    <xf numFmtId="167" fontId="5" fillId="6" borderId="6" xfId="14" applyNumberFormat="1" applyFont="1" applyFill="1" applyBorder="1" applyAlignment="1" applyProtection="1">
      <alignment horizontal="center" vertical="center" shrinkToFit="1"/>
    </xf>
    <xf numFmtId="0" fontId="16" fillId="7" borderId="6" xfId="0" applyFont="1" applyFill="1" applyBorder="1" applyAlignment="1">
      <alignment vertical="center" wrapText="1"/>
    </xf>
    <xf numFmtId="167" fontId="14" fillId="7" borderId="6" xfId="14" applyNumberFormat="1" applyFont="1" applyFill="1" applyBorder="1" applyAlignment="1" applyProtection="1">
      <alignment horizontal="center" vertical="center" shrinkToFit="1"/>
    </xf>
    <xf numFmtId="167" fontId="2" fillId="0" borderId="6" xfId="14" applyNumberFormat="1" applyFont="1" applyFill="1" applyBorder="1" applyAlignment="1" applyProtection="1">
      <alignment horizontal="center" vertical="center" shrinkToFit="1"/>
    </xf>
    <xf numFmtId="167" fontId="5" fillId="6" borderId="13" xfId="8" applyNumberFormat="1" applyFont="1" applyFill="1" applyBorder="1" applyAlignment="1" applyProtection="1">
      <alignment horizontal="center" vertical="center" shrinkToFit="1"/>
    </xf>
    <xf numFmtId="167" fontId="5" fillId="6" borderId="17" xfId="8" applyNumberFormat="1" applyFont="1" applyFill="1" applyBorder="1" applyAlignment="1" applyProtection="1">
      <alignment horizontal="center" vertical="center" shrinkToFit="1"/>
    </xf>
    <xf numFmtId="0" fontId="17" fillId="5" borderId="6" xfId="0" applyFont="1" applyFill="1" applyBorder="1" applyAlignment="1">
      <alignment vertical="center" wrapText="1"/>
    </xf>
    <xf numFmtId="49" fontId="5" fillId="0" borderId="9" xfId="4" applyNumberFormat="1" applyFont="1" applyBorder="1" applyAlignment="1" applyProtection="1">
      <alignment vertical="center" wrapText="1"/>
    </xf>
    <xf numFmtId="49" fontId="2" fillId="0" borderId="2" xfId="4" applyFont="1">
      <alignment horizontal="center" vertical="center" wrapText="1"/>
    </xf>
    <xf numFmtId="49" fontId="2" fillId="0" borderId="5" xfId="4" applyFont="1" applyBorder="1">
      <alignment horizontal="center" vertical="center" wrapText="1"/>
    </xf>
    <xf numFmtId="49" fontId="2" fillId="5" borderId="5" xfId="4" applyFont="1" applyFill="1" applyBorder="1">
      <alignment horizontal="center" vertical="center" wrapText="1"/>
    </xf>
    <xf numFmtId="167" fontId="2" fillId="5" borderId="15" xfId="14" applyNumberFormat="1" applyFont="1" applyFill="1" applyBorder="1" applyAlignment="1" applyProtection="1">
      <alignment horizontal="center" vertical="center" shrinkToFit="1"/>
    </xf>
    <xf numFmtId="167" fontId="2" fillId="0" borderId="9" xfId="8" applyNumberFormat="1" applyFont="1" applyFill="1" applyBorder="1" applyAlignment="1" applyProtection="1">
      <alignment horizontal="center" vertical="center" shrinkToFit="1"/>
    </xf>
    <xf numFmtId="165" fontId="1" fillId="4" borderId="9" xfId="6" quotePrefix="1" applyNumberFormat="1" applyFont="1" applyFill="1" applyBorder="1" applyAlignment="1" applyProtection="1">
      <alignment horizontal="left" vertical="center" wrapText="1"/>
    </xf>
    <xf numFmtId="167" fontId="5" fillId="7" borderId="2" xfId="8" applyNumberFormat="1" applyFont="1" applyFill="1" applyAlignment="1" applyProtection="1">
      <alignment horizontal="center" vertical="center" shrinkToFit="1"/>
    </xf>
    <xf numFmtId="167" fontId="1" fillId="4" borderId="9" xfId="8" applyNumberFormat="1" applyFont="1" applyFill="1" applyBorder="1" applyAlignment="1" applyProtection="1">
      <alignment horizontal="center" vertical="center" shrinkToFit="1"/>
    </xf>
    <xf numFmtId="167" fontId="1" fillId="4" borderId="6" xfId="8" applyNumberFormat="1" applyFont="1" applyFill="1" applyBorder="1" applyAlignment="1" applyProtection="1">
      <alignment horizontal="center" vertical="center" shrinkToFit="1"/>
    </xf>
    <xf numFmtId="167" fontId="1" fillId="6" borderId="6" xfId="8" applyNumberFormat="1" applyFont="1" applyFill="1" applyBorder="1" applyAlignment="1" applyProtection="1">
      <alignment horizontal="center" vertical="center" shrinkToFit="1"/>
    </xf>
    <xf numFmtId="167" fontId="1" fillId="6" borderId="9" xfId="8" applyNumberFormat="1" applyFont="1" applyFill="1" applyBorder="1" applyAlignment="1" applyProtection="1">
      <alignment horizontal="center" vertical="center" shrinkToFit="1"/>
    </xf>
    <xf numFmtId="0" fontId="0" fillId="0" borderId="0" xfId="0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49" fontId="5" fillId="5" borderId="8" xfId="4" applyNumberFormat="1" applyFont="1" applyFill="1" applyBorder="1" applyAlignment="1" applyProtection="1">
      <alignment horizontal="center" vertical="center" wrapText="1"/>
    </xf>
    <xf numFmtId="49" fontId="5" fillId="5" borderId="14" xfId="4" applyNumberFormat="1" applyFont="1" applyFill="1" applyBorder="1" applyAlignment="1" applyProtection="1">
      <alignment horizontal="center" vertical="center" wrapText="1"/>
    </xf>
    <xf numFmtId="49" fontId="5" fillId="5" borderId="10" xfId="4" applyNumberFormat="1" applyFont="1" applyFill="1" applyBorder="1" applyAlignment="1" applyProtection="1">
      <alignment horizontal="center" vertical="center" wrapText="1"/>
    </xf>
    <xf numFmtId="49" fontId="5" fillId="0" borderId="8" xfId="4" applyNumberFormat="1" applyFont="1" applyBorder="1" applyAlignment="1" applyProtection="1">
      <alignment horizontal="center" vertical="center" wrapText="1"/>
    </xf>
    <xf numFmtId="49" fontId="5" fillId="0" borderId="14" xfId="4" applyNumberFormat="1" applyFont="1" applyBorder="1" applyAlignment="1" applyProtection="1">
      <alignment horizontal="center" vertical="center" wrapText="1"/>
    </xf>
    <xf numFmtId="49" fontId="5" fillId="0" borderId="10" xfId="4" applyNumberFormat="1" applyFont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right" wrapText="1"/>
      <protection locked="0"/>
    </xf>
    <xf numFmtId="0" fontId="1" fillId="0" borderId="1" xfId="1" applyFont="1" applyAlignment="1">
      <alignment horizontal="center" vertical="center" wrapText="1"/>
    </xf>
    <xf numFmtId="49" fontId="5" fillId="0" borderId="15" xfId="4" applyNumberFormat="1" applyFont="1" applyBorder="1" applyProtection="1">
      <alignment horizontal="center" vertical="center" wrapText="1"/>
    </xf>
    <xf numFmtId="49" fontId="5" fillId="0" borderId="15" xfId="4" applyFont="1" applyBorder="1">
      <alignment horizontal="center" vertical="center" wrapText="1"/>
    </xf>
    <xf numFmtId="0" fontId="1" fillId="0" borderId="1" xfId="1">
      <alignment horizontal="center" vertical="center" wrapText="1"/>
    </xf>
    <xf numFmtId="0" fontId="13" fillId="0" borderId="1" xfId="1" applyFont="1">
      <alignment horizontal="center" vertical="center" wrapText="1"/>
    </xf>
    <xf numFmtId="0" fontId="9" fillId="0" borderId="1" xfId="3" applyFont="1" applyAlignment="1">
      <alignment horizontal="right" vertical="center" wrapText="1"/>
    </xf>
    <xf numFmtId="0" fontId="3" fillId="0" borderId="1" xfId="3" applyAlignment="1">
      <alignment horizontal="right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18" fillId="5" borderId="8" xfId="0" applyFont="1" applyFill="1" applyBorder="1" applyAlignment="1" applyProtection="1">
      <alignment horizontal="center" vertical="center" wrapText="1"/>
    </xf>
    <xf numFmtId="0" fontId="18" fillId="5" borderId="10" xfId="0" applyFont="1" applyFill="1" applyBorder="1" applyAlignment="1" applyProtection="1">
      <alignment horizontal="center" vertical="center" wrapText="1"/>
    </xf>
  </cellXfs>
  <cellStyles count="31">
    <cellStyle name="br" xfId="21"/>
    <cellStyle name="col" xfId="20"/>
    <cellStyle name="ex67" xfId="28"/>
    <cellStyle name="st24" xfId="3"/>
    <cellStyle name="st25" xfId="10"/>
    <cellStyle name="st54" xfId="30"/>
    <cellStyle name="st55" xfId="29"/>
    <cellStyle name="style0" xfId="22"/>
    <cellStyle name="td" xfId="23"/>
    <cellStyle name="tr" xfId="19"/>
    <cellStyle name="xl21" xfId="24"/>
    <cellStyle name="xl22" xfId="4"/>
    <cellStyle name="xl23" xfId="5"/>
    <cellStyle name="xl24" xfId="11"/>
    <cellStyle name="xl25" xfId="16"/>
    <cellStyle name="xl26" xfId="25"/>
    <cellStyle name="xl27" xfId="6"/>
    <cellStyle name="xl28" xfId="12"/>
    <cellStyle name="xl29" xfId="17"/>
    <cellStyle name="xl30" xfId="7"/>
    <cellStyle name="xl31" xfId="13"/>
    <cellStyle name="xl32" xfId="8"/>
    <cellStyle name="xl33" xfId="14"/>
    <cellStyle name="xl34" xfId="9"/>
    <cellStyle name="xl35" xfId="15"/>
    <cellStyle name="xl36" xfId="1"/>
    <cellStyle name="xl37" xfId="26"/>
    <cellStyle name="xl38" xfId="18"/>
    <cellStyle name="xl39" xfId="2"/>
    <cellStyle name="xl43" xfId="27"/>
    <cellStyle name="Обычный" xfId="0" builtinId="0"/>
  </cellStyles>
  <dxfs count="0"/>
  <tableStyles count="0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2"/>
  <sheetViews>
    <sheetView showGridLines="0" tabSelected="1" view="pageBreakPreview" zoomScaleNormal="100" zoomScaleSheetLayoutView="100" workbookViewId="0">
      <selection activeCell="S141" sqref="S141"/>
    </sheetView>
  </sheetViews>
  <sheetFormatPr defaultRowHeight="15" x14ac:dyDescent="0.25"/>
  <cols>
    <col min="1" max="1" width="99.140625" style="1" customWidth="1"/>
    <col min="2" max="2" width="15.5703125" style="1" customWidth="1"/>
    <col min="3" max="3" width="14.28515625" style="1" hidden="1" customWidth="1"/>
    <col min="4" max="4" width="14.85546875" style="1" hidden="1" customWidth="1"/>
    <col min="5" max="5" width="14.28515625" style="3" hidden="1" customWidth="1"/>
    <col min="6" max="6" width="14.7109375" style="3" hidden="1" customWidth="1"/>
    <col min="7" max="7" width="14" style="3" hidden="1" customWidth="1"/>
    <col min="8" max="8" width="0.5703125" style="3" hidden="1" customWidth="1"/>
    <col min="9" max="9" width="15.28515625" style="3" customWidth="1"/>
    <col min="10" max="10" width="15.85546875" style="3" customWidth="1"/>
    <col min="11" max="11" width="15.5703125" style="3" customWidth="1"/>
    <col min="12" max="12" width="12.140625" style="3" customWidth="1"/>
    <col min="13" max="13" width="11.28515625" style="3" customWidth="1"/>
    <col min="14" max="16384" width="9.140625" style="1"/>
  </cols>
  <sheetData>
    <row r="1" spans="1:13" ht="15" customHeight="1" x14ac:dyDescent="0.25">
      <c r="B1" s="66"/>
      <c r="C1" s="66"/>
      <c r="D1" s="67"/>
      <c r="E1" s="67"/>
      <c r="F1" s="67"/>
      <c r="G1" s="67"/>
      <c r="H1" s="67"/>
      <c r="I1" s="67"/>
      <c r="J1" s="67"/>
      <c r="K1" s="67"/>
      <c r="L1" s="74" t="s">
        <v>171</v>
      </c>
      <c r="M1" s="74"/>
    </row>
    <row r="2" spans="1:13" ht="15" customHeight="1" x14ac:dyDescent="0.25">
      <c r="B2" s="66"/>
      <c r="C2" s="66"/>
      <c r="D2" s="74" t="s">
        <v>172</v>
      </c>
      <c r="E2" s="74"/>
      <c r="F2" s="74"/>
      <c r="G2" s="74"/>
      <c r="H2" s="74"/>
      <c r="I2" s="74"/>
      <c r="J2" s="74"/>
      <c r="K2" s="74"/>
      <c r="L2" s="74"/>
      <c r="M2" s="74"/>
    </row>
    <row r="3" spans="1:13" ht="15.75" customHeight="1" x14ac:dyDescent="0.25">
      <c r="D3" s="67"/>
      <c r="E3" s="67"/>
      <c r="F3" s="67"/>
      <c r="G3" s="67"/>
      <c r="H3" s="67"/>
      <c r="I3" s="67"/>
      <c r="J3" s="67"/>
      <c r="K3" s="67"/>
      <c r="L3" s="74" t="s">
        <v>170</v>
      </c>
      <c r="M3" s="74"/>
    </row>
    <row r="4" spans="1:13" ht="15.75" hidden="1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3" ht="21.75" customHeight="1" x14ac:dyDescent="0.25">
      <c r="A5" s="79" t="s">
        <v>119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</row>
    <row r="6" spans="1:13" ht="6.75" hidden="1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ht="15.2" customHeight="1" x14ac:dyDescent="0.25">
      <c r="A7" s="80" t="s">
        <v>42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</row>
    <row r="8" spans="1:13" ht="16.5" customHeight="1" x14ac:dyDescent="0.25">
      <c r="A8" s="76" t="s">
        <v>0</v>
      </c>
      <c r="B8" s="71" t="s">
        <v>164</v>
      </c>
      <c r="C8" s="71" t="s">
        <v>159</v>
      </c>
      <c r="D8" s="54"/>
      <c r="E8" s="68" t="s">
        <v>160</v>
      </c>
      <c r="F8" s="68" t="s">
        <v>161</v>
      </c>
      <c r="G8" s="68" t="s">
        <v>162</v>
      </c>
      <c r="H8" s="68" t="s">
        <v>163</v>
      </c>
      <c r="I8" s="68" t="s">
        <v>165</v>
      </c>
      <c r="J8" s="68" t="s">
        <v>166</v>
      </c>
      <c r="K8" s="68" t="s">
        <v>167</v>
      </c>
      <c r="L8" s="82" t="s">
        <v>168</v>
      </c>
      <c r="M8" s="83"/>
    </row>
    <row r="9" spans="1:13" ht="12.75" customHeight="1" x14ac:dyDescent="0.25">
      <c r="A9" s="77"/>
      <c r="B9" s="72"/>
      <c r="C9" s="72"/>
      <c r="D9" s="54"/>
      <c r="E9" s="69"/>
      <c r="F9" s="69"/>
      <c r="G9" s="69"/>
      <c r="H9" s="69"/>
      <c r="I9" s="69"/>
      <c r="J9" s="69"/>
      <c r="K9" s="69"/>
      <c r="L9" s="84" t="s">
        <v>173</v>
      </c>
      <c r="M9" s="84" t="s">
        <v>169</v>
      </c>
    </row>
    <row r="10" spans="1:13" ht="65.25" customHeight="1" x14ac:dyDescent="0.25">
      <c r="A10" s="77"/>
      <c r="B10" s="73"/>
      <c r="C10" s="73"/>
      <c r="D10" s="54"/>
      <c r="E10" s="70"/>
      <c r="F10" s="70"/>
      <c r="G10" s="70"/>
      <c r="H10" s="70"/>
      <c r="I10" s="70"/>
      <c r="J10" s="70"/>
      <c r="K10" s="70"/>
      <c r="L10" s="85"/>
      <c r="M10" s="85"/>
    </row>
    <row r="11" spans="1:13" ht="12.75" customHeight="1" x14ac:dyDescent="0.25">
      <c r="A11" s="55" t="s">
        <v>1</v>
      </c>
      <c r="B11" s="56" t="s">
        <v>2</v>
      </c>
      <c r="C11" s="56" t="s">
        <v>118</v>
      </c>
      <c r="D11" s="56" t="s">
        <v>148</v>
      </c>
      <c r="E11" s="57" t="s">
        <v>148</v>
      </c>
      <c r="F11" s="57" t="s">
        <v>149</v>
      </c>
      <c r="G11" s="57" t="s">
        <v>150</v>
      </c>
      <c r="H11" s="57" t="s">
        <v>151</v>
      </c>
      <c r="I11" s="57" t="s">
        <v>118</v>
      </c>
      <c r="J11" s="57" t="s">
        <v>148</v>
      </c>
      <c r="K11" s="57" t="s">
        <v>149</v>
      </c>
      <c r="L11" s="57" t="s">
        <v>150</v>
      </c>
      <c r="M11" s="57" t="s">
        <v>151</v>
      </c>
    </row>
    <row r="12" spans="1:13" x14ac:dyDescent="0.25">
      <c r="A12" s="23" t="s">
        <v>3</v>
      </c>
      <c r="B12" s="11">
        <f t="shared" ref="B12:H12" si="0">B13+B17+B23+B27+B30+B36</f>
        <v>3044265.6999999997</v>
      </c>
      <c r="C12" s="11">
        <f t="shared" si="0"/>
        <v>3044265.6999999997</v>
      </c>
      <c r="D12" s="11">
        <f t="shared" si="0"/>
        <v>3044265.6999999997</v>
      </c>
      <c r="E12" s="12">
        <f t="shared" si="0"/>
        <v>3044265.6999999997</v>
      </c>
      <c r="F12" s="12">
        <f t="shared" si="0"/>
        <v>3044265.5</v>
      </c>
      <c r="G12" s="12">
        <f t="shared" ref="G12" si="1">G13+G17+G23+G27+G30+G36</f>
        <v>3008473.2</v>
      </c>
      <c r="H12" s="12">
        <f t="shared" si="0"/>
        <v>2081616.9</v>
      </c>
      <c r="I12" s="12">
        <f t="shared" ref="I12" si="2">I13+I17+I23+I27+I30+I36</f>
        <v>2011126.3000000003</v>
      </c>
      <c r="J12" s="12">
        <f t="shared" ref="J12" si="3">J13+J17+J23+J27+J30+J36</f>
        <v>2011126.2500000002</v>
      </c>
      <c r="K12" s="12">
        <v>2010887.53</v>
      </c>
      <c r="L12" s="12">
        <f>K12/I12*100</f>
        <v>99.988127548230054</v>
      </c>
      <c r="M12" s="12">
        <f>K12/J12*100</f>
        <v>99.988130034104017</v>
      </c>
    </row>
    <row r="13" spans="1:13" ht="18.75" customHeight="1" x14ac:dyDescent="0.25">
      <c r="A13" s="24" t="s">
        <v>4</v>
      </c>
      <c r="B13" s="31">
        <f t="shared" ref="B13:H13" si="4">SUM(B14:B16)</f>
        <v>2442412.2999999998</v>
      </c>
      <c r="C13" s="31">
        <f t="shared" si="4"/>
        <v>2442412.2999999998</v>
      </c>
      <c r="D13" s="31">
        <f t="shared" si="4"/>
        <v>2442412.2999999998</v>
      </c>
      <c r="E13" s="31">
        <f t="shared" si="4"/>
        <v>2442412.2999999998</v>
      </c>
      <c r="F13" s="31">
        <f t="shared" si="4"/>
        <v>2442412.2999999998</v>
      </c>
      <c r="G13" s="31">
        <f t="shared" ref="G13" si="5">SUM(G14:G16)</f>
        <v>2439751.7000000002</v>
      </c>
      <c r="H13" s="31">
        <f t="shared" si="4"/>
        <v>1512895.4</v>
      </c>
      <c r="I13" s="31">
        <f t="shared" ref="I13" si="6">SUM(I14:I16)</f>
        <v>1457993.1</v>
      </c>
      <c r="J13" s="31">
        <f t="shared" ref="J13:K13" si="7">SUM(J14:J16)</f>
        <v>1457993.1</v>
      </c>
      <c r="K13" s="31">
        <f t="shared" si="7"/>
        <v>1457992.98</v>
      </c>
      <c r="L13" s="31">
        <f>K13/I13*100</f>
        <v>99.99999176950837</v>
      </c>
      <c r="M13" s="31">
        <f>K13/J13*100</f>
        <v>99.99999176950837</v>
      </c>
    </row>
    <row r="14" spans="1:13" ht="46.5" customHeight="1" x14ac:dyDescent="0.25">
      <c r="A14" s="10" t="s">
        <v>147</v>
      </c>
      <c r="B14" s="13">
        <v>781846.8</v>
      </c>
      <c r="C14" s="13">
        <v>781846.8</v>
      </c>
      <c r="D14" s="13">
        <v>781846.8</v>
      </c>
      <c r="E14" s="14">
        <v>781846.8</v>
      </c>
      <c r="F14" s="14">
        <v>781846.8</v>
      </c>
      <c r="G14" s="14">
        <v>779186.2</v>
      </c>
      <c r="H14" s="14">
        <v>0</v>
      </c>
      <c r="I14" s="13">
        <v>499941.7</v>
      </c>
      <c r="J14" s="13">
        <v>499941.7</v>
      </c>
      <c r="K14" s="13">
        <v>499941.7</v>
      </c>
      <c r="L14" s="17">
        <f>K14/I14*100</f>
        <v>100</v>
      </c>
      <c r="M14" s="17">
        <f>K14/J14*100</f>
        <v>100</v>
      </c>
    </row>
    <row r="15" spans="1:13" ht="33.75" customHeight="1" x14ac:dyDescent="0.25">
      <c r="A15" s="10" t="s">
        <v>47</v>
      </c>
      <c r="B15" s="13">
        <v>1660565.5</v>
      </c>
      <c r="C15" s="13">
        <v>1660565.5</v>
      </c>
      <c r="D15" s="13">
        <v>1660565.5</v>
      </c>
      <c r="E15" s="14">
        <v>1660565.5</v>
      </c>
      <c r="F15" s="14">
        <v>1660565.5</v>
      </c>
      <c r="G15" s="14">
        <v>1660565.5</v>
      </c>
      <c r="H15" s="13">
        <v>1512895.4</v>
      </c>
      <c r="I15" s="13">
        <v>958051.4</v>
      </c>
      <c r="J15" s="13">
        <v>958051.4</v>
      </c>
      <c r="K15" s="13">
        <v>958051.28</v>
      </c>
      <c r="L15" s="17">
        <f t="shared" ref="L15:L78" si="8">K15/I15*100</f>
        <v>99.999987474576002</v>
      </c>
      <c r="M15" s="17">
        <f t="shared" ref="M15:M78" si="9">K15/J15*100</f>
        <v>99.999987474576002</v>
      </c>
    </row>
    <row r="16" spans="1:13" ht="18.75" hidden="1" customHeight="1" x14ac:dyDescent="0.25">
      <c r="A16" s="25" t="s">
        <v>48</v>
      </c>
      <c r="B16" s="16">
        <v>0</v>
      </c>
      <c r="C16" s="16">
        <v>0</v>
      </c>
      <c r="D16" s="16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7" t="e">
        <f t="shared" si="8"/>
        <v>#DIV/0!</v>
      </c>
      <c r="M16" s="17" t="e">
        <f t="shared" si="9"/>
        <v>#DIV/0!</v>
      </c>
    </row>
    <row r="17" spans="1:13" ht="18.75" customHeight="1" x14ac:dyDescent="0.25">
      <c r="A17" s="24" t="s">
        <v>43</v>
      </c>
      <c r="B17" s="31">
        <f t="shared" ref="B17:H17" si="10">SUM(B18:B22)</f>
        <v>145163.79999999999</v>
      </c>
      <c r="C17" s="31">
        <f t="shared" si="10"/>
        <v>145163.79999999999</v>
      </c>
      <c r="D17" s="31">
        <f t="shared" si="10"/>
        <v>145163.79999999999</v>
      </c>
      <c r="E17" s="31">
        <f t="shared" si="10"/>
        <v>145163.79999999999</v>
      </c>
      <c r="F17" s="31">
        <f t="shared" si="10"/>
        <v>145163.6</v>
      </c>
      <c r="G17" s="31">
        <f t="shared" ref="G17" si="11">SUM(G18:G22)</f>
        <v>96411</v>
      </c>
      <c r="H17" s="31">
        <f t="shared" si="10"/>
        <v>96411</v>
      </c>
      <c r="I17" s="31">
        <f t="shared" ref="I17" si="12">SUM(I18:I22)</f>
        <v>93750.599999999991</v>
      </c>
      <c r="J17" s="31">
        <f t="shared" ref="J17:K17" si="13">SUM(J18:J22)</f>
        <v>93750.599999999991</v>
      </c>
      <c r="K17" s="31">
        <f t="shared" si="13"/>
        <v>93750.599999999991</v>
      </c>
      <c r="L17" s="31">
        <f t="shared" si="8"/>
        <v>100</v>
      </c>
      <c r="M17" s="31">
        <f t="shared" si="9"/>
        <v>100</v>
      </c>
    </row>
    <row r="18" spans="1:13" ht="33" customHeight="1" x14ac:dyDescent="0.25">
      <c r="A18" s="26" t="s">
        <v>146</v>
      </c>
      <c r="B18" s="17">
        <v>51869.1</v>
      </c>
      <c r="C18" s="17">
        <v>51869.1</v>
      </c>
      <c r="D18" s="17">
        <v>51869.1</v>
      </c>
      <c r="E18" s="17">
        <v>51869.1</v>
      </c>
      <c r="F18" s="17">
        <v>51869.1</v>
      </c>
      <c r="G18" s="17">
        <v>0</v>
      </c>
      <c r="H18" s="17">
        <v>0</v>
      </c>
      <c r="I18" s="17">
        <v>456.1</v>
      </c>
      <c r="J18" s="17">
        <v>456.1</v>
      </c>
      <c r="K18" s="17">
        <v>456.1</v>
      </c>
      <c r="L18" s="17">
        <f t="shared" si="8"/>
        <v>100</v>
      </c>
      <c r="M18" s="17">
        <f t="shared" si="9"/>
        <v>100</v>
      </c>
    </row>
    <row r="19" spans="1:13" ht="33.75" customHeight="1" x14ac:dyDescent="0.25">
      <c r="A19" s="26" t="s">
        <v>145</v>
      </c>
      <c r="B19" s="17">
        <v>39354.199999999997</v>
      </c>
      <c r="C19" s="17">
        <v>39354.199999999997</v>
      </c>
      <c r="D19" s="17">
        <v>39354.199999999997</v>
      </c>
      <c r="E19" s="17">
        <v>39354.199999999997</v>
      </c>
      <c r="F19" s="17">
        <v>39354.199999999997</v>
      </c>
      <c r="G19" s="17">
        <v>42470.7</v>
      </c>
      <c r="H19" s="17">
        <v>42470.7</v>
      </c>
      <c r="I19" s="17">
        <v>39354.199999999997</v>
      </c>
      <c r="J19" s="17">
        <v>39354.199999999997</v>
      </c>
      <c r="K19" s="17">
        <v>39354.199999999997</v>
      </c>
      <c r="L19" s="17">
        <f t="shared" si="8"/>
        <v>100</v>
      </c>
      <c r="M19" s="17">
        <f t="shared" si="9"/>
        <v>100</v>
      </c>
    </row>
    <row r="20" spans="1:13" ht="24" customHeight="1" x14ac:dyDescent="0.25">
      <c r="A20" s="26" t="s">
        <v>120</v>
      </c>
      <c r="B20" s="17">
        <v>40000</v>
      </c>
      <c r="C20" s="17">
        <v>40000</v>
      </c>
      <c r="D20" s="17">
        <v>40000</v>
      </c>
      <c r="E20" s="17">
        <v>40000</v>
      </c>
      <c r="F20" s="17">
        <v>40000</v>
      </c>
      <c r="G20" s="17">
        <v>40000</v>
      </c>
      <c r="H20" s="17">
        <v>40000</v>
      </c>
      <c r="I20" s="17">
        <v>40000</v>
      </c>
      <c r="J20" s="17">
        <v>40000</v>
      </c>
      <c r="K20" s="17">
        <v>40000</v>
      </c>
      <c r="L20" s="17">
        <f t="shared" si="8"/>
        <v>100</v>
      </c>
      <c r="M20" s="17">
        <f t="shared" si="9"/>
        <v>100</v>
      </c>
    </row>
    <row r="21" spans="1:13" ht="30" customHeight="1" x14ac:dyDescent="0.25">
      <c r="A21" s="26" t="s">
        <v>132</v>
      </c>
      <c r="B21" s="17">
        <v>3574.8</v>
      </c>
      <c r="C21" s="17">
        <v>3574.8</v>
      </c>
      <c r="D21" s="17">
        <v>3574.8</v>
      </c>
      <c r="E21" s="17">
        <v>3574.8</v>
      </c>
      <c r="F21" s="17">
        <v>3574.7</v>
      </c>
      <c r="G21" s="17">
        <v>3574.7</v>
      </c>
      <c r="H21" s="17">
        <v>3574.7</v>
      </c>
      <c r="I21" s="17">
        <v>3574.7</v>
      </c>
      <c r="J21" s="17">
        <v>3574.7</v>
      </c>
      <c r="K21" s="17">
        <v>3574.7</v>
      </c>
      <c r="L21" s="17">
        <f t="shared" si="8"/>
        <v>100</v>
      </c>
      <c r="M21" s="17">
        <f t="shared" si="9"/>
        <v>100</v>
      </c>
    </row>
    <row r="22" spans="1:13" ht="66" customHeight="1" x14ac:dyDescent="0.25">
      <c r="A22" s="10" t="s">
        <v>49</v>
      </c>
      <c r="B22" s="13">
        <v>10365.700000000001</v>
      </c>
      <c r="C22" s="13">
        <v>10365.700000000001</v>
      </c>
      <c r="D22" s="13">
        <v>10365.700000000001</v>
      </c>
      <c r="E22" s="13">
        <v>10365.700000000001</v>
      </c>
      <c r="F22" s="13">
        <v>10365.6</v>
      </c>
      <c r="G22" s="13">
        <v>10365.6</v>
      </c>
      <c r="H22" s="13">
        <v>10365.6</v>
      </c>
      <c r="I22" s="13">
        <v>10365.6</v>
      </c>
      <c r="J22" s="13">
        <v>10365.6</v>
      </c>
      <c r="K22" s="13">
        <v>10365.6</v>
      </c>
      <c r="L22" s="17">
        <f t="shared" si="8"/>
        <v>100</v>
      </c>
      <c r="M22" s="17">
        <f t="shared" si="9"/>
        <v>100</v>
      </c>
    </row>
    <row r="23" spans="1:13" ht="33" customHeight="1" x14ac:dyDescent="0.25">
      <c r="A23" s="24" t="s">
        <v>5</v>
      </c>
      <c r="B23" s="31">
        <f t="shared" ref="B23:H23" si="14">SUM(B24:B26)</f>
        <v>75083</v>
      </c>
      <c r="C23" s="31">
        <f t="shared" si="14"/>
        <v>75083</v>
      </c>
      <c r="D23" s="31">
        <f t="shared" si="14"/>
        <v>75083</v>
      </c>
      <c r="E23" s="31">
        <f t="shared" si="14"/>
        <v>75338.399999999994</v>
      </c>
      <c r="F23" s="31">
        <f t="shared" si="14"/>
        <v>75338.399999999994</v>
      </c>
      <c r="G23" s="31">
        <f t="shared" ref="G23" si="15">SUM(G24:G26)</f>
        <v>81063.3</v>
      </c>
      <c r="H23" s="31">
        <f t="shared" si="14"/>
        <v>81063.3</v>
      </c>
      <c r="I23" s="31">
        <f t="shared" ref="I23" si="16">SUM(I24:I26)</f>
        <v>75338.399999999994</v>
      </c>
      <c r="J23" s="31">
        <f t="shared" ref="J23:K23" si="17">SUM(J24:J26)</f>
        <v>75338.399999999994</v>
      </c>
      <c r="K23" s="31">
        <f t="shared" si="17"/>
        <v>75334.399999999994</v>
      </c>
      <c r="L23" s="31">
        <f t="shared" si="8"/>
        <v>99.994690622577593</v>
      </c>
      <c r="M23" s="31">
        <f t="shared" si="9"/>
        <v>99.994690622577593</v>
      </c>
    </row>
    <row r="24" spans="1:13" s="2" customFormat="1" ht="34.5" customHeight="1" x14ac:dyDescent="0.25">
      <c r="A24" s="26" t="s">
        <v>50</v>
      </c>
      <c r="B24" s="17">
        <v>0</v>
      </c>
      <c r="C24" s="17">
        <v>0</v>
      </c>
      <c r="D24" s="17">
        <v>0</v>
      </c>
      <c r="E24" s="17">
        <v>255.4</v>
      </c>
      <c r="F24" s="17">
        <v>255.4</v>
      </c>
      <c r="G24" s="17">
        <v>255.4</v>
      </c>
      <c r="H24" s="17">
        <v>255.4</v>
      </c>
      <c r="I24" s="17">
        <v>255.4</v>
      </c>
      <c r="J24" s="17">
        <v>255.4</v>
      </c>
      <c r="K24" s="17">
        <v>255.4</v>
      </c>
      <c r="L24" s="17">
        <f t="shared" si="8"/>
        <v>100</v>
      </c>
      <c r="M24" s="17">
        <f t="shared" si="9"/>
        <v>100</v>
      </c>
    </row>
    <row r="25" spans="1:13" s="2" customFormat="1" ht="35.25" customHeight="1" x14ac:dyDescent="0.25">
      <c r="A25" s="10" t="s">
        <v>122</v>
      </c>
      <c r="B25" s="13">
        <v>10054.9</v>
      </c>
      <c r="C25" s="13">
        <v>10054.9</v>
      </c>
      <c r="D25" s="13">
        <v>10054.9</v>
      </c>
      <c r="E25" s="13">
        <v>10054.9</v>
      </c>
      <c r="F25" s="13">
        <v>10054.9</v>
      </c>
      <c r="G25" s="13">
        <v>15779.8</v>
      </c>
      <c r="H25" s="13">
        <v>15779.8</v>
      </c>
      <c r="I25" s="13">
        <v>10054.9</v>
      </c>
      <c r="J25" s="13">
        <v>10054.9</v>
      </c>
      <c r="K25" s="13">
        <v>10050.9</v>
      </c>
      <c r="L25" s="17">
        <f t="shared" si="8"/>
        <v>99.960218400978633</v>
      </c>
      <c r="M25" s="17">
        <f t="shared" si="9"/>
        <v>99.960218400978633</v>
      </c>
    </row>
    <row r="26" spans="1:13" ht="24" customHeight="1" x14ac:dyDescent="0.25">
      <c r="A26" s="10" t="s">
        <v>51</v>
      </c>
      <c r="B26" s="13">
        <v>65028.1</v>
      </c>
      <c r="C26" s="13">
        <v>65028.1</v>
      </c>
      <c r="D26" s="13">
        <v>65028.1</v>
      </c>
      <c r="E26" s="13">
        <v>65028.1</v>
      </c>
      <c r="F26" s="13">
        <v>65028.1</v>
      </c>
      <c r="G26" s="13">
        <v>65028.1</v>
      </c>
      <c r="H26" s="13">
        <v>65028.1</v>
      </c>
      <c r="I26" s="13">
        <v>65028.1</v>
      </c>
      <c r="J26" s="13">
        <v>65028.1</v>
      </c>
      <c r="K26" s="13">
        <v>65028.1</v>
      </c>
      <c r="L26" s="17">
        <f t="shared" si="8"/>
        <v>100</v>
      </c>
      <c r="M26" s="17">
        <f t="shared" si="9"/>
        <v>100</v>
      </c>
    </row>
    <row r="27" spans="1:13" ht="32.25" customHeight="1" x14ac:dyDescent="0.25">
      <c r="A27" s="24" t="s">
        <v>6</v>
      </c>
      <c r="B27" s="31">
        <f t="shared" ref="B27:H27" si="18">B28+B29</f>
        <v>7881</v>
      </c>
      <c r="C27" s="31">
        <f t="shared" si="18"/>
        <v>7881</v>
      </c>
      <c r="D27" s="31">
        <f t="shared" si="18"/>
        <v>7881</v>
      </c>
      <c r="E27" s="31">
        <f t="shared" si="18"/>
        <v>7625.6</v>
      </c>
      <c r="F27" s="31">
        <f t="shared" si="18"/>
        <v>7625.6</v>
      </c>
      <c r="G27" s="31">
        <f t="shared" ref="G27" si="19">G28+G29</f>
        <v>7625.6</v>
      </c>
      <c r="H27" s="31">
        <f t="shared" si="18"/>
        <v>7625.6</v>
      </c>
      <c r="I27" s="31">
        <f t="shared" ref="I27" si="20">I28+I29</f>
        <v>7625.6</v>
      </c>
      <c r="J27" s="31">
        <f t="shared" ref="J27:K27" si="21">J28+J29</f>
        <v>7625.6</v>
      </c>
      <c r="K27" s="31">
        <f t="shared" si="21"/>
        <v>7625.6</v>
      </c>
      <c r="L27" s="31">
        <f t="shared" si="8"/>
        <v>100</v>
      </c>
      <c r="M27" s="31">
        <f t="shared" si="9"/>
        <v>100</v>
      </c>
    </row>
    <row r="28" spans="1:13" ht="32.25" customHeight="1" x14ac:dyDescent="0.25">
      <c r="A28" s="26" t="s">
        <v>50</v>
      </c>
      <c r="B28" s="17">
        <v>255.4</v>
      </c>
      <c r="C28" s="17">
        <v>255.4</v>
      </c>
      <c r="D28" s="17">
        <v>255.4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7">
        <v>0</v>
      </c>
      <c r="M28" s="17">
        <v>0</v>
      </c>
    </row>
    <row r="29" spans="1:13" s="7" customFormat="1" ht="32.25" customHeight="1" x14ac:dyDescent="0.25">
      <c r="A29" s="10" t="s">
        <v>52</v>
      </c>
      <c r="B29" s="13">
        <v>7625.6</v>
      </c>
      <c r="C29" s="13">
        <v>7625.6</v>
      </c>
      <c r="D29" s="13">
        <v>7625.6</v>
      </c>
      <c r="E29" s="14">
        <v>7625.6</v>
      </c>
      <c r="F29" s="14">
        <v>7625.6</v>
      </c>
      <c r="G29" s="14">
        <v>7625.6</v>
      </c>
      <c r="H29" s="13">
        <v>7625.6</v>
      </c>
      <c r="I29" s="13">
        <v>7625.6</v>
      </c>
      <c r="J29" s="13">
        <v>7625.6</v>
      </c>
      <c r="K29" s="13">
        <v>7625.6</v>
      </c>
      <c r="L29" s="17">
        <f t="shared" si="8"/>
        <v>100</v>
      </c>
      <c r="M29" s="17">
        <f t="shared" si="9"/>
        <v>100</v>
      </c>
    </row>
    <row r="30" spans="1:13" ht="54" customHeight="1" x14ac:dyDescent="0.25">
      <c r="A30" s="24" t="s">
        <v>7</v>
      </c>
      <c r="B30" s="31">
        <f t="shared" ref="B30:H30" si="22">SUM(B31:B35)</f>
        <v>373725.6</v>
      </c>
      <c r="C30" s="31">
        <f t="shared" si="22"/>
        <v>373725.6</v>
      </c>
      <c r="D30" s="31">
        <f t="shared" si="22"/>
        <v>373725.6</v>
      </c>
      <c r="E30" s="31">
        <f t="shared" si="22"/>
        <v>373725.6</v>
      </c>
      <c r="F30" s="31">
        <f t="shared" si="22"/>
        <v>373725.6</v>
      </c>
      <c r="G30" s="31">
        <f t="shared" ref="G30" si="23">SUM(G31:G35)</f>
        <v>383621.6</v>
      </c>
      <c r="H30" s="31">
        <f t="shared" si="22"/>
        <v>383621.6</v>
      </c>
      <c r="I30" s="31">
        <f t="shared" ref="I30" si="24">SUM(I31:I35)</f>
        <v>376418.6</v>
      </c>
      <c r="J30" s="31">
        <f t="shared" ref="J30:K30" si="25">SUM(J31:J35)</f>
        <v>376418.55</v>
      </c>
      <c r="K30" s="31">
        <f t="shared" si="25"/>
        <v>376269.89999999997</v>
      </c>
      <c r="L30" s="31">
        <f t="shared" si="8"/>
        <v>99.960496107259317</v>
      </c>
      <c r="M30" s="31">
        <f t="shared" si="9"/>
        <v>99.960509385098035</v>
      </c>
    </row>
    <row r="31" spans="1:13" ht="30.75" customHeight="1" x14ac:dyDescent="0.25">
      <c r="A31" s="10" t="s">
        <v>53</v>
      </c>
      <c r="B31" s="13">
        <v>3911</v>
      </c>
      <c r="C31" s="13">
        <v>3911</v>
      </c>
      <c r="D31" s="13">
        <v>3911</v>
      </c>
      <c r="E31" s="13">
        <v>3911</v>
      </c>
      <c r="F31" s="13">
        <v>3911</v>
      </c>
      <c r="G31" s="13">
        <v>3911</v>
      </c>
      <c r="H31" s="13">
        <v>3911</v>
      </c>
      <c r="I31" s="13">
        <v>3911</v>
      </c>
      <c r="J31" s="13">
        <v>3911</v>
      </c>
      <c r="K31" s="13">
        <v>3911</v>
      </c>
      <c r="L31" s="17">
        <f t="shared" si="8"/>
        <v>100</v>
      </c>
      <c r="M31" s="17">
        <f t="shared" si="9"/>
        <v>100</v>
      </c>
    </row>
    <row r="32" spans="1:13" ht="33" customHeight="1" x14ac:dyDescent="0.25">
      <c r="A32" s="10" t="s">
        <v>140</v>
      </c>
      <c r="B32" s="13">
        <v>347426.5</v>
      </c>
      <c r="C32" s="13">
        <v>347426.5</v>
      </c>
      <c r="D32" s="13">
        <v>347426.5</v>
      </c>
      <c r="E32" s="13">
        <v>347426.5</v>
      </c>
      <c r="F32" s="13">
        <v>347426.5</v>
      </c>
      <c r="G32" s="13">
        <v>357322.5</v>
      </c>
      <c r="H32" s="13">
        <v>357322.5</v>
      </c>
      <c r="I32" s="13">
        <v>350119.5</v>
      </c>
      <c r="J32" s="13">
        <v>350119.5</v>
      </c>
      <c r="K32" s="13">
        <v>350119.5</v>
      </c>
      <c r="L32" s="17">
        <f t="shared" si="8"/>
        <v>100</v>
      </c>
      <c r="M32" s="17">
        <f t="shared" si="9"/>
        <v>100</v>
      </c>
    </row>
    <row r="33" spans="1:13" ht="15" hidden="1" customHeight="1" x14ac:dyDescent="0.25">
      <c r="A33" s="10" t="s">
        <v>54</v>
      </c>
      <c r="B33" s="13">
        <v>0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7" t="e">
        <f t="shared" si="8"/>
        <v>#DIV/0!</v>
      </c>
      <c r="M33" s="17" t="e">
        <f t="shared" si="9"/>
        <v>#DIV/0!</v>
      </c>
    </row>
    <row r="34" spans="1:13" ht="24.75" customHeight="1" x14ac:dyDescent="0.25">
      <c r="A34" s="10" t="s">
        <v>55</v>
      </c>
      <c r="B34" s="13">
        <v>13161</v>
      </c>
      <c r="C34" s="13">
        <v>13161</v>
      </c>
      <c r="D34" s="13">
        <v>13161</v>
      </c>
      <c r="E34" s="13">
        <v>13161</v>
      </c>
      <c r="F34" s="13">
        <v>13161</v>
      </c>
      <c r="G34" s="13">
        <v>13161</v>
      </c>
      <c r="H34" s="13">
        <v>13161</v>
      </c>
      <c r="I34" s="13">
        <v>13161</v>
      </c>
      <c r="J34" s="13">
        <v>13160.95</v>
      </c>
      <c r="K34" s="13">
        <v>13012.3</v>
      </c>
      <c r="L34" s="17">
        <f t="shared" si="8"/>
        <v>98.870146645391671</v>
      </c>
      <c r="M34" s="17">
        <f t="shared" si="9"/>
        <v>98.870522264730127</v>
      </c>
    </row>
    <row r="35" spans="1:13" ht="51" customHeight="1" x14ac:dyDescent="0.25">
      <c r="A35" s="10" t="s">
        <v>141</v>
      </c>
      <c r="B35" s="13">
        <v>9227.1</v>
      </c>
      <c r="C35" s="13">
        <v>9227.1</v>
      </c>
      <c r="D35" s="13">
        <v>9227.1</v>
      </c>
      <c r="E35" s="13">
        <v>9227.1</v>
      </c>
      <c r="F35" s="13">
        <v>9227.1</v>
      </c>
      <c r="G35" s="13">
        <v>9227.1</v>
      </c>
      <c r="H35" s="13">
        <v>9227.1</v>
      </c>
      <c r="I35" s="13">
        <v>9227.1</v>
      </c>
      <c r="J35" s="13">
        <v>9227.1</v>
      </c>
      <c r="K35" s="13">
        <v>9227.1</v>
      </c>
      <c r="L35" s="17">
        <f t="shared" si="8"/>
        <v>100</v>
      </c>
      <c r="M35" s="17">
        <f t="shared" si="9"/>
        <v>100</v>
      </c>
    </row>
    <row r="36" spans="1:13" s="6" customFormat="1" ht="19.5" hidden="1" customHeight="1" x14ac:dyDescent="0.25">
      <c r="A36" s="27" t="s">
        <v>116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17" t="e">
        <f t="shared" si="8"/>
        <v>#DIV/0!</v>
      </c>
      <c r="M36" s="17" t="e">
        <f t="shared" si="9"/>
        <v>#DIV/0!</v>
      </c>
    </row>
    <row r="37" spans="1:13" ht="19.5" hidden="1" customHeight="1" x14ac:dyDescent="0.25">
      <c r="A37" s="25" t="s">
        <v>117</v>
      </c>
      <c r="B37" s="16">
        <v>0</v>
      </c>
      <c r="C37" s="16">
        <v>0</v>
      </c>
      <c r="D37" s="16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7" t="e">
        <f t="shared" si="8"/>
        <v>#DIV/0!</v>
      </c>
      <c r="M37" s="17" t="e">
        <f t="shared" si="9"/>
        <v>#DIV/0!</v>
      </c>
    </row>
    <row r="38" spans="1:13" ht="24" customHeight="1" x14ac:dyDescent="0.25">
      <c r="A38" s="23" t="s">
        <v>8</v>
      </c>
      <c r="B38" s="11">
        <f t="shared" ref="B38:H38" si="26">B39+B41+B44+B47+B49+B51</f>
        <v>3258105.9999999995</v>
      </c>
      <c r="C38" s="11">
        <f t="shared" si="26"/>
        <v>3258105.9999999995</v>
      </c>
      <c r="D38" s="11">
        <f t="shared" si="26"/>
        <v>3258105.9999999995</v>
      </c>
      <c r="E38" s="12">
        <f t="shared" si="26"/>
        <v>3258105.9999999995</v>
      </c>
      <c r="F38" s="12">
        <f t="shared" si="26"/>
        <v>3258105.9999999995</v>
      </c>
      <c r="G38" s="12">
        <f t="shared" ref="G38" si="27">G39+G41+G44+G47+G49+G51</f>
        <v>3258705.9999999995</v>
      </c>
      <c r="H38" s="12">
        <f t="shared" si="26"/>
        <v>3218252.1999999997</v>
      </c>
      <c r="I38" s="12">
        <f t="shared" ref="I38" si="28">I39+I41+I44+I47+I49+I51</f>
        <v>3216534.4</v>
      </c>
      <c r="J38" s="12">
        <f t="shared" ref="J38:K38" si="29">J39+J41+J44+J47+J49+J51</f>
        <v>3218080.6799999997</v>
      </c>
      <c r="K38" s="12">
        <f t="shared" si="29"/>
        <v>3217439.0614299998</v>
      </c>
      <c r="L38" s="12">
        <f t="shared" si="8"/>
        <v>100.02812534602458</v>
      </c>
      <c r="M38" s="12">
        <f t="shared" si="9"/>
        <v>99.980062073210675</v>
      </c>
    </row>
    <row r="39" spans="1:13" ht="31.5" customHeight="1" x14ac:dyDescent="0.25">
      <c r="A39" s="24" t="s">
        <v>9</v>
      </c>
      <c r="B39" s="31">
        <f t="shared" ref="B39:K39" si="30">SUM(B40:B40)</f>
        <v>419840</v>
      </c>
      <c r="C39" s="31">
        <f t="shared" si="30"/>
        <v>419840</v>
      </c>
      <c r="D39" s="31">
        <f t="shared" si="30"/>
        <v>419840</v>
      </c>
      <c r="E39" s="31">
        <f t="shared" si="30"/>
        <v>419840</v>
      </c>
      <c r="F39" s="31">
        <f t="shared" si="30"/>
        <v>419840</v>
      </c>
      <c r="G39" s="31">
        <f t="shared" si="30"/>
        <v>419840</v>
      </c>
      <c r="H39" s="31">
        <f t="shared" si="30"/>
        <v>419840</v>
      </c>
      <c r="I39" s="31">
        <f t="shared" si="30"/>
        <v>419840</v>
      </c>
      <c r="J39" s="31">
        <f t="shared" si="30"/>
        <v>419840</v>
      </c>
      <c r="K39" s="31">
        <f t="shared" si="30"/>
        <v>419803.1</v>
      </c>
      <c r="L39" s="31">
        <f t="shared" si="8"/>
        <v>99.9912109375</v>
      </c>
      <c r="M39" s="31">
        <f t="shared" si="9"/>
        <v>99.9912109375</v>
      </c>
    </row>
    <row r="40" spans="1:13" ht="18.75" customHeight="1" x14ac:dyDescent="0.25">
      <c r="A40" s="10" t="s">
        <v>56</v>
      </c>
      <c r="B40" s="13">
        <v>419840</v>
      </c>
      <c r="C40" s="13">
        <v>419840</v>
      </c>
      <c r="D40" s="13">
        <v>419840</v>
      </c>
      <c r="E40" s="14">
        <v>419840</v>
      </c>
      <c r="F40" s="14">
        <v>419840</v>
      </c>
      <c r="G40" s="14">
        <v>419840</v>
      </c>
      <c r="H40" s="13">
        <v>419840</v>
      </c>
      <c r="I40" s="13">
        <v>419840</v>
      </c>
      <c r="J40" s="13">
        <v>419840</v>
      </c>
      <c r="K40" s="13">
        <v>419803.1</v>
      </c>
      <c r="L40" s="17">
        <f t="shared" si="8"/>
        <v>99.9912109375</v>
      </c>
      <c r="M40" s="17">
        <f t="shared" si="9"/>
        <v>99.9912109375</v>
      </c>
    </row>
    <row r="41" spans="1:13" ht="24" customHeight="1" x14ac:dyDescent="0.25">
      <c r="A41" s="24" t="s">
        <v>10</v>
      </c>
      <c r="B41" s="31">
        <f t="shared" ref="B41:H41" si="31">SUM(B42:B43)</f>
        <v>157253.09999999998</v>
      </c>
      <c r="C41" s="31">
        <f t="shared" si="31"/>
        <v>157253.09999999998</v>
      </c>
      <c r="D41" s="31">
        <f t="shared" si="31"/>
        <v>157253.09999999998</v>
      </c>
      <c r="E41" s="31">
        <f t="shared" si="31"/>
        <v>157253.09999999998</v>
      </c>
      <c r="F41" s="31">
        <f t="shared" si="31"/>
        <v>157253.09999999998</v>
      </c>
      <c r="G41" s="31">
        <f t="shared" ref="G41" si="32">SUM(G42:G43)</f>
        <v>157253.09999999998</v>
      </c>
      <c r="H41" s="31">
        <f t="shared" si="31"/>
        <v>157253.09999999998</v>
      </c>
      <c r="I41" s="31">
        <f t="shared" ref="I41" si="33">SUM(I42:I43)</f>
        <v>156791.5</v>
      </c>
      <c r="J41" s="31">
        <f t="shared" ref="J41:K41" si="34">SUM(J42:J43)</f>
        <v>156791.5</v>
      </c>
      <c r="K41" s="31">
        <f t="shared" si="34"/>
        <v>156791.44770000002</v>
      </c>
      <c r="L41" s="31">
        <f t="shared" si="8"/>
        <v>99.999966643599947</v>
      </c>
      <c r="M41" s="31">
        <f t="shared" si="9"/>
        <v>99.999966643599947</v>
      </c>
    </row>
    <row r="42" spans="1:13" ht="17.25" customHeight="1" x14ac:dyDescent="0.25">
      <c r="A42" s="10" t="s">
        <v>57</v>
      </c>
      <c r="B42" s="13">
        <v>70203.399999999994</v>
      </c>
      <c r="C42" s="13">
        <v>70203.399999999994</v>
      </c>
      <c r="D42" s="13">
        <v>70203.399999999994</v>
      </c>
      <c r="E42" s="13">
        <v>70203.399999999994</v>
      </c>
      <c r="F42" s="13">
        <v>70203.399999999994</v>
      </c>
      <c r="G42" s="13">
        <v>70203.399999999994</v>
      </c>
      <c r="H42" s="13">
        <v>70203.399999999994</v>
      </c>
      <c r="I42" s="13">
        <v>69741.8</v>
      </c>
      <c r="J42" s="13">
        <v>69741.8</v>
      </c>
      <c r="K42" s="13">
        <v>69741.747700000007</v>
      </c>
      <c r="L42" s="17">
        <f t="shared" si="8"/>
        <v>99.999925009105013</v>
      </c>
      <c r="M42" s="17">
        <f t="shared" si="9"/>
        <v>99.999925009105013</v>
      </c>
    </row>
    <row r="43" spans="1:13" ht="30" customHeight="1" x14ac:dyDescent="0.25">
      <c r="A43" s="10" t="s">
        <v>58</v>
      </c>
      <c r="B43" s="13">
        <v>87049.7</v>
      </c>
      <c r="C43" s="13">
        <v>87049.7</v>
      </c>
      <c r="D43" s="13">
        <v>87049.7</v>
      </c>
      <c r="E43" s="13">
        <v>87049.7</v>
      </c>
      <c r="F43" s="13">
        <v>87049.7</v>
      </c>
      <c r="G43" s="13">
        <v>87049.7</v>
      </c>
      <c r="H43" s="13">
        <v>87049.7</v>
      </c>
      <c r="I43" s="13">
        <v>87049.7</v>
      </c>
      <c r="J43" s="13">
        <v>87049.7</v>
      </c>
      <c r="K43" s="13">
        <v>87049.7</v>
      </c>
      <c r="L43" s="17">
        <f t="shared" si="8"/>
        <v>100</v>
      </c>
      <c r="M43" s="17">
        <f t="shared" si="9"/>
        <v>100</v>
      </c>
    </row>
    <row r="44" spans="1:13" ht="26.25" customHeight="1" x14ac:dyDescent="0.25">
      <c r="A44" s="24" t="s">
        <v>11</v>
      </c>
      <c r="B44" s="31">
        <f t="shared" ref="B44:H44" si="35">SUM(B45:B46)</f>
        <v>36920.199999999997</v>
      </c>
      <c r="C44" s="31">
        <f t="shared" si="35"/>
        <v>36920.199999999997</v>
      </c>
      <c r="D44" s="31">
        <f t="shared" si="35"/>
        <v>36920.199999999997</v>
      </c>
      <c r="E44" s="31">
        <f t="shared" si="35"/>
        <v>36920.199999999997</v>
      </c>
      <c r="F44" s="31">
        <f t="shared" si="35"/>
        <v>36920.199999999997</v>
      </c>
      <c r="G44" s="31">
        <f t="shared" ref="G44" si="36">SUM(G45:G46)</f>
        <v>36920.199999999997</v>
      </c>
      <c r="H44" s="31">
        <f t="shared" si="35"/>
        <v>36920.199999999997</v>
      </c>
      <c r="I44" s="31">
        <f t="shared" ref="I44" si="37">SUM(I45:I46)</f>
        <v>35667</v>
      </c>
      <c r="J44" s="31">
        <f t="shared" ref="J44:K44" si="38">SUM(J45:J46)</f>
        <v>35667</v>
      </c>
      <c r="K44" s="31">
        <f t="shared" si="38"/>
        <v>35666.949979999998</v>
      </c>
      <c r="L44" s="31">
        <f t="shared" si="8"/>
        <v>99.999859758320014</v>
      </c>
      <c r="M44" s="31">
        <f t="shared" si="9"/>
        <v>99.999859758320014</v>
      </c>
    </row>
    <row r="45" spans="1:13" ht="26.25" hidden="1" customHeight="1" x14ac:dyDescent="0.25">
      <c r="A45" s="10" t="s">
        <v>59</v>
      </c>
      <c r="B45" s="13">
        <v>0</v>
      </c>
      <c r="C45" s="13">
        <v>0</v>
      </c>
      <c r="D45" s="13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7" t="e">
        <f t="shared" si="8"/>
        <v>#DIV/0!</v>
      </c>
      <c r="M45" s="17" t="e">
        <f t="shared" si="9"/>
        <v>#DIV/0!</v>
      </c>
    </row>
    <row r="46" spans="1:13" ht="26.25" customHeight="1" x14ac:dyDescent="0.25">
      <c r="A46" s="10" t="s">
        <v>60</v>
      </c>
      <c r="B46" s="13">
        <v>36920.199999999997</v>
      </c>
      <c r="C46" s="13">
        <v>36920.199999999997</v>
      </c>
      <c r="D46" s="13">
        <v>36920.199999999997</v>
      </c>
      <c r="E46" s="14">
        <v>36920.199999999997</v>
      </c>
      <c r="F46" s="14">
        <v>36920.199999999997</v>
      </c>
      <c r="G46" s="14">
        <v>36920.199999999997</v>
      </c>
      <c r="H46" s="13">
        <v>36920.199999999997</v>
      </c>
      <c r="I46" s="13">
        <v>35667</v>
      </c>
      <c r="J46" s="13">
        <v>35667</v>
      </c>
      <c r="K46" s="13">
        <v>35666.949979999998</v>
      </c>
      <c r="L46" s="17">
        <f t="shared" si="8"/>
        <v>99.999859758320014</v>
      </c>
      <c r="M46" s="17">
        <f t="shared" si="9"/>
        <v>99.999859758320014</v>
      </c>
    </row>
    <row r="47" spans="1:13" ht="36.75" customHeight="1" x14ac:dyDescent="0.25">
      <c r="A47" s="24" t="s">
        <v>61</v>
      </c>
      <c r="B47" s="31">
        <f t="shared" ref="B47:K47" si="39">B48</f>
        <v>1627246.5</v>
      </c>
      <c r="C47" s="31">
        <f t="shared" si="39"/>
        <v>1627246.5</v>
      </c>
      <c r="D47" s="31">
        <f t="shared" si="39"/>
        <v>1627246.5</v>
      </c>
      <c r="E47" s="31">
        <f t="shared" si="39"/>
        <v>1627246.5</v>
      </c>
      <c r="F47" s="31">
        <f t="shared" si="39"/>
        <v>1627246.5</v>
      </c>
      <c r="G47" s="31">
        <f t="shared" si="39"/>
        <v>1627846.5</v>
      </c>
      <c r="H47" s="31">
        <f t="shared" si="39"/>
        <v>1627846.5</v>
      </c>
      <c r="I47" s="31">
        <f t="shared" si="39"/>
        <v>1627843.5</v>
      </c>
      <c r="J47" s="31">
        <f t="shared" si="39"/>
        <v>1627843.5</v>
      </c>
      <c r="K47" s="31">
        <f t="shared" si="39"/>
        <v>1627246.5</v>
      </c>
      <c r="L47" s="31">
        <f t="shared" si="8"/>
        <v>99.963325712821899</v>
      </c>
      <c r="M47" s="31">
        <f t="shared" si="9"/>
        <v>99.963325712821899</v>
      </c>
    </row>
    <row r="48" spans="1:13" ht="21.75" customHeight="1" x14ac:dyDescent="0.25">
      <c r="A48" s="10" t="s">
        <v>62</v>
      </c>
      <c r="B48" s="13">
        <v>1627246.5</v>
      </c>
      <c r="C48" s="13">
        <v>1627246.5</v>
      </c>
      <c r="D48" s="13">
        <v>1627246.5</v>
      </c>
      <c r="E48" s="14">
        <v>1627246.5</v>
      </c>
      <c r="F48" s="14">
        <v>1627246.5</v>
      </c>
      <c r="G48" s="14">
        <v>1627846.5</v>
      </c>
      <c r="H48" s="13">
        <v>1627846.5</v>
      </c>
      <c r="I48" s="13">
        <v>1627843.5</v>
      </c>
      <c r="J48" s="13">
        <v>1627843.5</v>
      </c>
      <c r="K48" s="13">
        <v>1627246.5</v>
      </c>
      <c r="L48" s="17">
        <f t="shared" si="8"/>
        <v>99.963325712821899</v>
      </c>
      <c r="M48" s="17">
        <f t="shared" si="9"/>
        <v>99.963325712821899</v>
      </c>
    </row>
    <row r="49" spans="1:13" ht="33.75" customHeight="1" x14ac:dyDescent="0.25">
      <c r="A49" s="27" t="s">
        <v>12</v>
      </c>
      <c r="B49" s="31">
        <f t="shared" ref="B49:K49" si="40">B50</f>
        <v>49464.3</v>
      </c>
      <c r="C49" s="31">
        <f t="shared" si="40"/>
        <v>49464.3</v>
      </c>
      <c r="D49" s="31">
        <f t="shared" si="40"/>
        <v>49464.3</v>
      </c>
      <c r="E49" s="31">
        <f t="shared" si="40"/>
        <v>49464.3</v>
      </c>
      <c r="F49" s="31">
        <f t="shared" si="40"/>
        <v>49464.3</v>
      </c>
      <c r="G49" s="31">
        <f t="shared" si="40"/>
        <v>49464.3</v>
      </c>
      <c r="H49" s="31">
        <f t="shared" si="40"/>
        <v>49464.3</v>
      </c>
      <c r="I49" s="31">
        <f t="shared" si="40"/>
        <v>49464.3</v>
      </c>
      <c r="J49" s="31">
        <f t="shared" si="40"/>
        <v>49464.3</v>
      </c>
      <c r="K49" s="31">
        <f t="shared" si="40"/>
        <v>49462</v>
      </c>
      <c r="L49" s="31">
        <f t="shared" si="8"/>
        <v>99.995350181848323</v>
      </c>
      <c r="M49" s="31">
        <f t="shared" si="9"/>
        <v>99.995350181848323</v>
      </c>
    </row>
    <row r="50" spans="1:13" ht="34.5" customHeight="1" x14ac:dyDescent="0.25">
      <c r="A50" s="10" t="s">
        <v>63</v>
      </c>
      <c r="B50" s="13">
        <v>49464.3</v>
      </c>
      <c r="C50" s="13">
        <v>49464.3</v>
      </c>
      <c r="D50" s="13">
        <v>49464.3</v>
      </c>
      <c r="E50" s="14">
        <v>49464.3</v>
      </c>
      <c r="F50" s="14">
        <v>49464.3</v>
      </c>
      <c r="G50" s="14">
        <v>49464.3</v>
      </c>
      <c r="H50" s="13">
        <v>49464.3</v>
      </c>
      <c r="I50" s="13">
        <v>49464.3</v>
      </c>
      <c r="J50" s="13">
        <v>49464.3</v>
      </c>
      <c r="K50" s="13">
        <v>49462</v>
      </c>
      <c r="L50" s="17">
        <f t="shared" si="8"/>
        <v>99.995350181848323</v>
      </c>
      <c r="M50" s="17">
        <f t="shared" si="9"/>
        <v>99.995350181848323</v>
      </c>
    </row>
    <row r="51" spans="1:13" ht="31.5" customHeight="1" x14ac:dyDescent="0.25">
      <c r="A51" s="27" t="s">
        <v>64</v>
      </c>
      <c r="B51" s="31">
        <f t="shared" ref="B51:H51" si="41">B52+B53</f>
        <v>967381.89999999991</v>
      </c>
      <c r="C51" s="31">
        <f t="shared" si="41"/>
        <v>967381.89999999991</v>
      </c>
      <c r="D51" s="31">
        <f t="shared" si="41"/>
        <v>967381.89999999991</v>
      </c>
      <c r="E51" s="31">
        <f t="shared" si="41"/>
        <v>967381.89999999991</v>
      </c>
      <c r="F51" s="31">
        <f t="shared" si="41"/>
        <v>967381.9</v>
      </c>
      <c r="G51" s="31">
        <f t="shared" ref="G51" si="42">G52+G53</f>
        <v>967381.9</v>
      </c>
      <c r="H51" s="31">
        <f t="shared" si="41"/>
        <v>926928.1</v>
      </c>
      <c r="I51" s="31">
        <f t="shared" ref="I51" si="43">I52+I53</f>
        <v>926928.1</v>
      </c>
      <c r="J51" s="31">
        <f t="shared" ref="J51:K51" si="44">J52+J53</f>
        <v>928474.38</v>
      </c>
      <c r="K51" s="31">
        <f t="shared" si="44"/>
        <v>928469.06374999997</v>
      </c>
      <c r="L51" s="31">
        <f t="shared" si="8"/>
        <v>100.16624415097569</v>
      </c>
      <c r="M51" s="31">
        <f t="shared" si="9"/>
        <v>99.999427420926793</v>
      </c>
    </row>
    <row r="52" spans="1:13" ht="19.5" customHeight="1" x14ac:dyDescent="0.25">
      <c r="A52" s="10" t="s">
        <v>65</v>
      </c>
      <c r="B52" s="13">
        <v>722284.1</v>
      </c>
      <c r="C52" s="13">
        <v>722284.1</v>
      </c>
      <c r="D52" s="13">
        <v>722284.1</v>
      </c>
      <c r="E52" s="13">
        <v>722284.1</v>
      </c>
      <c r="F52" s="13">
        <v>721884</v>
      </c>
      <c r="G52" s="13">
        <v>721884</v>
      </c>
      <c r="H52" s="13">
        <v>683617.1</v>
      </c>
      <c r="I52" s="13">
        <v>683617.1</v>
      </c>
      <c r="J52" s="13">
        <v>680088.38</v>
      </c>
      <c r="K52" s="13">
        <v>680083.06374999997</v>
      </c>
      <c r="L52" s="17">
        <f t="shared" si="8"/>
        <v>99.483038641075538</v>
      </c>
      <c r="M52" s="17">
        <f t="shared" si="9"/>
        <v>99.999218300127396</v>
      </c>
    </row>
    <row r="53" spans="1:13" ht="20.25" customHeight="1" x14ac:dyDescent="0.25">
      <c r="A53" s="10" t="s">
        <v>139</v>
      </c>
      <c r="B53" s="13">
        <v>245097.8</v>
      </c>
      <c r="C53" s="13">
        <v>245097.8</v>
      </c>
      <c r="D53" s="13">
        <v>245097.8</v>
      </c>
      <c r="E53" s="13">
        <v>245097.8</v>
      </c>
      <c r="F53" s="13">
        <v>245497.9</v>
      </c>
      <c r="G53" s="13">
        <v>245497.9</v>
      </c>
      <c r="H53" s="13">
        <v>243311</v>
      </c>
      <c r="I53" s="13">
        <v>243311</v>
      </c>
      <c r="J53" s="13">
        <v>248386</v>
      </c>
      <c r="K53" s="13">
        <v>248386</v>
      </c>
      <c r="L53" s="17">
        <f t="shared" si="8"/>
        <v>102.08580787551733</v>
      </c>
      <c r="M53" s="17">
        <f t="shared" si="9"/>
        <v>100</v>
      </c>
    </row>
    <row r="54" spans="1:13" ht="24.75" customHeight="1" x14ac:dyDescent="0.25">
      <c r="A54" s="23" t="s">
        <v>13</v>
      </c>
      <c r="B54" s="11">
        <f t="shared" ref="B54:H54" si="45">B55+B70+B76+B82+B84</f>
        <v>2389707.9999999995</v>
      </c>
      <c r="C54" s="11">
        <f t="shared" si="45"/>
        <v>2389707.9999999995</v>
      </c>
      <c r="D54" s="11">
        <f t="shared" si="45"/>
        <v>2389707.9999999995</v>
      </c>
      <c r="E54" s="12">
        <f t="shared" si="45"/>
        <v>2389707.9999999995</v>
      </c>
      <c r="F54" s="12">
        <f t="shared" si="45"/>
        <v>2425687.4</v>
      </c>
      <c r="G54" s="12">
        <f t="shared" ref="G54" si="46">G55+G70+G76+G82+G84</f>
        <v>2348124.4</v>
      </c>
      <c r="H54" s="12">
        <f t="shared" si="45"/>
        <v>2346367.2999999998</v>
      </c>
      <c r="I54" s="12">
        <f t="shared" ref="I54" si="47">I55+I70+I76+I82+I84</f>
        <v>2330250.4</v>
      </c>
      <c r="J54" s="12">
        <f t="shared" ref="J54" si="48">J55+J70+J76+J82+J84</f>
        <v>2317115.12</v>
      </c>
      <c r="K54" s="12">
        <v>2271380.04</v>
      </c>
      <c r="L54" s="12">
        <f t="shared" si="8"/>
        <v>97.473646608965296</v>
      </c>
      <c r="M54" s="12">
        <f t="shared" si="9"/>
        <v>98.026205965977212</v>
      </c>
    </row>
    <row r="55" spans="1:13" ht="19.5" customHeight="1" x14ac:dyDescent="0.25">
      <c r="A55" s="24" t="s">
        <v>14</v>
      </c>
      <c r="B55" s="31">
        <f t="shared" ref="B55:H55" si="49">SUM(B56:B69)</f>
        <v>2129432.5</v>
      </c>
      <c r="C55" s="31">
        <f t="shared" si="49"/>
        <v>2129432.5</v>
      </c>
      <c r="D55" s="31">
        <f t="shared" si="49"/>
        <v>2129432.5</v>
      </c>
      <c r="E55" s="31">
        <f t="shared" si="49"/>
        <v>2129432.5</v>
      </c>
      <c r="F55" s="31">
        <f t="shared" si="49"/>
        <v>2165412</v>
      </c>
      <c r="G55" s="31">
        <f t="shared" ref="G55" si="50">SUM(G56:G69)</f>
        <v>2087849</v>
      </c>
      <c r="H55" s="31">
        <f t="shared" si="49"/>
        <v>2086091.9</v>
      </c>
      <c r="I55" s="31">
        <f t="shared" ref="I55" si="51">SUM(I56:I69)</f>
        <v>2069975</v>
      </c>
      <c r="J55" s="31">
        <f t="shared" ref="J55:K55" si="52">SUM(J56:J69)</f>
        <v>2069975.02</v>
      </c>
      <c r="K55" s="31">
        <f t="shared" si="52"/>
        <v>2028014.0703299998</v>
      </c>
      <c r="L55" s="31">
        <f t="shared" si="8"/>
        <v>97.972877466152966</v>
      </c>
      <c r="M55" s="31">
        <f t="shared" si="9"/>
        <v>97.972876519543689</v>
      </c>
    </row>
    <row r="56" spans="1:13" ht="33.75" customHeight="1" x14ac:dyDescent="0.25">
      <c r="A56" s="28" t="s">
        <v>66</v>
      </c>
      <c r="B56" s="13">
        <v>326262.09999999998</v>
      </c>
      <c r="C56" s="13">
        <v>326262.09999999998</v>
      </c>
      <c r="D56" s="13">
        <v>326262.09999999998</v>
      </c>
      <c r="E56" s="14">
        <v>326262.09999999998</v>
      </c>
      <c r="F56" s="14">
        <v>362241.6</v>
      </c>
      <c r="G56" s="14">
        <v>360864.6</v>
      </c>
      <c r="H56" s="13">
        <v>360864.6</v>
      </c>
      <c r="I56" s="13">
        <v>354423.4</v>
      </c>
      <c r="J56" s="13">
        <v>354423.41</v>
      </c>
      <c r="K56" s="13">
        <v>336360.71270999999</v>
      </c>
      <c r="L56" s="17">
        <f t="shared" si="8"/>
        <v>94.903641438460312</v>
      </c>
      <c r="M56" s="17">
        <f t="shared" si="9"/>
        <v>94.903638760769226</v>
      </c>
    </row>
    <row r="57" spans="1:13" ht="33.75" customHeight="1" x14ac:dyDescent="0.25">
      <c r="A57" s="28" t="s">
        <v>128</v>
      </c>
      <c r="B57" s="13">
        <v>302325.59999999998</v>
      </c>
      <c r="C57" s="13">
        <v>302325.59999999998</v>
      </c>
      <c r="D57" s="13">
        <v>302325.59999999998</v>
      </c>
      <c r="E57" s="14">
        <v>302325.59999999998</v>
      </c>
      <c r="F57" s="14">
        <v>297045.40000000002</v>
      </c>
      <c r="G57" s="14">
        <v>262338.09999999998</v>
      </c>
      <c r="H57" s="13">
        <v>262338.09999999998</v>
      </c>
      <c r="I57" s="13">
        <v>252662.39999999999</v>
      </c>
      <c r="J57" s="13">
        <v>252662.39999999999</v>
      </c>
      <c r="K57" s="13">
        <v>252662.39999999999</v>
      </c>
      <c r="L57" s="17">
        <f t="shared" si="8"/>
        <v>100</v>
      </c>
      <c r="M57" s="17">
        <f t="shared" si="9"/>
        <v>100</v>
      </c>
    </row>
    <row r="58" spans="1:13" ht="45.75" customHeight="1" x14ac:dyDescent="0.25">
      <c r="A58" s="28" t="s">
        <v>129</v>
      </c>
      <c r="B58" s="13">
        <v>144284.1</v>
      </c>
      <c r="C58" s="13">
        <v>144284.1</v>
      </c>
      <c r="D58" s="13">
        <v>144284.1</v>
      </c>
      <c r="E58" s="14">
        <v>144284.1</v>
      </c>
      <c r="F58" s="14">
        <v>144284</v>
      </c>
      <c r="G58" s="14">
        <v>144284.1</v>
      </c>
      <c r="H58" s="13">
        <v>144284.1</v>
      </c>
      <c r="I58" s="13">
        <v>144284.1</v>
      </c>
      <c r="J58" s="13">
        <v>144284.07999999999</v>
      </c>
      <c r="K58" s="13">
        <v>144284.07999999999</v>
      </c>
      <c r="L58" s="17">
        <f t="shared" si="8"/>
        <v>99.999986138458766</v>
      </c>
      <c r="M58" s="17">
        <f t="shared" si="9"/>
        <v>100</v>
      </c>
    </row>
    <row r="59" spans="1:13" ht="30" customHeight="1" x14ac:dyDescent="0.25">
      <c r="A59" s="28" t="s">
        <v>71</v>
      </c>
      <c r="B59" s="13">
        <v>999232.7</v>
      </c>
      <c r="C59" s="13">
        <v>999232.7</v>
      </c>
      <c r="D59" s="13">
        <v>999232.7</v>
      </c>
      <c r="E59" s="14">
        <v>999232.7</v>
      </c>
      <c r="F59" s="14">
        <v>1004513</v>
      </c>
      <c r="G59" s="14">
        <v>1004512.9</v>
      </c>
      <c r="H59" s="13">
        <v>1004512.9</v>
      </c>
      <c r="I59" s="13">
        <v>1004512.9</v>
      </c>
      <c r="J59" s="13">
        <v>1004512.86</v>
      </c>
      <c r="K59" s="13">
        <v>982014.59600000002</v>
      </c>
      <c r="L59" s="17">
        <f t="shared" si="8"/>
        <v>97.76027724482185</v>
      </c>
      <c r="M59" s="17">
        <f t="shared" si="9"/>
        <v>97.760281137665089</v>
      </c>
    </row>
    <row r="60" spans="1:13" ht="19.5" customHeight="1" x14ac:dyDescent="0.25">
      <c r="A60" s="28" t="s">
        <v>72</v>
      </c>
      <c r="B60" s="13">
        <v>229961.3</v>
      </c>
      <c r="C60" s="13">
        <v>229961.3</v>
      </c>
      <c r="D60" s="13">
        <v>229961.3</v>
      </c>
      <c r="E60" s="14">
        <v>229961.3</v>
      </c>
      <c r="F60" s="14">
        <v>229961.3</v>
      </c>
      <c r="G60" s="14">
        <v>229961.3</v>
      </c>
      <c r="H60" s="13">
        <v>229961.3</v>
      </c>
      <c r="I60" s="13">
        <v>229961.3</v>
      </c>
      <c r="J60" s="13">
        <v>229961.31</v>
      </c>
      <c r="K60" s="13">
        <v>229961.31899999999</v>
      </c>
      <c r="L60" s="17">
        <f t="shared" si="8"/>
        <v>100.00000826225978</v>
      </c>
      <c r="M60" s="17">
        <f t="shared" si="9"/>
        <v>100.00000391370183</v>
      </c>
    </row>
    <row r="61" spans="1:13" ht="33" hidden="1" customHeight="1" x14ac:dyDescent="0.25">
      <c r="A61" s="25" t="s">
        <v>67</v>
      </c>
      <c r="B61" s="13">
        <v>0</v>
      </c>
      <c r="C61" s="13">
        <v>0</v>
      </c>
      <c r="D61" s="13">
        <v>0</v>
      </c>
      <c r="E61" s="14">
        <v>0</v>
      </c>
      <c r="F61" s="14">
        <v>0</v>
      </c>
      <c r="G61" s="14">
        <v>0</v>
      </c>
      <c r="H61" s="13">
        <v>0</v>
      </c>
      <c r="I61" s="13">
        <v>0</v>
      </c>
      <c r="J61" s="13">
        <v>0</v>
      </c>
      <c r="K61" s="13">
        <v>0</v>
      </c>
      <c r="L61" s="17" t="e">
        <f t="shared" si="8"/>
        <v>#DIV/0!</v>
      </c>
      <c r="M61" s="17" t="e">
        <f t="shared" si="9"/>
        <v>#DIV/0!</v>
      </c>
    </row>
    <row r="62" spans="1:13" hidden="1" x14ac:dyDescent="0.25">
      <c r="A62" s="25" t="s">
        <v>68</v>
      </c>
      <c r="B62" s="13">
        <v>0</v>
      </c>
      <c r="C62" s="13">
        <v>0</v>
      </c>
      <c r="D62" s="13">
        <v>0</v>
      </c>
      <c r="E62" s="14">
        <v>0</v>
      </c>
      <c r="F62" s="14">
        <v>0</v>
      </c>
      <c r="G62" s="14">
        <v>0</v>
      </c>
      <c r="H62" s="13">
        <v>0</v>
      </c>
      <c r="I62" s="13">
        <v>0</v>
      </c>
      <c r="J62" s="13">
        <v>0</v>
      </c>
      <c r="K62" s="13">
        <v>0</v>
      </c>
      <c r="L62" s="17" t="e">
        <f t="shared" si="8"/>
        <v>#DIV/0!</v>
      </c>
      <c r="M62" s="17" t="e">
        <f t="shared" si="9"/>
        <v>#DIV/0!</v>
      </c>
    </row>
    <row r="63" spans="1:13" ht="33" hidden="1" customHeight="1" x14ac:dyDescent="0.25">
      <c r="A63" s="25" t="s">
        <v>69</v>
      </c>
      <c r="B63" s="13">
        <v>0</v>
      </c>
      <c r="C63" s="13">
        <v>0</v>
      </c>
      <c r="D63" s="13">
        <v>0</v>
      </c>
      <c r="E63" s="14">
        <v>0</v>
      </c>
      <c r="F63" s="14">
        <v>0</v>
      </c>
      <c r="G63" s="14">
        <v>0</v>
      </c>
      <c r="H63" s="13">
        <v>0</v>
      </c>
      <c r="I63" s="13">
        <v>0</v>
      </c>
      <c r="J63" s="13">
        <v>0</v>
      </c>
      <c r="K63" s="13">
        <v>0</v>
      </c>
      <c r="L63" s="17" t="e">
        <f t="shared" si="8"/>
        <v>#DIV/0!</v>
      </c>
      <c r="M63" s="17" t="e">
        <f t="shared" si="9"/>
        <v>#DIV/0!</v>
      </c>
    </row>
    <row r="64" spans="1:13" ht="28.5" hidden="1" customHeight="1" x14ac:dyDescent="0.25">
      <c r="A64" s="25" t="s">
        <v>70</v>
      </c>
      <c r="B64" s="13">
        <v>0</v>
      </c>
      <c r="C64" s="13">
        <v>0</v>
      </c>
      <c r="D64" s="13">
        <v>0</v>
      </c>
      <c r="E64" s="14">
        <v>0</v>
      </c>
      <c r="F64" s="14">
        <v>0</v>
      </c>
      <c r="G64" s="14">
        <v>0</v>
      </c>
      <c r="H64" s="13">
        <v>0</v>
      </c>
      <c r="I64" s="13">
        <v>0</v>
      </c>
      <c r="J64" s="13">
        <v>0</v>
      </c>
      <c r="K64" s="13">
        <v>0</v>
      </c>
      <c r="L64" s="17" t="e">
        <f t="shared" si="8"/>
        <v>#DIV/0!</v>
      </c>
      <c r="M64" s="17" t="e">
        <f t="shared" si="9"/>
        <v>#DIV/0!</v>
      </c>
    </row>
    <row r="65" spans="1:13" ht="31.5" hidden="1" customHeight="1" x14ac:dyDescent="0.25">
      <c r="A65" s="25" t="s">
        <v>71</v>
      </c>
      <c r="B65" s="13">
        <v>0</v>
      </c>
      <c r="C65" s="13">
        <v>0</v>
      </c>
      <c r="D65" s="13">
        <v>0</v>
      </c>
      <c r="E65" s="14">
        <v>0</v>
      </c>
      <c r="F65" s="14">
        <v>0</v>
      </c>
      <c r="G65" s="14">
        <v>0</v>
      </c>
      <c r="H65" s="13">
        <v>0</v>
      </c>
      <c r="I65" s="13">
        <v>0</v>
      </c>
      <c r="J65" s="13">
        <v>0</v>
      </c>
      <c r="K65" s="13">
        <v>0</v>
      </c>
      <c r="L65" s="17" t="e">
        <f t="shared" si="8"/>
        <v>#DIV/0!</v>
      </c>
      <c r="M65" s="17" t="e">
        <f t="shared" si="9"/>
        <v>#DIV/0!</v>
      </c>
    </row>
    <row r="66" spans="1:13" ht="15" hidden="1" customHeight="1" x14ac:dyDescent="0.25">
      <c r="A66" s="25" t="s">
        <v>72</v>
      </c>
      <c r="B66" s="13">
        <v>0</v>
      </c>
      <c r="C66" s="13">
        <v>0</v>
      </c>
      <c r="D66" s="13">
        <v>0</v>
      </c>
      <c r="E66" s="14">
        <v>0</v>
      </c>
      <c r="F66" s="14">
        <v>0</v>
      </c>
      <c r="G66" s="14">
        <v>0</v>
      </c>
      <c r="H66" s="13">
        <v>0</v>
      </c>
      <c r="I66" s="13">
        <v>0</v>
      </c>
      <c r="J66" s="13">
        <v>0</v>
      </c>
      <c r="K66" s="13">
        <v>0</v>
      </c>
      <c r="L66" s="17" t="e">
        <f t="shared" si="8"/>
        <v>#DIV/0!</v>
      </c>
      <c r="M66" s="17" t="e">
        <f t="shared" si="9"/>
        <v>#DIV/0!</v>
      </c>
    </row>
    <row r="67" spans="1:13" ht="48.75" customHeight="1" x14ac:dyDescent="0.25">
      <c r="A67" s="28" t="s">
        <v>73</v>
      </c>
      <c r="B67" s="13">
        <v>49500</v>
      </c>
      <c r="C67" s="13">
        <v>49500</v>
      </c>
      <c r="D67" s="13">
        <v>49500</v>
      </c>
      <c r="E67" s="14">
        <v>49500</v>
      </c>
      <c r="F67" s="14">
        <v>49500</v>
      </c>
      <c r="G67" s="14">
        <v>8021.3</v>
      </c>
      <c r="H67" s="13">
        <v>6264.2</v>
      </c>
      <c r="I67" s="13">
        <v>6264.2</v>
      </c>
      <c r="J67" s="13">
        <v>6264.26</v>
      </c>
      <c r="K67" s="13">
        <v>6264.2626200000004</v>
      </c>
      <c r="L67" s="17">
        <f t="shared" si="8"/>
        <v>100.00099964879794</v>
      </c>
      <c r="M67" s="17">
        <f t="shared" si="9"/>
        <v>100.00004182457305</v>
      </c>
    </row>
    <row r="68" spans="1:13" ht="47.25" customHeight="1" x14ac:dyDescent="0.25">
      <c r="A68" s="25" t="s">
        <v>74</v>
      </c>
      <c r="B68" s="13">
        <v>76000</v>
      </c>
      <c r="C68" s="13">
        <v>76000</v>
      </c>
      <c r="D68" s="13">
        <v>76000</v>
      </c>
      <c r="E68" s="14">
        <v>76000</v>
      </c>
      <c r="F68" s="14">
        <v>76000</v>
      </c>
      <c r="G68" s="14">
        <v>76000</v>
      </c>
      <c r="H68" s="13">
        <v>76000</v>
      </c>
      <c r="I68" s="13">
        <v>76000</v>
      </c>
      <c r="J68" s="13">
        <v>76000</v>
      </c>
      <c r="K68" s="13">
        <v>74600</v>
      </c>
      <c r="L68" s="17">
        <f t="shared" si="8"/>
        <v>98.15789473684211</v>
      </c>
      <c r="M68" s="17">
        <f t="shared" si="9"/>
        <v>98.15789473684211</v>
      </c>
    </row>
    <row r="69" spans="1:13" ht="30.75" customHeight="1" x14ac:dyDescent="0.25">
      <c r="A69" s="25" t="s">
        <v>75</v>
      </c>
      <c r="B69" s="13">
        <v>1866.7</v>
      </c>
      <c r="C69" s="13">
        <v>1866.7</v>
      </c>
      <c r="D69" s="13">
        <v>1866.7</v>
      </c>
      <c r="E69" s="14">
        <v>1866.7</v>
      </c>
      <c r="F69" s="14">
        <v>1866.7</v>
      </c>
      <c r="G69" s="14">
        <v>1866.7</v>
      </c>
      <c r="H69" s="13">
        <v>1866.7</v>
      </c>
      <c r="I69" s="13">
        <v>1866.7</v>
      </c>
      <c r="J69" s="13">
        <v>1866.7</v>
      </c>
      <c r="K69" s="13">
        <v>1866.7</v>
      </c>
      <c r="L69" s="17">
        <f t="shared" si="8"/>
        <v>100</v>
      </c>
      <c r="M69" s="17">
        <f t="shared" si="9"/>
        <v>100</v>
      </c>
    </row>
    <row r="70" spans="1:13" ht="21.75" customHeight="1" x14ac:dyDescent="0.25">
      <c r="A70" s="24" t="s">
        <v>15</v>
      </c>
      <c r="B70" s="31">
        <f t="shared" ref="B70:H70" si="53">SUM(B71:B75)</f>
        <v>33116.300000000003</v>
      </c>
      <c r="C70" s="31">
        <f t="shared" si="53"/>
        <v>33116.300000000003</v>
      </c>
      <c r="D70" s="31">
        <f t="shared" si="53"/>
        <v>33116.300000000003</v>
      </c>
      <c r="E70" s="31">
        <f t="shared" si="53"/>
        <v>33116.300000000003</v>
      </c>
      <c r="F70" s="31">
        <f t="shared" si="53"/>
        <v>33116.300000000003</v>
      </c>
      <c r="G70" s="31">
        <f t="shared" ref="G70" si="54">SUM(G71:G75)</f>
        <v>33116.300000000003</v>
      </c>
      <c r="H70" s="31">
        <f t="shared" si="53"/>
        <v>33116.300000000003</v>
      </c>
      <c r="I70" s="31">
        <f t="shared" ref="I70" si="55">SUM(I71:I75)</f>
        <v>33116.300000000003</v>
      </c>
      <c r="J70" s="31">
        <f t="shared" ref="J70:K70" si="56">SUM(J71:J75)</f>
        <v>33116.300000000003</v>
      </c>
      <c r="K70" s="31">
        <f t="shared" si="56"/>
        <v>33116.219969999998</v>
      </c>
      <c r="L70" s="31">
        <f t="shared" si="8"/>
        <v>99.999758336529126</v>
      </c>
      <c r="M70" s="31">
        <f t="shared" si="9"/>
        <v>99.999758336529126</v>
      </c>
    </row>
    <row r="71" spans="1:13" ht="30.75" hidden="1" customHeight="1" x14ac:dyDescent="0.25">
      <c r="A71" s="28" t="s">
        <v>76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7" t="e">
        <f t="shared" si="8"/>
        <v>#DIV/0!</v>
      </c>
      <c r="M71" s="17" t="e">
        <f t="shared" si="9"/>
        <v>#DIV/0!</v>
      </c>
    </row>
    <row r="72" spans="1:13" ht="45" customHeight="1" x14ac:dyDescent="0.25">
      <c r="A72" s="28" t="s">
        <v>130</v>
      </c>
      <c r="B72" s="13">
        <v>18963.5</v>
      </c>
      <c r="C72" s="13">
        <v>18963.5</v>
      </c>
      <c r="D72" s="13">
        <v>18963.5</v>
      </c>
      <c r="E72" s="13">
        <v>18963.5</v>
      </c>
      <c r="F72" s="13">
        <v>18963.5</v>
      </c>
      <c r="G72" s="13">
        <v>18963.5</v>
      </c>
      <c r="H72" s="13">
        <v>18963.5</v>
      </c>
      <c r="I72" s="13">
        <v>18963.5</v>
      </c>
      <c r="J72" s="13">
        <v>18963.5</v>
      </c>
      <c r="K72" s="13">
        <v>18963.419969999999</v>
      </c>
      <c r="L72" s="17">
        <f t="shared" si="8"/>
        <v>99.999577978748647</v>
      </c>
      <c r="M72" s="17">
        <f t="shared" si="9"/>
        <v>99.999577978748647</v>
      </c>
    </row>
    <row r="73" spans="1:13" ht="50.25" customHeight="1" x14ac:dyDescent="0.25">
      <c r="A73" s="28" t="s">
        <v>131</v>
      </c>
      <c r="B73" s="13">
        <v>14152.8</v>
      </c>
      <c r="C73" s="13">
        <v>14152.8</v>
      </c>
      <c r="D73" s="13">
        <v>14152.8</v>
      </c>
      <c r="E73" s="13">
        <v>14152.8</v>
      </c>
      <c r="F73" s="13">
        <v>14152.8</v>
      </c>
      <c r="G73" s="13">
        <v>14152.8</v>
      </c>
      <c r="H73" s="13">
        <v>14152.8</v>
      </c>
      <c r="I73" s="13">
        <v>14152.8</v>
      </c>
      <c r="J73" s="13">
        <v>14152.8</v>
      </c>
      <c r="K73" s="13">
        <v>14152.8</v>
      </c>
      <c r="L73" s="17">
        <f t="shared" si="8"/>
        <v>100</v>
      </c>
      <c r="M73" s="17">
        <f t="shared" si="9"/>
        <v>100</v>
      </c>
    </row>
    <row r="74" spans="1:13" ht="17.25" hidden="1" customHeight="1" x14ac:dyDescent="0.25">
      <c r="A74" s="28" t="s">
        <v>77</v>
      </c>
      <c r="B74" s="14">
        <v>0</v>
      </c>
      <c r="C74" s="14">
        <v>0</v>
      </c>
      <c r="D74" s="13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7" t="e">
        <f t="shared" si="8"/>
        <v>#DIV/0!</v>
      </c>
      <c r="M74" s="17" t="e">
        <f t="shared" si="9"/>
        <v>#DIV/0!</v>
      </c>
    </row>
    <row r="75" spans="1:13" ht="0.75" customHeight="1" x14ac:dyDescent="0.25">
      <c r="A75" s="28" t="s">
        <v>78</v>
      </c>
      <c r="B75" s="14">
        <v>0</v>
      </c>
      <c r="C75" s="14">
        <v>0</v>
      </c>
      <c r="D75" s="13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7" t="e">
        <f t="shared" si="8"/>
        <v>#DIV/0!</v>
      </c>
      <c r="M75" s="17" t="e">
        <f t="shared" si="9"/>
        <v>#DIV/0!</v>
      </c>
    </row>
    <row r="76" spans="1:13" ht="21.75" customHeight="1" x14ac:dyDescent="0.25">
      <c r="A76" s="24" t="s">
        <v>16</v>
      </c>
      <c r="B76" s="31">
        <f t="shared" ref="B76:H76" si="57">SUM(B77:B81)</f>
        <v>131071.8</v>
      </c>
      <c r="C76" s="31">
        <f t="shared" si="57"/>
        <v>131071.8</v>
      </c>
      <c r="D76" s="31">
        <f t="shared" si="57"/>
        <v>131071.8</v>
      </c>
      <c r="E76" s="31">
        <f t="shared" si="57"/>
        <v>131071.8</v>
      </c>
      <c r="F76" s="31">
        <f t="shared" si="57"/>
        <v>131071.7</v>
      </c>
      <c r="G76" s="31">
        <f t="shared" ref="G76" si="58">SUM(G77:G81)</f>
        <v>131071.7</v>
      </c>
      <c r="H76" s="31">
        <f t="shared" si="57"/>
        <v>131071.7</v>
      </c>
      <c r="I76" s="31">
        <f t="shared" ref="I76" si="59">SUM(I77:I81)</f>
        <v>131071.7</v>
      </c>
      <c r="J76" s="31">
        <f t="shared" ref="J76:K76" si="60">SUM(J77:J81)</f>
        <v>131071.7</v>
      </c>
      <c r="K76" s="31">
        <f t="shared" si="60"/>
        <v>131071.7</v>
      </c>
      <c r="L76" s="31">
        <f t="shared" si="8"/>
        <v>100</v>
      </c>
      <c r="M76" s="31">
        <f t="shared" si="9"/>
        <v>100</v>
      </c>
    </row>
    <row r="77" spans="1:13" hidden="1" x14ac:dyDescent="0.25">
      <c r="A77" s="25" t="s">
        <v>79</v>
      </c>
      <c r="B77" s="16">
        <v>0</v>
      </c>
      <c r="C77" s="16">
        <v>0</v>
      </c>
      <c r="D77" s="13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7" t="e">
        <f t="shared" si="8"/>
        <v>#DIV/0!</v>
      </c>
      <c r="M77" s="17" t="e">
        <f t="shared" si="9"/>
        <v>#DIV/0!</v>
      </c>
    </row>
    <row r="78" spans="1:13" ht="34.5" customHeight="1" x14ac:dyDescent="0.25">
      <c r="A78" s="25" t="s">
        <v>136</v>
      </c>
      <c r="B78" s="13">
        <v>131071.8</v>
      </c>
      <c r="C78" s="13">
        <v>131071.8</v>
      </c>
      <c r="D78" s="13">
        <v>131071.8</v>
      </c>
      <c r="E78" s="14">
        <v>131071.8</v>
      </c>
      <c r="F78" s="14">
        <v>131071.7</v>
      </c>
      <c r="G78" s="14">
        <v>131071.7</v>
      </c>
      <c r="H78" s="13">
        <v>131071.7</v>
      </c>
      <c r="I78" s="13">
        <v>131071.7</v>
      </c>
      <c r="J78" s="13">
        <v>131071.7</v>
      </c>
      <c r="K78" s="13">
        <v>131071.7</v>
      </c>
      <c r="L78" s="17">
        <f t="shared" si="8"/>
        <v>100</v>
      </c>
      <c r="M78" s="17">
        <f t="shared" si="9"/>
        <v>100</v>
      </c>
    </row>
    <row r="79" spans="1:13" ht="30" hidden="1" x14ac:dyDescent="0.25">
      <c r="A79" s="25" t="s">
        <v>80</v>
      </c>
      <c r="B79" s="16">
        <v>0</v>
      </c>
      <c r="C79" s="16">
        <v>0</v>
      </c>
      <c r="D79" s="16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7" t="e">
        <f t="shared" ref="L79:L142" si="61">K79/I79*100</f>
        <v>#DIV/0!</v>
      </c>
      <c r="M79" s="17" t="e">
        <f t="shared" ref="M79:M142" si="62">K79/J79*100</f>
        <v>#DIV/0!</v>
      </c>
    </row>
    <row r="80" spans="1:13" hidden="1" x14ac:dyDescent="0.25">
      <c r="A80" s="25" t="s">
        <v>81</v>
      </c>
      <c r="B80" s="16">
        <v>0</v>
      </c>
      <c r="C80" s="16">
        <v>0</v>
      </c>
      <c r="D80" s="16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7" t="e">
        <f t="shared" si="61"/>
        <v>#DIV/0!</v>
      </c>
      <c r="M80" s="17" t="e">
        <f t="shared" si="62"/>
        <v>#DIV/0!</v>
      </c>
    </row>
    <row r="81" spans="1:13" ht="28.5" hidden="1" customHeight="1" x14ac:dyDescent="0.25">
      <c r="A81" s="25" t="s">
        <v>82</v>
      </c>
      <c r="B81" s="16">
        <v>0</v>
      </c>
      <c r="C81" s="16">
        <v>0</v>
      </c>
      <c r="D81" s="16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7" t="e">
        <f t="shared" si="61"/>
        <v>#DIV/0!</v>
      </c>
      <c r="M81" s="17" t="e">
        <f t="shared" si="62"/>
        <v>#DIV/0!</v>
      </c>
    </row>
    <row r="82" spans="1:13" ht="31.5" customHeight="1" x14ac:dyDescent="0.25">
      <c r="A82" s="24" t="s">
        <v>17</v>
      </c>
      <c r="B82" s="31">
        <f t="shared" ref="B82:K82" si="63">B83</f>
        <v>0</v>
      </c>
      <c r="C82" s="31">
        <f t="shared" si="63"/>
        <v>0</v>
      </c>
      <c r="D82" s="31">
        <f t="shared" si="63"/>
        <v>0</v>
      </c>
      <c r="E82" s="31">
        <f t="shared" si="63"/>
        <v>0</v>
      </c>
      <c r="F82" s="31">
        <f t="shared" si="63"/>
        <v>0</v>
      </c>
      <c r="G82" s="31">
        <f t="shared" si="63"/>
        <v>0</v>
      </c>
      <c r="H82" s="31">
        <f t="shared" si="63"/>
        <v>0</v>
      </c>
      <c r="I82" s="31">
        <f t="shared" si="63"/>
        <v>0</v>
      </c>
      <c r="J82" s="31">
        <f t="shared" si="63"/>
        <v>0</v>
      </c>
      <c r="K82" s="31">
        <f t="shared" si="63"/>
        <v>0</v>
      </c>
      <c r="L82" s="31">
        <v>0</v>
      </c>
      <c r="M82" s="31">
        <v>0</v>
      </c>
    </row>
    <row r="83" spans="1:13" ht="33" hidden="1" customHeight="1" x14ac:dyDescent="0.25">
      <c r="A83" s="25" t="s">
        <v>83</v>
      </c>
      <c r="B83" s="16">
        <v>0</v>
      </c>
      <c r="C83" s="16">
        <v>0</v>
      </c>
      <c r="D83" s="16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61" t="e">
        <f t="shared" si="61"/>
        <v>#DIV/0!</v>
      </c>
      <c r="M83" s="61" t="e">
        <f t="shared" si="62"/>
        <v>#DIV/0!</v>
      </c>
    </row>
    <row r="84" spans="1:13" ht="32.25" customHeight="1" x14ac:dyDescent="0.25">
      <c r="A84" s="27" t="s">
        <v>133</v>
      </c>
      <c r="B84" s="32">
        <f t="shared" ref="B84:H84" si="64">B85+B86</f>
        <v>96087.4</v>
      </c>
      <c r="C84" s="32">
        <f t="shared" si="64"/>
        <v>96087.4</v>
      </c>
      <c r="D84" s="32">
        <f t="shared" si="64"/>
        <v>96087.4</v>
      </c>
      <c r="E84" s="32">
        <f t="shared" si="64"/>
        <v>96087.4</v>
      </c>
      <c r="F84" s="32">
        <f t="shared" si="64"/>
        <v>96087.4</v>
      </c>
      <c r="G84" s="32">
        <f t="shared" ref="G84" si="65">G85+G86</f>
        <v>96087.4</v>
      </c>
      <c r="H84" s="32">
        <f t="shared" si="64"/>
        <v>96087.4</v>
      </c>
      <c r="I84" s="32">
        <f t="shared" ref="I84" si="66">I85+I86</f>
        <v>96087.4</v>
      </c>
      <c r="J84" s="32">
        <f t="shared" ref="J84:K84" si="67">J85+J86</f>
        <v>82952.099999999991</v>
      </c>
      <c r="K84" s="32">
        <f t="shared" si="67"/>
        <v>80280.334940000001</v>
      </c>
      <c r="L84" s="31">
        <f t="shared" si="61"/>
        <v>83.549284234977748</v>
      </c>
      <c r="M84" s="31">
        <f t="shared" si="62"/>
        <v>96.779147170475497</v>
      </c>
    </row>
    <row r="85" spans="1:13" ht="36" customHeight="1" x14ac:dyDescent="0.25">
      <c r="A85" s="25" t="s">
        <v>134</v>
      </c>
      <c r="B85" s="13">
        <v>70399.399999999994</v>
      </c>
      <c r="C85" s="13">
        <v>70399.399999999994</v>
      </c>
      <c r="D85" s="13">
        <v>70399.399999999994</v>
      </c>
      <c r="E85" s="13">
        <v>70399.399999999994</v>
      </c>
      <c r="F85" s="13">
        <v>70399.399999999994</v>
      </c>
      <c r="G85" s="13">
        <v>70399.399999999994</v>
      </c>
      <c r="H85" s="13">
        <v>70399.399999999994</v>
      </c>
      <c r="I85" s="13">
        <v>70399.399999999994</v>
      </c>
      <c r="J85" s="13">
        <v>70399.399999999994</v>
      </c>
      <c r="K85" s="13">
        <v>67727.602939999997</v>
      </c>
      <c r="L85" s="17">
        <f t="shared" si="61"/>
        <v>96.204801376148097</v>
      </c>
      <c r="M85" s="17">
        <f t="shared" si="62"/>
        <v>96.204801376148097</v>
      </c>
    </row>
    <row r="86" spans="1:13" ht="35.25" customHeight="1" x14ac:dyDescent="0.25">
      <c r="A86" s="25" t="s">
        <v>135</v>
      </c>
      <c r="B86" s="13">
        <v>25688</v>
      </c>
      <c r="C86" s="13">
        <v>25688</v>
      </c>
      <c r="D86" s="13">
        <v>25688</v>
      </c>
      <c r="E86" s="13">
        <v>25688</v>
      </c>
      <c r="F86" s="13">
        <v>25688</v>
      </c>
      <c r="G86" s="13">
        <v>25688</v>
      </c>
      <c r="H86" s="13">
        <v>25688</v>
      </c>
      <c r="I86" s="13">
        <v>25688</v>
      </c>
      <c r="J86" s="13">
        <v>12552.7</v>
      </c>
      <c r="K86" s="13">
        <v>12552.732</v>
      </c>
      <c r="L86" s="17">
        <f t="shared" si="61"/>
        <v>48.866132046091558</v>
      </c>
      <c r="M86" s="17">
        <f t="shared" si="62"/>
        <v>100.00025492523521</v>
      </c>
    </row>
    <row r="87" spans="1:13" ht="25.5" customHeight="1" x14ac:dyDescent="0.25">
      <c r="A87" s="23" t="s">
        <v>18</v>
      </c>
      <c r="B87" s="11">
        <f t="shared" ref="B87:H87" si="68">B88+B90+B94+B98</f>
        <v>1947301.2000000002</v>
      </c>
      <c r="C87" s="11">
        <f t="shared" si="68"/>
        <v>2094182.4000000001</v>
      </c>
      <c r="D87" s="11">
        <f t="shared" si="68"/>
        <v>2094182.4000000001</v>
      </c>
      <c r="E87" s="12">
        <f t="shared" si="68"/>
        <v>2094182.4000000001</v>
      </c>
      <c r="F87" s="12">
        <f t="shared" si="68"/>
        <v>3055557.8</v>
      </c>
      <c r="G87" s="12">
        <f t="shared" ref="G87" si="69">G88+G90+G94+G98</f>
        <v>3657164.6999999997</v>
      </c>
      <c r="H87" s="12">
        <f t="shared" si="68"/>
        <v>3658260.8999999994</v>
      </c>
      <c r="I87" s="12">
        <f t="shared" ref="I87" si="70">I88+I90+I94+I98</f>
        <v>3661860.8999999994</v>
      </c>
      <c r="J87" s="12">
        <f t="shared" ref="J87" si="71">J88+J90+J94+J98</f>
        <v>3854008.8839999996</v>
      </c>
      <c r="K87" s="12">
        <v>3776654.95</v>
      </c>
      <c r="L87" s="12">
        <f t="shared" si="61"/>
        <v>103.13485555936876</v>
      </c>
      <c r="M87" s="12">
        <f t="shared" si="62"/>
        <v>97.99289684252841</v>
      </c>
    </row>
    <row r="88" spans="1:13" ht="20.25" customHeight="1" x14ac:dyDescent="0.25">
      <c r="A88" s="24" t="s">
        <v>19</v>
      </c>
      <c r="B88" s="31">
        <f t="shared" ref="B88:K88" si="72">B89</f>
        <v>17378</v>
      </c>
      <c r="C88" s="31">
        <f t="shared" si="72"/>
        <v>17378</v>
      </c>
      <c r="D88" s="31">
        <f t="shared" si="72"/>
        <v>17378</v>
      </c>
      <c r="E88" s="31">
        <f t="shared" si="72"/>
        <v>17378</v>
      </c>
      <c r="F88" s="31">
        <f t="shared" si="72"/>
        <v>17385</v>
      </c>
      <c r="G88" s="31">
        <f t="shared" si="72"/>
        <v>17385</v>
      </c>
      <c r="H88" s="31">
        <f t="shared" si="72"/>
        <v>17385</v>
      </c>
      <c r="I88" s="31">
        <f t="shared" si="72"/>
        <v>17385</v>
      </c>
      <c r="J88" s="31">
        <f t="shared" si="72"/>
        <v>17385</v>
      </c>
      <c r="K88" s="31">
        <f t="shared" si="72"/>
        <v>17385</v>
      </c>
      <c r="L88" s="31">
        <f t="shared" si="61"/>
        <v>100</v>
      </c>
      <c r="M88" s="31">
        <f t="shared" si="62"/>
        <v>100</v>
      </c>
    </row>
    <row r="89" spans="1:13" ht="24" customHeight="1" x14ac:dyDescent="0.25">
      <c r="A89" s="10" t="s">
        <v>84</v>
      </c>
      <c r="B89" s="13">
        <v>17378</v>
      </c>
      <c r="C89" s="13">
        <v>17378</v>
      </c>
      <c r="D89" s="13">
        <v>17378</v>
      </c>
      <c r="E89" s="14">
        <v>17378</v>
      </c>
      <c r="F89" s="14">
        <v>17385</v>
      </c>
      <c r="G89" s="14">
        <v>17385</v>
      </c>
      <c r="H89" s="13">
        <v>17385</v>
      </c>
      <c r="I89" s="13">
        <v>17385</v>
      </c>
      <c r="J89" s="13">
        <v>17385</v>
      </c>
      <c r="K89" s="13">
        <v>17385</v>
      </c>
      <c r="L89" s="17">
        <f t="shared" si="61"/>
        <v>100</v>
      </c>
      <c r="M89" s="17">
        <f t="shared" si="62"/>
        <v>100</v>
      </c>
    </row>
    <row r="90" spans="1:13" ht="18.75" customHeight="1" x14ac:dyDescent="0.25">
      <c r="A90" s="24" t="s">
        <v>20</v>
      </c>
      <c r="B90" s="31">
        <f>SUM(B91:B92)</f>
        <v>451188.5</v>
      </c>
      <c r="C90" s="31">
        <f>SUM(C91:C92)</f>
        <v>451188.5</v>
      </c>
      <c r="D90" s="31">
        <f>SUM(D91:D92)</f>
        <v>451188.5</v>
      </c>
      <c r="E90" s="31">
        <f>SUM(E91:E92)</f>
        <v>451188.5</v>
      </c>
      <c r="F90" s="31">
        <f>SUM(F91:F92)</f>
        <v>729858.5</v>
      </c>
      <c r="G90" s="31">
        <f>SUM(G91:G93)</f>
        <v>1029858.5</v>
      </c>
      <c r="H90" s="31">
        <f>SUM(H91:H93)</f>
        <v>1029858.5</v>
      </c>
      <c r="I90" s="31">
        <f>SUM(I91:I93)</f>
        <v>1029858.5</v>
      </c>
      <c r="J90" s="31">
        <f>SUM(J91:J93)</f>
        <v>1029858.5</v>
      </c>
      <c r="K90" s="31">
        <f>SUM(K91:K93)</f>
        <v>1029858.3</v>
      </c>
      <c r="L90" s="31">
        <f t="shared" si="61"/>
        <v>99.999980579856356</v>
      </c>
      <c r="M90" s="31">
        <f t="shared" si="62"/>
        <v>99.999980579856356</v>
      </c>
    </row>
    <row r="91" spans="1:13" ht="33" customHeight="1" x14ac:dyDescent="0.25">
      <c r="A91" s="10" t="s">
        <v>126</v>
      </c>
      <c r="B91" s="13">
        <v>170000</v>
      </c>
      <c r="C91" s="13">
        <v>170000</v>
      </c>
      <c r="D91" s="13">
        <v>170000</v>
      </c>
      <c r="E91" s="13">
        <v>170000</v>
      </c>
      <c r="F91" s="13">
        <v>448670</v>
      </c>
      <c r="G91" s="13">
        <v>724670</v>
      </c>
      <c r="H91" s="13">
        <v>724670</v>
      </c>
      <c r="I91" s="13">
        <v>724670</v>
      </c>
      <c r="J91" s="13">
        <v>724670</v>
      </c>
      <c r="K91" s="13">
        <v>724669.8</v>
      </c>
      <c r="L91" s="17">
        <f t="shared" si="61"/>
        <v>99.999972401230906</v>
      </c>
      <c r="M91" s="17">
        <f t="shared" si="62"/>
        <v>99.999972401230906</v>
      </c>
    </row>
    <row r="92" spans="1:13" ht="18" customHeight="1" x14ac:dyDescent="0.25">
      <c r="A92" s="10" t="s">
        <v>85</v>
      </c>
      <c r="B92" s="13">
        <v>281188.5</v>
      </c>
      <c r="C92" s="13">
        <v>281188.5</v>
      </c>
      <c r="D92" s="13">
        <v>281188.5</v>
      </c>
      <c r="E92" s="13">
        <v>281188.5</v>
      </c>
      <c r="F92" s="13">
        <v>281188.5</v>
      </c>
      <c r="G92" s="13">
        <v>281188.5</v>
      </c>
      <c r="H92" s="13">
        <v>281188.5</v>
      </c>
      <c r="I92" s="13">
        <v>281188.5</v>
      </c>
      <c r="J92" s="13">
        <v>281188.5</v>
      </c>
      <c r="K92" s="13">
        <v>281188.5</v>
      </c>
      <c r="L92" s="17">
        <f t="shared" si="61"/>
        <v>100</v>
      </c>
      <c r="M92" s="17">
        <f t="shared" si="62"/>
        <v>100</v>
      </c>
    </row>
    <row r="93" spans="1:13" ht="31.5" customHeight="1" x14ac:dyDescent="0.25">
      <c r="A93" s="10" t="s">
        <v>153</v>
      </c>
      <c r="B93" s="13">
        <v>0</v>
      </c>
      <c r="C93" s="13">
        <v>0</v>
      </c>
      <c r="D93" s="13"/>
      <c r="E93" s="13">
        <v>0</v>
      </c>
      <c r="F93" s="13">
        <v>0</v>
      </c>
      <c r="G93" s="13">
        <v>24000</v>
      </c>
      <c r="H93" s="13">
        <v>24000</v>
      </c>
      <c r="I93" s="13">
        <v>24000</v>
      </c>
      <c r="J93" s="13">
        <v>24000</v>
      </c>
      <c r="K93" s="13">
        <v>24000</v>
      </c>
      <c r="L93" s="17">
        <f t="shared" si="61"/>
        <v>100</v>
      </c>
      <c r="M93" s="17">
        <f t="shared" si="62"/>
        <v>100</v>
      </c>
    </row>
    <row r="94" spans="1:13" ht="30.75" customHeight="1" x14ac:dyDescent="0.25">
      <c r="A94" s="24" t="s">
        <v>21</v>
      </c>
      <c r="B94" s="31">
        <f t="shared" ref="B94:H94" si="73">SUM(B95:B97)</f>
        <v>289612.59999999998</v>
      </c>
      <c r="C94" s="31">
        <f t="shared" si="73"/>
        <v>436493.8</v>
      </c>
      <c r="D94" s="31">
        <f t="shared" si="73"/>
        <v>436493.8</v>
      </c>
      <c r="E94" s="31">
        <f t="shared" si="73"/>
        <v>436493.8</v>
      </c>
      <c r="F94" s="31">
        <f t="shared" si="73"/>
        <v>1119192.2</v>
      </c>
      <c r="G94" s="31">
        <f t="shared" ref="G94" si="74">SUM(G95:G97)</f>
        <v>1420799.0999999999</v>
      </c>
      <c r="H94" s="31">
        <f t="shared" si="73"/>
        <v>1420799.0999999999</v>
      </c>
      <c r="I94" s="31">
        <f t="shared" ref="I94" si="75">SUM(I95:I97)</f>
        <v>1420799.0999999999</v>
      </c>
      <c r="J94" s="31">
        <f t="shared" ref="J94:K94" si="76">SUM(J95:J97)</f>
        <v>1420799.18</v>
      </c>
      <c r="K94" s="31">
        <f t="shared" si="76"/>
        <v>1361493.9348599999</v>
      </c>
      <c r="L94" s="31">
        <f t="shared" si="61"/>
        <v>95.825928863552917</v>
      </c>
      <c r="M94" s="31">
        <f t="shared" si="62"/>
        <v>95.825923467945699</v>
      </c>
    </row>
    <row r="95" spans="1:13" ht="33" customHeight="1" x14ac:dyDescent="0.25">
      <c r="A95" s="25" t="s">
        <v>86</v>
      </c>
      <c r="B95" s="13">
        <v>128089.3</v>
      </c>
      <c r="C95" s="13">
        <v>245080.8</v>
      </c>
      <c r="D95" s="13">
        <v>245080.8</v>
      </c>
      <c r="E95" s="13">
        <v>245080.8</v>
      </c>
      <c r="F95" s="13">
        <v>551821.19999999995</v>
      </c>
      <c r="G95" s="13">
        <v>853428.1</v>
      </c>
      <c r="H95" s="13">
        <v>853428.1</v>
      </c>
      <c r="I95" s="13">
        <v>853428.1</v>
      </c>
      <c r="J95" s="13">
        <v>794434.1</v>
      </c>
      <c r="K95" s="13">
        <v>777042.97</v>
      </c>
      <c r="L95" s="17">
        <f t="shared" si="61"/>
        <v>91.04961156071613</v>
      </c>
      <c r="M95" s="17">
        <f t="shared" si="62"/>
        <v>97.810878208777794</v>
      </c>
    </row>
    <row r="96" spans="1:13" ht="35.25" customHeight="1" x14ac:dyDescent="0.25">
      <c r="A96" s="25" t="s">
        <v>86</v>
      </c>
      <c r="B96" s="13">
        <v>79161</v>
      </c>
      <c r="C96" s="13">
        <v>109050.7</v>
      </c>
      <c r="D96" s="13">
        <v>109050.7</v>
      </c>
      <c r="E96" s="13">
        <v>109050.7</v>
      </c>
      <c r="F96" s="13">
        <v>492512.3</v>
      </c>
      <c r="G96" s="13">
        <v>492512.3</v>
      </c>
      <c r="H96" s="13">
        <v>508445.8</v>
      </c>
      <c r="I96" s="13">
        <v>508445.8</v>
      </c>
      <c r="J96" s="13">
        <v>567439.92000000004</v>
      </c>
      <c r="K96" s="13">
        <v>525525.86485999997</v>
      </c>
      <c r="L96" s="17">
        <f t="shared" si="61"/>
        <v>103.3592695347272</v>
      </c>
      <c r="M96" s="17">
        <f t="shared" si="62"/>
        <v>92.613481416675782</v>
      </c>
    </row>
    <row r="97" spans="1:13" ht="21" customHeight="1" x14ac:dyDescent="0.25">
      <c r="A97" s="25" t="s">
        <v>125</v>
      </c>
      <c r="B97" s="13">
        <v>82362.3</v>
      </c>
      <c r="C97" s="13">
        <v>82362.3</v>
      </c>
      <c r="D97" s="13">
        <v>82362.3</v>
      </c>
      <c r="E97" s="13">
        <v>82362.3</v>
      </c>
      <c r="F97" s="13">
        <v>74858.7</v>
      </c>
      <c r="G97" s="13">
        <v>74858.7</v>
      </c>
      <c r="H97" s="13">
        <v>58925.2</v>
      </c>
      <c r="I97" s="13">
        <v>58925.2</v>
      </c>
      <c r="J97" s="13">
        <v>58925.16</v>
      </c>
      <c r="K97" s="13">
        <v>58925.1</v>
      </c>
      <c r="L97" s="17">
        <f t="shared" si="61"/>
        <v>99.999830293321025</v>
      </c>
      <c r="M97" s="17">
        <f t="shared" si="62"/>
        <v>99.999898175923491</v>
      </c>
    </row>
    <row r="98" spans="1:13" ht="18.75" customHeight="1" x14ac:dyDescent="0.25">
      <c r="A98" s="24" t="s">
        <v>22</v>
      </c>
      <c r="B98" s="31">
        <f t="shared" ref="B98:K98" si="77">SUM(B99:B99)</f>
        <v>1189122.1000000001</v>
      </c>
      <c r="C98" s="31">
        <f t="shared" si="77"/>
        <v>1189122.1000000001</v>
      </c>
      <c r="D98" s="31">
        <f t="shared" si="77"/>
        <v>1189122.1000000001</v>
      </c>
      <c r="E98" s="31">
        <f t="shared" si="77"/>
        <v>1189122.1000000001</v>
      </c>
      <c r="F98" s="31">
        <f t="shared" si="77"/>
        <v>1189122.1000000001</v>
      </c>
      <c r="G98" s="31">
        <f t="shared" si="77"/>
        <v>1189122.1000000001</v>
      </c>
      <c r="H98" s="31">
        <f t="shared" si="77"/>
        <v>1190218.3</v>
      </c>
      <c r="I98" s="31">
        <f t="shared" si="77"/>
        <v>1193818.3</v>
      </c>
      <c r="J98" s="31">
        <f t="shared" si="77"/>
        <v>1385966.2039999999</v>
      </c>
      <c r="K98" s="31">
        <f t="shared" si="77"/>
        <v>1371587.70954</v>
      </c>
      <c r="L98" s="31">
        <f t="shared" si="61"/>
        <v>114.89082631251337</v>
      </c>
      <c r="M98" s="31">
        <f t="shared" si="62"/>
        <v>98.962565290661303</v>
      </c>
    </row>
    <row r="99" spans="1:13" ht="27.75" customHeight="1" x14ac:dyDescent="0.25">
      <c r="A99" s="25" t="s">
        <v>87</v>
      </c>
      <c r="B99" s="13">
        <v>1189122.1000000001</v>
      </c>
      <c r="C99" s="13">
        <v>1189122.1000000001</v>
      </c>
      <c r="D99" s="13">
        <v>1189122.1000000001</v>
      </c>
      <c r="E99" s="13">
        <v>1189122.1000000001</v>
      </c>
      <c r="F99" s="13">
        <v>1189122.1000000001</v>
      </c>
      <c r="G99" s="13">
        <v>1189122.1000000001</v>
      </c>
      <c r="H99" s="13">
        <v>1190218.3</v>
      </c>
      <c r="I99" s="13">
        <v>1193818.3</v>
      </c>
      <c r="J99" s="13">
        <v>1385966.2039999999</v>
      </c>
      <c r="K99" s="13">
        <v>1371587.70954</v>
      </c>
      <c r="L99" s="17">
        <f t="shared" si="61"/>
        <v>114.89082631251337</v>
      </c>
      <c r="M99" s="17">
        <f t="shared" si="62"/>
        <v>98.962565290661303</v>
      </c>
    </row>
    <row r="100" spans="1:13" ht="23.25" customHeight="1" x14ac:dyDescent="0.25">
      <c r="A100" s="23" t="s">
        <v>23</v>
      </c>
      <c r="B100" s="11">
        <f t="shared" ref="B100:H100" si="78">B101+B110+B113+B116+B107</f>
        <v>3673061.9</v>
      </c>
      <c r="C100" s="11">
        <f t="shared" si="78"/>
        <v>3673061.9</v>
      </c>
      <c r="D100" s="11">
        <f t="shared" si="78"/>
        <v>3673061.9</v>
      </c>
      <c r="E100" s="12">
        <f t="shared" si="78"/>
        <v>3673061.9</v>
      </c>
      <c r="F100" s="12">
        <f t="shared" si="78"/>
        <v>3712518.3</v>
      </c>
      <c r="G100" s="12">
        <f t="shared" ref="G100" si="79">G101+G110+G113+G116+G107</f>
        <v>3734731.0999999996</v>
      </c>
      <c r="H100" s="12">
        <f t="shared" si="78"/>
        <v>3734731.0999999996</v>
      </c>
      <c r="I100" s="12">
        <f t="shared" ref="I100" si="80">I101+I110+I113+I116+I107</f>
        <v>3698142.8999999994</v>
      </c>
      <c r="J100" s="12">
        <f t="shared" ref="J100:K100" si="81">J101+J110+J113+J116+J107</f>
        <v>3692399.13</v>
      </c>
      <c r="K100" s="12">
        <f t="shared" si="81"/>
        <v>3598597.5677599995</v>
      </c>
      <c r="L100" s="12">
        <f t="shared" si="61"/>
        <v>97.308234567139095</v>
      </c>
      <c r="M100" s="12">
        <f t="shared" si="62"/>
        <v>97.459603933987481</v>
      </c>
    </row>
    <row r="101" spans="1:13" ht="26.25" customHeight="1" x14ac:dyDescent="0.25">
      <c r="A101" s="24" t="s">
        <v>24</v>
      </c>
      <c r="B101" s="31">
        <f>SUM(B102:B104)</f>
        <v>595335.4</v>
      </c>
      <c r="C101" s="31">
        <f>SUM(C102:C104)</f>
        <v>595335.4</v>
      </c>
      <c r="D101" s="31">
        <f>SUM(D102:D104)</f>
        <v>595335.4</v>
      </c>
      <c r="E101" s="31">
        <f>SUM(E102:E104)</f>
        <v>595335.4</v>
      </c>
      <c r="F101" s="31">
        <f>SUM(F102:F104)</f>
        <v>595335.5</v>
      </c>
      <c r="G101" s="31">
        <f>SUM(G102:G106)</f>
        <v>580335.5</v>
      </c>
      <c r="H101" s="31">
        <f>SUM(H102:H106)</f>
        <v>580335.5</v>
      </c>
      <c r="I101" s="31">
        <f>SUM(I102:I106)</f>
        <v>580335.5</v>
      </c>
      <c r="J101" s="31">
        <f>SUM(J102:J106)</f>
        <v>574591.6</v>
      </c>
      <c r="K101" s="31">
        <f>SUM(K102:K106)</f>
        <v>493142.84</v>
      </c>
      <c r="L101" s="31">
        <f t="shared" si="61"/>
        <v>84.975473669971947</v>
      </c>
      <c r="M101" s="31">
        <f t="shared" si="62"/>
        <v>85.824930263512385</v>
      </c>
    </row>
    <row r="102" spans="1:13" ht="35.25" customHeight="1" x14ac:dyDescent="0.25">
      <c r="A102" s="29" t="s">
        <v>88</v>
      </c>
      <c r="B102" s="17">
        <v>35000</v>
      </c>
      <c r="C102" s="17">
        <v>35000</v>
      </c>
      <c r="D102" s="17">
        <v>35000</v>
      </c>
      <c r="E102" s="17">
        <v>35000</v>
      </c>
      <c r="F102" s="17">
        <v>35000</v>
      </c>
      <c r="G102" s="17">
        <v>39900</v>
      </c>
      <c r="H102" s="17">
        <v>39900</v>
      </c>
      <c r="I102" s="17">
        <v>39900</v>
      </c>
      <c r="J102" s="17">
        <v>39900</v>
      </c>
      <c r="K102" s="17">
        <v>29155</v>
      </c>
      <c r="L102" s="17">
        <f t="shared" si="61"/>
        <v>73.070175438596493</v>
      </c>
      <c r="M102" s="17">
        <f t="shared" si="62"/>
        <v>73.070175438596493</v>
      </c>
    </row>
    <row r="103" spans="1:13" ht="18.75" customHeight="1" x14ac:dyDescent="0.25">
      <c r="A103" s="29" t="s">
        <v>127</v>
      </c>
      <c r="B103" s="17">
        <v>105603.5</v>
      </c>
      <c r="C103" s="17">
        <v>105603.5</v>
      </c>
      <c r="D103" s="17">
        <v>105603.5</v>
      </c>
      <c r="E103" s="17">
        <v>105603.5</v>
      </c>
      <c r="F103" s="17">
        <v>105603.6</v>
      </c>
      <c r="G103" s="17">
        <v>67703.600000000006</v>
      </c>
      <c r="H103" s="17">
        <v>67703.600000000006</v>
      </c>
      <c r="I103" s="17">
        <v>67703.600000000006</v>
      </c>
      <c r="J103" s="17">
        <v>67703.600000000006</v>
      </c>
      <c r="K103" s="17">
        <v>0</v>
      </c>
      <c r="L103" s="17">
        <f t="shared" si="61"/>
        <v>0</v>
      </c>
      <c r="M103" s="17">
        <f t="shared" si="62"/>
        <v>0</v>
      </c>
    </row>
    <row r="104" spans="1:13" ht="31.5" customHeight="1" x14ac:dyDescent="0.25">
      <c r="A104" s="25" t="s">
        <v>89</v>
      </c>
      <c r="B104" s="13">
        <v>454731.9</v>
      </c>
      <c r="C104" s="13">
        <v>454731.9</v>
      </c>
      <c r="D104" s="13">
        <v>454731.9</v>
      </c>
      <c r="E104" s="13">
        <v>454731.9</v>
      </c>
      <c r="F104" s="13">
        <v>454731.9</v>
      </c>
      <c r="G104" s="13">
        <v>454731.9</v>
      </c>
      <c r="H104" s="13">
        <v>454731.9</v>
      </c>
      <c r="I104" s="13">
        <v>454731.9</v>
      </c>
      <c r="J104" s="13">
        <v>448988</v>
      </c>
      <c r="K104" s="13">
        <v>448987.84</v>
      </c>
      <c r="L104" s="17">
        <f t="shared" si="61"/>
        <v>98.736824929150558</v>
      </c>
      <c r="M104" s="17">
        <f t="shared" si="62"/>
        <v>99.999964364303722</v>
      </c>
    </row>
    <row r="105" spans="1:13" ht="32.25" customHeight="1" x14ac:dyDescent="0.25">
      <c r="A105" s="25" t="s">
        <v>152</v>
      </c>
      <c r="B105" s="13">
        <v>0</v>
      </c>
      <c r="C105" s="13">
        <v>0</v>
      </c>
      <c r="D105" s="13"/>
      <c r="E105" s="13">
        <v>0</v>
      </c>
      <c r="F105" s="13">
        <v>0</v>
      </c>
      <c r="G105" s="13">
        <v>3000</v>
      </c>
      <c r="H105" s="13">
        <v>3000</v>
      </c>
      <c r="I105" s="13">
        <v>3000</v>
      </c>
      <c r="J105" s="13">
        <v>3000</v>
      </c>
      <c r="K105" s="13">
        <v>0</v>
      </c>
      <c r="L105" s="17">
        <f t="shared" si="61"/>
        <v>0</v>
      </c>
      <c r="M105" s="17">
        <f t="shared" si="62"/>
        <v>0</v>
      </c>
    </row>
    <row r="106" spans="1:13" ht="18" customHeight="1" x14ac:dyDescent="0.25">
      <c r="A106" s="25" t="s">
        <v>154</v>
      </c>
      <c r="B106" s="13">
        <v>0</v>
      </c>
      <c r="C106" s="13">
        <v>0</v>
      </c>
      <c r="D106" s="13"/>
      <c r="E106" s="13">
        <v>0</v>
      </c>
      <c r="F106" s="13">
        <v>0</v>
      </c>
      <c r="G106" s="13">
        <v>15000</v>
      </c>
      <c r="H106" s="13">
        <v>15000</v>
      </c>
      <c r="I106" s="13">
        <v>15000</v>
      </c>
      <c r="J106" s="13">
        <v>15000</v>
      </c>
      <c r="K106" s="13">
        <v>15000</v>
      </c>
      <c r="L106" s="17">
        <f t="shared" si="61"/>
        <v>100</v>
      </c>
      <c r="M106" s="17">
        <f t="shared" si="62"/>
        <v>100</v>
      </c>
    </row>
    <row r="107" spans="1:13" ht="30" customHeight="1" x14ac:dyDescent="0.25">
      <c r="A107" s="27" t="s">
        <v>45</v>
      </c>
      <c r="B107" s="31">
        <f t="shared" ref="B107:H107" si="82">SUM(B108:B109)</f>
        <v>15000</v>
      </c>
      <c r="C107" s="31">
        <f t="shared" si="82"/>
        <v>15000</v>
      </c>
      <c r="D107" s="31">
        <f t="shared" si="82"/>
        <v>15000</v>
      </c>
      <c r="E107" s="31">
        <f t="shared" si="82"/>
        <v>15000</v>
      </c>
      <c r="F107" s="31">
        <f t="shared" si="82"/>
        <v>13666.3</v>
      </c>
      <c r="G107" s="31">
        <f t="shared" ref="G107" si="83">SUM(G108:G109)</f>
        <v>13666.3</v>
      </c>
      <c r="H107" s="31">
        <f t="shared" si="82"/>
        <v>13666.3</v>
      </c>
      <c r="I107" s="31">
        <f t="shared" ref="I107" si="84">SUM(I108:I109)</f>
        <v>13666.3</v>
      </c>
      <c r="J107" s="31">
        <f t="shared" ref="J107:K107" si="85">SUM(J108:J109)</f>
        <v>13666.3</v>
      </c>
      <c r="K107" s="31">
        <f t="shared" si="85"/>
        <v>13666.3</v>
      </c>
      <c r="L107" s="31">
        <f t="shared" si="61"/>
        <v>100</v>
      </c>
      <c r="M107" s="31">
        <f t="shared" si="62"/>
        <v>100</v>
      </c>
    </row>
    <row r="108" spans="1:13" ht="35.25" customHeight="1" x14ac:dyDescent="0.25">
      <c r="A108" s="25" t="s">
        <v>122</v>
      </c>
      <c r="B108" s="17">
        <v>15000</v>
      </c>
      <c r="C108" s="17">
        <v>15000</v>
      </c>
      <c r="D108" s="17">
        <v>15000</v>
      </c>
      <c r="E108" s="17">
        <v>15000</v>
      </c>
      <c r="F108" s="17">
        <v>13666.3</v>
      </c>
      <c r="G108" s="17">
        <v>13666.3</v>
      </c>
      <c r="H108" s="17">
        <v>13666.3</v>
      </c>
      <c r="I108" s="17">
        <v>13666.3</v>
      </c>
      <c r="J108" s="17">
        <v>13666.3</v>
      </c>
      <c r="K108" s="17">
        <v>13666.3</v>
      </c>
      <c r="L108" s="17">
        <f t="shared" si="61"/>
        <v>100</v>
      </c>
      <c r="M108" s="17">
        <f t="shared" si="62"/>
        <v>100</v>
      </c>
    </row>
    <row r="109" spans="1:13" ht="27" hidden="1" customHeight="1" x14ac:dyDescent="0.25">
      <c r="A109" s="25" t="s">
        <v>90</v>
      </c>
      <c r="B109" s="16">
        <v>0</v>
      </c>
      <c r="C109" s="16">
        <v>0</v>
      </c>
      <c r="D109" s="13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7" t="e">
        <f t="shared" si="61"/>
        <v>#DIV/0!</v>
      </c>
      <c r="M109" s="17" t="e">
        <f t="shared" si="62"/>
        <v>#DIV/0!</v>
      </c>
    </row>
    <row r="110" spans="1:13" ht="19.5" customHeight="1" x14ac:dyDescent="0.25">
      <c r="A110" s="24" t="s">
        <v>25</v>
      </c>
      <c r="B110" s="31">
        <f t="shared" ref="B110:H110" si="86">SUM(B111:B112)</f>
        <v>2933723</v>
      </c>
      <c r="C110" s="31">
        <f t="shared" si="86"/>
        <v>2933723</v>
      </c>
      <c r="D110" s="31">
        <f t="shared" si="86"/>
        <v>2933723</v>
      </c>
      <c r="E110" s="31">
        <f t="shared" si="86"/>
        <v>2933723</v>
      </c>
      <c r="F110" s="31">
        <f t="shared" si="86"/>
        <v>2933723</v>
      </c>
      <c r="G110" s="31">
        <f t="shared" ref="G110" si="87">SUM(G111:G112)</f>
        <v>2933723</v>
      </c>
      <c r="H110" s="31">
        <f t="shared" si="86"/>
        <v>2933723</v>
      </c>
      <c r="I110" s="31">
        <f t="shared" ref="I110" si="88">SUM(I111:I112)</f>
        <v>2933723</v>
      </c>
      <c r="J110" s="31">
        <f t="shared" ref="J110:K110" si="89">SUM(J111:J112)</f>
        <v>2933723</v>
      </c>
      <c r="K110" s="31">
        <f t="shared" si="89"/>
        <v>2933723</v>
      </c>
      <c r="L110" s="31">
        <f t="shared" si="61"/>
        <v>100</v>
      </c>
      <c r="M110" s="31">
        <f t="shared" si="62"/>
        <v>100</v>
      </c>
    </row>
    <row r="111" spans="1:13" ht="19.5" customHeight="1" x14ac:dyDescent="0.25">
      <c r="A111" s="29" t="s">
        <v>91</v>
      </c>
      <c r="B111" s="17">
        <v>2896730</v>
      </c>
      <c r="C111" s="17">
        <v>2896730</v>
      </c>
      <c r="D111" s="17">
        <v>2896730</v>
      </c>
      <c r="E111" s="17">
        <v>2896730</v>
      </c>
      <c r="F111" s="17">
        <v>2896730</v>
      </c>
      <c r="G111" s="17">
        <v>2867167.9</v>
      </c>
      <c r="H111" s="17">
        <v>2867167.9</v>
      </c>
      <c r="I111" s="17">
        <v>2867167.9</v>
      </c>
      <c r="J111" s="17">
        <v>2867167.9</v>
      </c>
      <c r="K111" s="17">
        <v>2867167.9</v>
      </c>
      <c r="L111" s="17">
        <f t="shared" si="61"/>
        <v>100</v>
      </c>
      <c r="M111" s="17">
        <f t="shared" si="62"/>
        <v>100</v>
      </c>
    </row>
    <row r="112" spans="1:13" s="3" customFormat="1" ht="19.5" customHeight="1" x14ac:dyDescent="0.25">
      <c r="A112" s="30" t="s">
        <v>91</v>
      </c>
      <c r="B112" s="17">
        <v>36993</v>
      </c>
      <c r="C112" s="17">
        <v>36993</v>
      </c>
      <c r="D112" s="17">
        <v>36993</v>
      </c>
      <c r="E112" s="17">
        <v>36993</v>
      </c>
      <c r="F112" s="17">
        <v>36993</v>
      </c>
      <c r="G112" s="17">
        <v>66555.100000000006</v>
      </c>
      <c r="H112" s="17">
        <v>66555.100000000006</v>
      </c>
      <c r="I112" s="17">
        <v>66555.100000000006</v>
      </c>
      <c r="J112" s="17">
        <v>66555.100000000006</v>
      </c>
      <c r="K112" s="17">
        <v>66555.100000000006</v>
      </c>
      <c r="L112" s="17">
        <f t="shared" si="61"/>
        <v>100</v>
      </c>
      <c r="M112" s="17">
        <f t="shared" si="62"/>
        <v>100</v>
      </c>
    </row>
    <row r="113" spans="1:13" ht="24" customHeight="1" x14ac:dyDescent="0.25">
      <c r="A113" s="24" t="s">
        <v>26</v>
      </c>
      <c r="B113" s="31">
        <f t="shared" ref="B113:H113" si="90">SUM(B114:B115)</f>
        <v>13427.2</v>
      </c>
      <c r="C113" s="31">
        <f t="shared" si="90"/>
        <v>13427.2</v>
      </c>
      <c r="D113" s="31">
        <f t="shared" si="90"/>
        <v>13427.2</v>
      </c>
      <c r="E113" s="31">
        <f t="shared" si="90"/>
        <v>13427.2</v>
      </c>
      <c r="F113" s="31">
        <f t="shared" si="90"/>
        <v>54217.2</v>
      </c>
      <c r="G113" s="31">
        <f t="shared" ref="G113" si="91">SUM(G114:G115)</f>
        <v>91430</v>
      </c>
      <c r="H113" s="31">
        <f t="shared" si="90"/>
        <v>91430</v>
      </c>
      <c r="I113" s="31">
        <f t="shared" ref="I113" si="92">SUM(I114:I115)</f>
        <v>54841.8</v>
      </c>
      <c r="J113" s="31">
        <f t="shared" ref="J113:K113" si="93">SUM(J114:J115)</f>
        <v>54841.929999999993</v>
      </c>
      <c r="K113" s="31">
        <f t="shared" si="93"/>
        <v>42489.127760000003</v>
      </c>
      <c r="L113" s="31">
        <f t="shared" si="61"/>
        <v>77.475808160928338</v>
      </c>
      <c r="M113" s="31">
        <f t="shared" si="62"/>
        <v>77.475624508473729</v>
      </c>
    </row>
    <row r="114" spans="1:13" ht="32.25" customHeight="1" x14ac:dyDescent="0.25">
      <c r="A114" s="29" t="s">
        <v>122</v>
      </c>
      <c r="B114" s="17">
        <v>13427.2</v>
      </c>
      <c r="C114" s="17">
        <v>13427.2</v>
      </c>
      <c r="D114" s="17">
        <v>13427.2</v>
      </c>
      <c r="E114" s="17">
        <v>13427.2</v>
      </c>
      <c r="F114" s="17">
        <v>13427.2</v>
      </c>
      <c r="G114" s="17">
        <v>13427.3</v>
      </c>
      <c r="H114" s="17">
        <v>13427.3</v>
      </c>
      <c r="I114" s="17">
        <v>13427.3</v>
      </c>
      <c r="J114" s="17">
        <v>13427.3</v>
      </c>
      <c r="K114" s="17">
        <v>13427.2</v>
      </c>
      <c r="L114" s="17">
        <f t="shared" si="61"/>
        <v>99.999255248635251</v>
      </c>
      <c r="M114" s="17">
        <f t="shared" si="62"/>
        <v>99.999255248635251</v>
      </c>
    </row>
    <row r="115" spans="1:13" ht="63.75" customHeight="1" x14ac:dyDescent="0.25">
      <c r="A115" s="25" t="s">
        <v>92</v>
      </c>
      <c r="B115" s="13">
        <v>0</v>
      </c>
      <c r="C115" s="13">
        <v>0</v>
      </c>
      <c r="D115" s="13">
        <v>0</v>
      </c>
      <c r="E115" s="13">
        <v>0</v>
      </c>
      <c r="F115" s="13">
        <v>40790</v>
      </c>
      <c r="G115" s="13">
        <v>78002.7</v>
      </c>
      <c r="H115" s="13">
        <v>78002.7</v>
      </c>
      <c r="I115" s="13">
        <v>41414.5</v>
      </c>
      <c r="J115" s="13">
        <v>41414.629999999997</v>
      </c>
      <c r="K115" s="13">
        <v>29061.927759999999</v>
      </c>
      <c r="L115" s="17">
        <f t="shared" si="61"/>
        <v>70.173315529585039</v>
      </c>
      <c r="M115" s="17">
        <f t="shared" si="62"/>
        <v>70.173095256434749</v>
      </c>
    </row>
    <row r="116" spans="1:13" ht="16.5" customHeight="1" x14ac:dyDescent="0.25">
      <c r="A116" s="24" t="s">
        <v>27</v>
      </c>
      <c r="B116" s="31">
        <f t="shared" ref="B116:H116" si="94">SUM(B117:B119)</f>
        <v>115576.3</v>
      </c>
      <c r="C116" s="31">
        <f t="shared" si="94"/>
        <v>115576.3</v>
      </c>
      <c r="D116" s="31">
        <f t="shared" si="94"/>
        <v>115576.3</v>
      </c>
      <c r="E116" s="31">
        <f t="shared" si="94"/>
        <v>115576.3</v>
      </c>
      <c r="F116" s="31">
        <f t="shared" si="94"/>
        <v>115576.3</v>
      </c>
      <c r="G116" s="31">
        <f t="shared" ref="G116" si="95">SUM(G117:G119)</f>
        <v>115576.3</v>
      </c>
      <c r="H116" s="31">
        <f t="shared" si="94"/>
        <v>115576.3</v>
      </c>
      <c r="I116" s="31">
        <f t="shared" ref="I116" si="96">SUM(I117:I119)</f>
        <v>115576.3</v>
      </c>
      <c r="J116" s="31">
        <f t="shared" ref="J116:K116" si="97">SUM(J117:J119)</f>
        <v>115576.3</v>
      </c>
      <c r="K116" s="31">
        <f t="shared" si="97"/>
        <v>115576.3</v>
      </c>
      <c r="L116" s="31">
        <f t="shared" si="61"/>
        <v>100</v>
      </c>
      <c r="M116" s="31">
        <f t="shared" si="62"/>
        <v>100</v>
      </c>
    </row>
    <row r="117" spans="1:13" ht="18" customHeight="1" x14ac:dyDescent="0.25">
      <c r="A117" s="25" t="s">
        <v>93</v>
      </c>
      <c r="B117" s="13">
        <v>68160.800000000003</v>
      </c>
      <c r="C117" s="13">
        <v>68160.800000000003</v>
      </c>
      <c r="D117" s="13">
        <v>68160.800000000003</v>
      </c>
      <c r="E117" s="13">
        <v>68160.800000000003</v>
      </c>
      <c r="F117" s="13">
        <v>68160.800000000003</v>
      </c>
      <c r="G117" s="13">
        <v>68160.800000000003</v>
      </c>
      <c r="H117" s="13">
        <v>68160.800000000003</v>
      </c>
      <c r="I117" s="13">
        <v>68160.800000000003</v>
      </c>
      <c r="J117" s="13">
        <v>68160.800000000003</v>
      </c>
      <c r="K117" s="13">
        <v>68160.800000000003</v>
      </c>
      <c r="L117" s="17">
        <f t="shared" si="61"/>
        <v>100</v>
      </c>
      <c r="M117" s="17">
        <f t="shared" si="62"/>
        <v>100</v>
      </c>
    </row>
    <row r="118" spans="1:13" ht="15" customHeight="1" x14ac:dyDescent="0.25">
      <c r="A118" s="25" t="s">
        <v>94</v>
      </c>
      <c r="B118" s="13">
        <v>13.2</v>
      </c>
      <c r="C118" s="13">
        <v>13.2</v>
      </c>
      <c r="D118" s="13">
        <v>13.2</v>
      </c>
      <c r="E118" s="13">
        <v>13.2</v>
      </c>
      <c r="F118" s="13">
        <v>13.2</v>
      </c>
      <c r="G118" s="13">
        <v>13.2</v>
      </c>
      <c r="H118" s="13">
        <v>13.2</v>
      </c>
      <c r="I118" s="13">
        <v>13.2</v>
      </c>
      <c r="J118" s="13">
        <v>13.2</v>
      </c>
      <c r="K118" s="13">
        <v>13.2</v>
      </c>
      <c r="L118" s="17">
        <f t="shared" si="61"/>
        <v>100</v>
      </c>
      <c r="M118" s="17">
        <f t="shared" si="62"/>
        <v>100</v>
      </c>
    </row>
    <row r="119" spans="1:13" ht="33.75" customHeight="1" x14ac:dyDescent="0.25">
      <c r="A119" s="25" t="s">
        <v>144</v>
      </c>
      <c r="B119" s="13">
        <v>47402.3</v>
      </c>
      <c r="C119" s="13">
        <v>47402.3</v>
      </c>
      <c r="D119" s="13">
        <v>47402.3</v>
      </c>
      <c r="E119" s="13">
        <v>47402.3</v>
      </c>
      <c r="F119" s="13">
        <v>47402.3</v>
      </c>
      <c r="G119" s="13">
        <v>47402.3</v>
      </c>
      <c r="H119" s="13">
        <v>47402.3</v>
      </c>
      <c r="I119" s="13">
        <v>47402.3</v>
      </c>
      <c r="J119" s="13">
        <v>47402.3</v>
      </c>
      <c r="K119" s="13">
        <v>47402.3</v>
      </c>
      <c r="L119" s="17">
        <f t="shared" si="61"/>
        <v>100</v>
      </c>
      <c r="M119" s="17">
        <f t="shared" si="62"/>
        <v>100</v>
      </c>
    </row>
    <row r="120" spans="1:13" ht="18.75" customHeight="1" x14ac:dyDescent="0.25">
      <c r="A120" s="23" t="s">
        <v>28</v>
      </c>
      <c r="B120" s="11">
        <f t="shared" ref="B120:H120" si="98">B121+B125+B130</f>
        <v>5956012</v>
      </c>
      <c r="C120" s="11">
        <f t="shared" si="98"/>
        <v>6912742.5</v>
      </c>
      <c r="D120" s="11">
        <f t="shared" si="98"/>
        <v>6912742.5</v>
      </c>
      <c r="E120" s="12">
        <f t="shared" si="98"/>
        <v>6912742.5</v>
      </c>
      <c r="F120" s="12">
        <f t="shared" si="98"/>
        <v>7465635.8999999994</v>
      </c>
      <c r="G120" s="12">
        <f t="shared" ref="G120" si="99">G121+G125+G130</f>
        <v>7998777.7999999998</v>
      </c>
      <c r="H120" s="12">
        <f t="shared" si="98"/>
        <v>7898777.7999999998</v>
      </c>
      <c r="I120" s="12">
        <f t="shared" ref="I120" si="100">I121+I125+I130</f>
        <v>7898777.7999999998</v>
      </c>
      <c r="J120" s="12">
        <f t="shared" ref="J120" si="101">J121+J125+J130</f>
        <v>7898170.25</v>
      </c>
      <c r="K120" s="12">
        <v>7260211.4199999999</v>
      </c>
      <c r="L120" s="12">
        <f t="shared" si="61"/>
        <v>91.915630542234013</v>
      </c>
      <c r="M120" s="12">
        <f t="shared" si="62"/>
        <v>91.922700957224862</v>
      </c>
    </row>
    <row r="121" spans="1:13" ht="18" customHeight="1" x14ac:dyDescent="0.25">
      <c r="A121" s="24" t="s">
        <v>44</v>
      </c>
      <c r="B121" s="31">
        <f t="shared" ref="B121:H121" si="102">SUM(B122:B124)</f>
        <v>5492597.2999999998</v>
      </c>
      <c r="C121" s="31">
        <f t="shared" si="102"/>
        <v>6449327.7999999998</v>
      </c>
      <c r="D121" s="31">
        <f t="shared" si="102"/>
        <v>6449327.7999999998</v>
      </c>
      <c r="E121" s="31">
        <f t="shared" si="102"/>
        <v>6449327.7999999998</v>
      </c>
      <c r="F121" s="31">
        <f t="shared" si="102"/>
        <v>7221200.1999999993</v>
      </c>
      <c r="G121" s="31">
        <f t="shared" ref="G121" si="103">SUM(G122:G124)</f>
        <v>7754522.5999999996</v>
      </c>
      <c r="H121" s="31">
        <f t="shared" si="102"/>
        <v>7654522.5999999996</v>
      </c>
      <c r="I121" s="31">
        <f t="shared" ref="I121" si="104">SUM(I122:I124)</f>
        <v>7654522.5999999996</v>
      </c>
      <c r="J121" s="31">
        <f t="shared" ref="J121:K121" si="105">SUM(J122:J124)</f>
        <v>7654522.5999999996</v>
      </c>
      <c r="K121" s="31">
        <f t="shared" si="105"/>
        <v>7438795.1099999994</v>
      </c>
      <c r="L121" s="31">
        <f t="shared" si="61"/>
        <v>97.181698960559601</v>
      </c>
      <c r="M121" s="31">
        <f t="shared" si="62"/>
        <v>97.181698960559601</v>
      </c>
    </row>
    <row r="122" spans="1:13" s="2" customFormat="1" hidden="1" x14ac:dyDescent="0.25">
      <c r="A122" s="29" t="s">
        <v>95</v>
      </c>
      <c r="B122" s="18">
        <v>0</v>
      </c>
      <c r="C122" s="18">
        <v>0</v>
      </c>
      <c r="D122" s="17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7" t="e">
        <f t="shared" si="61"/>
        <v>#DIV/0!</v>
      </c>
      <c r="M122" s="17" t="e">
        <f t="shared" si="62"/>
        <v>#DIV/0!</v>
      </c>
    </row>
    <row r="123" spans="1:13" ht="33.75" customHeight="1" x14ac:dyDescent="0.25">
      <c r="A123" s="25" t="s">
        <v>96</v>
      </c>
      <c r="B123" s="13">
        <v>5492597.2999999998</v>
      </c>
      <c r="C123" s="13">
        <v>6449327.7999999998</v>
      </c>
      <c r="D123" s="13">
        <v>6449327.7999999998</v>
      </c>
      <c r="E123" s="13">
        <v>6449327.7999999998</v>
      </c>
      <c r="F123" s="13">
        <v>6304169.5999999996</v>
      </c>
      <c r="G123" s="13">
        <v>6837492</v>
      </c>
      <c r="H123" s="13">
        <v>6737492</v>
      </c>
      <c r="I123" s="13">
        <v>6737492</v>
      </c>
      <c r="J123" s="13">
        <v>6737492</v>
      </c>
      <c r="K123" s="13">
        <v>6521764.5099999998</v>
      </c>
      <c r="L123" s="17">
        <f t="shared" si="61"/>
        <v>96.798103953221755</v>
      </c>
      <c r="M123" s="17">
        <f t="shared" si="62"/>
        <v>96.798103953221755</v>
      </c>
    </row>
    <row r="124" spans="1:13" ht="29.25" customHeight="1" x14ac:dyDescent="0.25">
      <c r="A124" s="25" t="s">
        <v>97</v>
      </c>
      <c r="B124" s="13">
        <v>0</v>
      </c>
      <c r="C124" s="13">
        <v>0</v>
      </c>
      <c r="D124" s="13">
        <v>0</v>
      </c>
      <c r="E124" s="13">
        <v>0</v>
      </c>
      <c r="F124" s="13">
        <v>917030.6</v>
      </c>
      <c r="G124" s="13">
        <v>917030.6</v>
      </c>
      <c r="H124" s="13">
        <v>917030.6</v>
      </c>
      <c r="I124" s="13">
        <v>917030.6</v>
      </c>
      <c r="J124" s="13">
        <v>917030.6</v>
      </c>
      <c r="K124" s="13">
        <v>917030.6</v>
      </c>
      <c r="L124" s="17">
        <f t="shared" si="61"/>
        <v>100</v>
      </c>
      <c r="M124" s="17">
        <f t="shared" si="62"/>
        <v>100</v>
      </c>
    </row>
    <row r="125" spans="1:13" ht="21.75" customHeight="1" x14ac:dyDescent="0.25">
      <c r="A125" s="24" t="s">
        <v>29</v>
      </c>
      <c r="B125" s="31">
        <f t="shared" ref="B125:H125" si="106">SUM(B126:B129)</f>
        <v>463414.7</v>
      </c>
      <c r="C125" s="31">
        <f t="shared" si="106"/>
        <v>463414.7</v>
      </c>
      <c r="D125" s="31">
        <f t="shared" si="106"/>
        <v>463414.7</v>
      </c>
      <c r="E125" s="31">
        <f t="shared" si="106"/>
        <v>463414.7</v>
      </c>
      <c r="F125" s="31">
        <f t="shared" si="106"/>
        <v>244435.7</v>
      </c>
      <c r="G125" s="31">
        <f t="shared" ref="G125" si="107">SUM(G126:G129)</f>
        <v>244255.2</v>
      </c>
      <c r="H125" s="31">
        <f t="shared" si="106"/>
        <v>244255.2</v>
      </c>
      <c r="I125" s="31">
        <f t="shared" ref="I125" si="108">SUM(I126:I129)</f>
        <v>244255.2</v>
      </c>
      <c r="J125" s="31">
        <f t="shared" ref="J125:K125" si="109">SUM(J126:J129)</f>
        <v>243647.65000000002</v>
      </c>
      <c r="K125" s="31">
        <f t="shared" si="109"/>
        <v>165635.65000000002</v>
      </c>
      <c r="L125" s="31">
        <f t="shared" si="61"/>
        <v>67.812537870227544</v>
      </c>
      <c r="M125" s="31">
        <f t="shared" si="62"/>
        <v>67.981632492658974</v>
      </c>
    </row>
    <row r="126" spans="1:13" ht="39.75" hidden="1" customHeight="1" x14ac:dyDescent="0.25">
      <c r="A126" s="25" t="s">
        <v>98</v>
      </c>
      <c r="B126" s="16">
        <v>0</v>
      </c>
      <c r="C126" s="16">
        <v>0</v>
      </c>
      <c r="D126" s="13">
        <v>0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7" t="e">
        <f t="shared" si="61"/>
        <v>#DIV/0!</v>
      </c>
      <c r="M126" s="17" t="e">
        <f t="shared" si="62"/>
        <v>#DIV/0!</v>
      </c>
    </row>
    <row r="127" spans="1:13" ht="30.75" customHeight="1" x14ac:dyDescent="0.25">
      <c r="A127" s="25" t="s">
        <v>123</v>
      </c>
      <c r="B127" s="13">
        <v>68600</v>
      </c>
      <c r="C127" s="13">
        <v>68600</v>
      </c>
      <c r="D127" s="13">
        <v>68600</v>
      </c>
      <c r="E127" s="13">
        <v>68600</v>
      </c>
      <c r="F127" s="13">
        <v>68600</v>
      </c>
      <c r="G127" s="13">
        <v>68600</v>
      </c>
      <c r="H127" s="13">
        <v>68600</v>
      </c>
      <c r="I127" s="13">
        <v>68600</v>
      </c>
      <c r="J127" s="13">
        <v>68600</v>
      </c>
      <c r="K127" s="13">
        <v>68600</v>
      </c>
      <c r="L127" s="17">
        <f t="shared" si="61"/>
        <v>100</v>
      </c>
      <c r="M127" s="17">
        <f t="shared" si="62"/>
        <v>100</v>
      </c>
    </row>
    <row r="128" spans="1:13" ht="28.5" customHeight="1" x14ac:dyDescent="0.25">
      <c r="A128" s="25" t="s">
        <v>124</v>
      </c>
      <c r="B128" s="13">
        <v>300000</v>
      </c>
      <c r="C128" s="13">
        <v>300000</v>
      </c>
      <c r="D128" s="13">
        <v>300000</v>
      </c>
      <c r="E128" s="13">
        <v>300000</v>
      </c>
      <c r="F128" s="13">
        <v>81021</v>
      </c>
      <c r="G128" s="13">
        <v>80840.5</v>
      </c>
      <c r="H128" s="13">
        <v>80840.5</v>
      </c>
      <c r="I128" s="13">
        <v>80840.5</v>
      </c>
      <c r="J128" s="13">
        <v>80840.460000000006</v>
      </c>
      <c r="K128" s="13">
        <v>2828.46</v>
      </c>
      <c r="L128" s="17">
        <f t="shared" si="61"/>
        <v>3.4988155689289404</v>
      </c>
      <c r="M128" s="17">
        <f t="shared" si="62"/>
        <v>3.4988173001489598</v>
      </c>
    </row>
    <row r="129" spans="1:13" ht="45.75" customHeight="1" x14ac:dyDescent="0.25">
      <c r="A129" s="25" t="s">
        <v>99</v>
      </c>
      <c r="B129" s="13">
        <v>94814.7</v>
      </c>
      <c r="C129" s="13">
        <v>94814.7</v>
      </c>
      <c r="D129" s="13">
        <v>94814.7</v>
      </c>
      <c r="E129" s="13">
        <v>94814.7</v>
      </c>
      <c r="F129" s="13">
        <v>94814.7</v>
      </c>
      <c r="G129" s="13">
        <v>94814.7</v>
      </c>
      <c r="H129" s="13">
        <v>94814.7</v>
      </c>
      <c r="I129" s="13">
        <v>94814.7</v>
      </c>
      <c r="J129" s="13">
        <v>94207.19</v>
      </c>
      <c r="K129" s="13">
        <v>94207.19</v>
      </c>
      <c r="L129" s="17">
        <f t="shared" si="61"/>
        <v>99.359266020986198</v>
      </c>
      <c r="M129" s="17">
        <f t="shared" si="62"/>
        <v>100</v>
      </c>
    </row>
    <row r="130" spans="1:13" ht="20.25" hidden="1" customHeight="1" x14ac:dyDescent="0.25">
      <c r="A130" s="27" t="s">
        <v>100</v>
      </c>
      <c r="B130" s="32">
        <f t="shared" ref="B130:K130" si="110">SUM(B131)</f>
        <v>0</v>
      </c>
      <c r="C130" s="32">
        <f t="shared" si="110"/>
        <v>0</v>
      </c>
      <c r="D130" s="32">
        <f t="shared" si="110"/>
        <v>0</v>
      </c>
      <c r="E130" s="32">
        <f t="shared" si="110"/>
        <v>0</v>
      </c>
      <c r="F130" s="32">
        <f t="shared" si="110"/>
        <v>0</v>
      </c>
      <c r="G130" s="32">
        <f t="shared" si="110"/>
        <v>0</v>
      </c>
      <c r="H130" s="32">
        <f t="shared" si="110"/>
        <v>0</v>
      </c>
      <c r="I130" s="32">
        <f t="shared" si="110"/>
        <v>0</v>
      </c>
      <c r="J130" s="32">
        <f t="shared" si="110"/>
        <v>0</v>
      </c>
      <c r="K130" s="32">
        <f t="shared" si="110"/>
        <v>0</v>
      </c>
      <c r="L130" s="17" t="e">
        <f t="shared" si="61"/>
        <v>#DIV/0!</v>
      </c>
      <c r="M130" s="17" t="e">
        <f t="shared" si="62"/>
        <v>#DIV/0!</v>
      </c>
    </row>
    <row r="131" spans="1:13" ht="16.5" hidden="1" customHeight="1" x14ac:dyDescent="0.25">
      <c r="A131" s="25" t="s">
        <v>59</v>
      </c>
      <c r="B131" s="16">
        <v>0</v>
      </c>
      <c r="C131" s="16">
        <v>0</v>
      </c>
      <c r="D131" s="16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7" t="e">
        <f t="shared" si="61"/>
        <v>#DIV/0!</v>
      </c>
      <c r="M131" s="17" t="e">
        <f t="shared" si="62"/>
        <v>#DIV/0!</v>
      </c>
    </row>
    <row r="132" spans="1:13" ht="18.75" customHeight="1" x14ac:dyDescent="0.25">
      <c r="A132" s="23" t="s">
        <v>30</v>
      </c>
      <c r="B132" s="11">
        <f t="shared" ref="B132:K132" si="111">B133+B141+B144</f>
        <v>411024.89999999997</v>
      </c>
      <c r="C132" s="11">
        <f t="shared" si="111"/>
        <v>322498.39999999997</v>
      </c>
      <c r="D132" s="11">
        <f t="shared" si="111"/>
        <v>322498.39999999997</v>
      </c>
      <c r="E132" s="12">
        <f t="shared" si="111"/>
        <v>322498.39999999997</v>
      </c>
      <c r="F132" s="12">
        <f t="shared" si="111"/>
        <v>336715.89999999997</v>
      </c>
      <c r="G132" s="12">
        <f t="shared" si="111"/>
        <v>411471.7</v>
      </c>
      <c r="H132" s="12">
        <f t="shared" si="111"/>
        <v>411471.7</v>
      </c>
      <c r="I132" s="12">
        <f t="shared" si="111"/>
        <v>499998.2</v>
      </c>
      <c r="J132" s="12">
        <f t="shared" si="111"/>
        <v>496155.42</v>
      </c>
      <c r="K132" s="12">
        <f t="shared" si="111"/>
        <v>443285.81</v>
      </c>
      <c r="L132" s="12">
        <f t="shared" si="61"/>
        <v>88.6574811669322</v>
      </c>
      <c r="M132" s="12">
        <f t="shared" si="62"/>
        <v>89.344143413771434</v>
      </c>
    </row>
    <row r="133" spans="1:13" ht="30.75" customHeight="1" x14ac:dyDescent="0.25">
      <c r="A133" s="24" t="s">
        <v>31</v>
      </c>
      <c r="B133" s="31">
        <f>SUM(B134:B140)</f>
        <v>408117.1</v>
      </c>
      <c r="C133" s="31">
        <f t="shared" ref="C133:H133" si="112">SUM(C134:C139)</f>
        <v>319590.59999999998</v>
      </c>
      <c r="D133" s="31">
        <f t="shared" si="112"/>
        <v>319590.59999999998</v>
      </c>
      <c r="E133" s="31">
        <f t="shared" si="112"/>
        <v>319590.59999999998</v>
      </c>
      <c r="F133" s="31">
        <f t="shared" si="112"/>
        <v>333965.09999999998</v>
      </c>
      <c r="G133" s="31">
        <f t="shared" si="112"/>
        <v>408720.9</v>
      </c>
      <c r="H133" s="31">
        <f t="shared" si="112"/>
        <v>408720.9</v>
      </c>
      <c r="I133" s="31">
        <f>SUM(I134:I140)</f>
        <v>497247.4</v>
      </c>
      <c r="J133" s="31">
        <f>SUM(J134:J140)</f>
        <v>493404.62</v>
      </c>
      <c r="K133" s="31">
        <f>SUM(K134:K140)</f>
        <v>440535.01</v>
      </c>
      <c r="L133" s="31">
        <f t="shared" si="61"/>
        <v>88.594733728120048</v>
      </c>
      <c r="M133" s="31">
        <f t="shared" si="62"/>
        <v>89.284735517879838</v>
      </c>
    </row>
    <row r="134" spans="1:13" x14ac:dyDescent="0.25">
      <c r="A134" s="25" t="s">
        <v>101</v>
      </c>
      <c r="B134" s="13">
        <v>5000</v>
      </c>
      <c r="C134" s="13">
        <v>5000</v>
      </c>
      <c r="D134" s="13">
        <v>5000</v>
      </c>
      <c r="E134" s="13">
        <v>5000</v>
      </c>
      <c r="F134" s="13">
        <v>5000</v>
      </c>
      <c r="G134" s="13">
        <v>5000</v>
      </c>
      <c r="H134" s="13">
        <v>5000</v>
      </c>
      <c r="I134" s="13">
        <v>5000</v>
      </c>
      <c r="J134" s="13">
        <v>5000</v>
      </c>
      <c r="K134" s="13">
        <v>5000</v>
      </c>
      <c r="L134" s="17">
        <f t="shared" si="61"/>
        <v>100</v>
      </c>
      <c r="M134" s="17">
        <f t="shared" si="62"/>
        <v>100</v>
      </c>
    </row>
    <row r="135" spans="1:13" ht="14.25" customHeight="1" x14ac:dyDescent="0.25">
      <c r="A135" s="25" t="s">
        <v>102</v>
      </c>
      <c r="B135" s="13">
        <v>129371.3</v>
      </c>
      <c r="C135" s="13">
        <v>129371.3</v>
      </c>
      <c r="D135" s="13">
        <v>129371.3</v>
      </c>
      <c r="E135" s="13">
        <v>129371.3</v>
      </c>
      <c r="F135" s="13">
        <v>143745.79999999999</v>
      </c>
      <c r="G135" s="13">
        <v>218501.6</v>
      </c>
      <c r="H135" s="13">
        <v>218501.6</v>
      </c>
      <c r="I135" s="13">
        <v>218501.6</v>
      </c>
      <c r="J135" s="13">
        <v>214658.9</v>
      </c>
      <c r="K135" s="13">
        <v>161789.24</v>
      </c>
      <c r="L135" s="17">
        <f t="shared" si="61"/>
        <v>74.044876559256309</v>
      </c>
      <c r="M135" s="17">
        <f t="shared" si="62"/>
        <v>75.370385294995927</v>
      </c>
    </row>
    <row r="136" spans="1:13" ht="16.5" customHeight="1" x14ac:dyDescent="0.25">
      <c r="A136" s="25" t="s">
        <v>103</v>
      </c>
      <c r="B136" s="13">
        <v>148416.79999999999</v>
      </c>
      <c r="C136" s="13">
        <v>148416.79999999999</v>
      </c>
      <c r="D136" s="13">
        <v>148416.79999999999</v>
      </c>
      <c r="E136" s="13">
        <v>148416.79999999999</v>
      </c>
      <c r="F136" s="13">
        <v>148416.79999999999</v>
      </c>
      <c r="G136" s="13">
        <v>148416.79999999999</v>
      </c>
      <c r="H136" s="13">
        <v>148416.79999999999</v>
      </c>
      <c r="I136" s="13">
        <v>148416.79999999999</v>
      </c>
      <c r="J136" s="13">
        <v>148416.81</v>
      </c>
      <c r="K136" s="13">
        <v>148416.81</v>
      </c>
      <c r="L136" s="17">
        <f t="shared" si="61"/>
        <v>100.00000673778172</v>
      </c>
      <c r="M136" s="17">
        <f t="shared" si="62"/>
        <v>100</v>
      </c>
    </row>
    <row r="137" spans="1:13" x14ac:dyDescent="0.25">
      <c r="A137" s="25" t="s">
        <v>137</v>
      </c>
      <c r="B137" s="13">
        <v>15748.5</v>
      </c>
      <c r="C137" s="13">
        <v>15748.5</v>
      </c>
      <c r="D137" s="13">
        <v>15748.5</v>
      </c>
      <c r="E137" s="13">
        <v>15748.5</v>
      </c>
      <c r="F137" s="13">
        <v>15748.5</v>
      </c>
      <c r="G137" s="13">
        <v>15748.5</v>
      </c>
      <c r="H137" s="13">
        <v>15748.5</v>
      </c>
      <c r="I137" s="13">
        <v>15748.5</v>
      </c>
      <c r="J137" s="13">
        <v>15748.46</v>
      </c>
      <c r="K137" s="13">
        <v>15748.46</v>
      </c>
      <c r="L137" s="17">
        <f t="shared" si="61"/>
        <v>99.999746007556269</v>
      </c>
      <c r="M137" s="17">
        <f t="shared" si="62"/>
        <v>100</v>
      </c>
    </row>
    <row r="138" spans="1:13" ht="15" customHeight="1" x14ac:dyDescent="0.25">
      <c r="A138" s="25" t="s">
        <v>138</v>
      </c>
      <c r="B138" s="13">
        <v>6328.7</v>
      </c>
      <c r="C138" s="13">
        <v>6328.7</v>
      </c>
      <c r="D138" s="13">
        <v>6328.7</v>
      </c>
      <c r="E138" s="13">
        <v>6328.7</v>
      </c>
      <c r="F138" s="13">
        <v>6328.7</v>
      </c>
      <c r="G138" s="13">
        <v>6328.7</v>
      </c>
      <c r="H138" s="13">
        <v>6328.7</v>
      </c>
      <c r="I138" s="13">
        <v>6328.7</v>
      </c>
      <c r="J138" s="13">
        <v>6328.68</v>
      </c>
      <c r="K138" s="13">
        <v>6328.7</v>
      </c>
      <c r="L138" s="17">
        <f t="shared" si="61"/>
        <v>100</v>
      </c>
      <c r="M138" s="17">
        <f t="shared" si="62"/>
        <v>100.00031602166644</v>
      </c>
    </row>
    <row r="139" spans="1:13" ht="15" customHeight="1" x14ac:dyDescent="0.25">
      <c r="A139" s="25" t="s">
        <v>105</v>
      </c>
      <c r="B139" s="13">
        <v>14725.3</v>
      </c>
      <c r="C139" s="13">
        <v>14725.3</v>
      </c>
      <c r="D139" s="13">
        <v>14725.3</v>
      </c>
      <c r="E139" s="13">
        <v>14725.3</v>
      </c>
      <c r="F139" s="13">
        <v>14725.3</v>
      </c>
      <c r="G139" s="13">
        <v>14725.3</v>
      </c>
      <c r="H139" s="13">
        <v>14725.3</v>
      </c>
      <c r="I139" s="13">
        <v>14725.3</v>
      </c>
      <c r="J139" s="13">
        <v>14725.27</v>
      </c>
      <c r="K139" s="13">
        <v>14725.3</v>
      </c>
      <c r="L139" s="17">
        <f>K139/I139*100</f>
        <v>100</v>
      </c>
      <c r="M139" s="17">
        <f>K139/J139*100</f>
        <v>100.00020373140866</v>
      </c>
    </row>
    <row r="140" spans="1:13" x14ac:dyDescent="0.25">
      <c r="A140" s="25" t="s">
        <v>104</v>
      </c>
      <c r="B140" s="13">
        <v>88526.5</v>
      </c>
      <c r="C140" s="13">
        <v>88526.5</v>
      </c>
      <c r="D140" s="13">
        <v>88526.5</v>
      </c>
      <c r="E140" s="13">
        <v>88526.5</v>
      </c>
      <c r="F140" s="13">
        <v>88526.5</v>
      </c>
      <c r="G140" s="13">
        <v>88526.5</v>
      </c>
      <c r="H140" s="13">
        <v>88526.5</v>
      </c>
      <c r="I140" s="13">
        <v>88526.5</v>
      </c>
      <c r="J140" s="13">
        <v>88526.5</v>
      </c>
      <c r="K140" s="13">
        <v>88526.5</v>
      </c>
      <c r="L140" s="17">
        <f>K140/I140*100</f>
        <v>100</v>
      </c>
      <c r="M140" s="17">
        <f>K140/J140*100</f>
        <v>100</v>
      </c>
    </row>
    <row r="141" spans="1:13" ht="33" customHeight="1" x14ac:dyDescent="0.25">
      <c r="A141" s="24" t="s">
        <v>32</v>
      </c>
      <c r="B141" s="31">
        <f t="shared" ref="B141" si="113">SUM(B142:B143)</f>
        <v>2907.8</v>
      </c>
      <c r="C141" s="31">
        <f t="shared" ref="C141" si="114">SUM(C142:C143)</f>
        <v>2907.8</v>
      </c>
      <c r="D141" s="31">
        <f t="shared" ref="D141:F141" si="115">SUM(D142:D143)</f>
        <v>2907.8</v>
      </c>
      <c r="E141" s="31">
        <f t="shared" si="115"/>
        <v>2907.8</v>
      </c>
      <c r="F141" s="31">
        <f t="shared" si="115"/>
        <v>2750.8</v>
      </c>
      <c r="G141" s="31">
        <f t="shared" ref="G141:H141" si="116">SUM(G142:G143)</f>
        <v>2750.8</v>
      </c>
      <c r="H141" s="31">
        <f t="shared" si="116"/>
        <v>2750.8</v>
      </c>
      <c r="I141" s="31">
        <f t="shared" ref="I141" si="117">SUM(I142:I143)</f>
        <v>2750.8</v>
      </c>
      <c r="J141" s="31">
        <f t="shared" ref="J141:K141" si="118">SUM(J142:J143)</f>
        <v>2750.8</v>
      </c>
      <c r="K141" s="31">
        <f t="shared" si="118"/>
        <v>2750.8</v>
      </c>
      <c r="L141" s="31">
        <f t="shared" si="61"/>
        <v>100</v>
      </c>
      <c r="M141" s="31">
        <f t="shared" si="62"/>
        <v>100</v>
      </c>
    </row>
    <row r="142" spans="1:13" ht="47.25" customHeight="1" x14ac:dyDescent="0.25">
      <c r="A142" s="25" t="s">
        <v>106</v>
      </c>
      <c r="B142" s="13">
        <v>710</v>
      </c>
      <c r="C142" s="13">
        <v>710</v>
      </c>
      <c r="D142" s="13">
        <v>710</v>
      </c>
      <c r="E142" s="13">
        <v>710</v>
      </c>
      <c r="F142" s="13">
        <v>710</v>
      </c>
      <c r="G142" s="13">
        <v>710</v>
      </c>
      <c r="H142" s="13">
        <v>710</v>
      </c>
      <c r="I142" s="13">
        <v>710</v>
      </c>
      <c r="J142" s="13">
        <v>710</v>
      </c>
      <c r="K142" s="13">
        <v>710</v>
      </c>
      <c r="L142" s="17">
        <f t="shared" si="61"/>
        <v>100</v>
      </c>
      <c r="M142" s="17">
        <f t="shared" si="62"/>
        <v>100</v>
      </c>
    </row>
    <row r="143" spans="1:13" x14ac:dyDescent="0.25">
      <c r="A143" s="25" t="s">
        <v>104</v>
      </c>
      <c r="B143" s="13">
        <v>2197.8000000000002</v>
      </c>
      <c r="C143" s="13">
        <v>2197.8000000000002</v>
      </c>
      <c r="D143" s="13">
        <v>2197.8000000000002</v>
      </c>
      <c r="E143" s="13">
        <v>2197.8000000000002</v>
      </c>
      <c r="F143" s="13">
        <v>2040.8</v>
      </c>
      <c r="G143" s="13">
        <v>2040.8</v>
      </c>
      <c r="H143" s="13">
        <v>2040.8</v>
      </c>
      <c r="I143" s="13">
        <v>2040.8</v>
      </c>
      <c r="J143" s="13">
        <v>2040.8</v>
      </c>
      <c r="K143" s="13">
        <v>2040.8</v>
      </c>
      <c r="L143" s="17">
        <f t="shared" ref="L143:L171" si="119">K143/I143*100</f>
        <v>100</v>
      </c>
      <c r="M143" s="17">
        <f t="shared" ref="M143:M171" si="120">K143/J143*100</f>
        <v>100</v>
      </c>
    </row>
    <row r="144" spans="1:13" ht="29.25" hidden="1" customHeight="1" x14ac:dyDescent="0.25">
      <c r="A144" s="24" t="s">
        <v>33</v>
      </c>
      <c r="B144" s="31">
        <f t="shared" ref="B144:K144" si="121">B145</f>
        <v>0</v>
      </c>
      <c r="C144" s="31">
        <f t="shared" si="121"/>
        <v>0</v>
      </c>
      <c r="D144" s="31">
        <f t="shared" si="121"/>
        <v>0</v>
      </c>
      <c r="E144" s="31">
        <f t="shared" si="121"/>
        <v>0</v>
      </c>
      <c r="F144" s="31">
        <f t="shared" si="121"/>
        <v>0</v>
      </c>
      <c r="G144" s="31">
        <f t="shared" si="121"/>
        <v>0</v>
      </c>
      <c r="H144" s="31">
        <f t="shared" si="121"/>
        <v>0</v>
      </c>
      <c r="I144" s="31">
        <f t="shared" si="121"/>
        <v>0</v>
      </c>
      <c r="J144" s="31">
        <f t="shared" si="121"/>
        <v>0</v>
      </c>
      <c r="K144" s="31">
        <f t="shared" si="121"/>
        <v>0</v>
      </c>
      <c r="L144" s="17" t="e">
        <f t="shared" si="119"/>
        <v>#DIV/0!</v>
      </c>
      <c r="M144" s="17" t="e">
        <f t="shared" si="120"/>
        <v>#DIV/0!</v>
      </c>
    </row>
    <row r="145" spans="1:13" ht="18.75" hidden="1" customHeight="1" x14ac:dyDescent="0.25">
      <c r="A145" s="25" t="s">
        <v>107</v>
      </c>
      <c r="B145" s="16">
        <v>0</v>
      </c>
      <c r="C145" s="16">
        <v>0</v>
      </c>
      <c r="D145" s="16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7" t="e">
        <f t="shared" si="119"/>
        <v>#DIV/0!</v>
      </c>
      <c r="M145" s="17" t="e">
        <f t="shared" si="120"/>
        <v>#DIV/0!</v>
      </c>
    </row>
    <row r="146" spans="1:13" ht="33.75" customHeight="1" x14ac:dyDescent="0.25">
      <c r="A146" s="23" t="s">
        <v>34</v>
      </c>
      <c r="B146" s="11">
        <f t="shared" ref="B146:H146" si="122">B147+B149+B151</f>
        <v>231631.1</v>
      </c>
      <c r="C146" s="11">
        <f t="shared" si="122"/>
        <v>231631.1</v>
      </c>
      <c r="D146" s="11">
        <f t="shared" si="122"/>
        <v>231631.1</v>
      </c>
      <c r="E146" s="12">
        <f t="shared" si="122"/>
        <v>231631.1</v>
      </c>
      <c r="F146" s="12">
        <f t="shared" si="122"/>
        <v>231630.8</v>
      </c>
      <c r="G146" s="12">
        <f t="shared" ref="G146" si="123">G147+G149+G151</f>
        <v>231630.8</v>
      </c>
      <c r="H146" s="12">
        <f t="shared" si="122"/>
        <v>231946.40000000002</v>
      </c>
      <c r="I146" s="12">
        <f t="shared" ref="I146" si="124">I147+I149+I151</f>
        <v>225646.40000000002</v>
      </c>
      <c r="J146" s="12">
        <f t="shared" ref="J146" si="125">J147+J149+J151</f>
        <v>237230.5</v>
      </c>
      <c r="K146" s="12">
        <v>237230.51</v>
      </c>
      <c r="L146" s="12">
        <f t="shared" si="119"/>
        <v>105.13374465535456</v>
      </c>
      <c r="M146" s="12">
        <f t="shared" si="120"/>
        <v>100.00000421530959</v>
      </c>
    </row>
    <row r="147" spans="1:13" ht="31.5" customHeight="1" x14ac:dyDescent="0.25">
      <c r="A147" s="24" t="s">
        <v>35</v>
      </c>
      <c r="B147" s="31">
        <f t="shared" ref="B147:K147" si="126">B148</f>
        <v>6785</v>
      </c>
      <c r="C147" s="31">
        <f t="shared" si="126"/>
        <v>6785</v>
      </c>
      <c r="D147" s="31">
        <f t="shared" si="126"/>
        <v>6785</v>
      </c>
      <c r="E147" s="31">
        <f t="shared" si="126"/>
        <v>6785</v>
      </c>
      <c r="F147" s="31">
        <f t="shared" si="126"/>
        <v>6785</v>
      </c>
      <c r="G147" s="31">
        <f t="shared" si="126"/>
        <v>6785</v>
      </c>
      <c r="H147" s="31">
        <f t="shared" si="126"/>
        <v>6785</v>
      </c>
      <c r="I147" s="31">
        <f t="shared" si="126"/>
        <v>6785</v>
      </c>
      <c r="J147" s="31">
        <f t="shared" si="126"/>
        <v>6785</v>
      </c>
      <c r="K147" s="31">
        <f t="shared" si="126"/>
        <v>6785</v>
      </c>
      <c r="L147" s="31">
        <f t="shared" si="119"/>
        <v>100</v>
      </c>
      <c r="M147" s="31">
        <f t="shared" si="120"/>
        <v>100</v>
      </c>
    </row>
    <row r="148" spans="1:13" ht="35.25" customHeight="1" x14ac:dyDescent="0.25">
      <c r="A148" s="25" t="s">
        <v>143</v>
      </c>
      <c r="B148" s="13">
        <v>6785</v>
      </c>
      <c r="C148" s="13">
        <v>6785</v>
      </c>
      <c r="D148" s="13">
        <v>6785</v>
      </c>
      <c r="E148" s="14">
        <v>6785</v>
      </c>
      <c r="F148" s="14">
        <v>6785</v>
      </c>
      <c r="G148" s="14">
        <v>6785</v>
      </c>
      <c r="H148" s="13">
        <v>6785</v>
      </c>
      <c r="I148" s="13">
        <v>6785</v>
      </c>
      <c r="J148" s="13">
        <v>6785</v>
      </c>
      <c r="K148" s="13">
        <v>6785</v>
      </c>
      <c r="L148" s="17">
        <f t="shared" si="119"/>
        <v>100</v>
      </c>
      <c r="M148" s="17">
        <f t="shared" si="120"/>
        <v>100</v>
      </c>
    </row>
    <row r="149" spans="1:13" ht="15.75" customHeight="1" x14ac:dyDescent="0.25">
      <c r="A149" s="24" t="s">
        <v>36</v>
      </c>
      <c r="B149" s="31">
        <f t="shared" ref="B149:K149" si="127">B150</f>
        <v>48907.5</v>
      </c>
      <c r="C149" s="31">
        <f t="shared" si="127"/>
        <v>48907.5</v>
      </c>
      <c r="D149" s="31">
        <f t="shared" si="127"/>
        <v>48907.5</v>
      </c>
      <c r="E149" s="31">
        <f t="shared" si="127"/>
        <v>48907.5</v>
      </c>
      <c r="F149" s="31">
        <f t="shared" si="127"/>
        <v>48907.3</v>
      </c>
      <c r="G149" s="31">
        <f t="shared" si="127"/>
        <v>48907.3</v>
      </c>
      <c r="H149" s="31">
        <f t="shared" si="127"/>
        <v>48907.3</v>
      </c>
      <c r="I149" s="31">
        <f t="shared" si="127"/>
        <v>48907.3</v>
      </c>
      <c r="J149" s="31">
        <f t="shared" si="127"/>
        <v>48907.3</v>
      </c>
      <c r="K149" s="31">
        <f t="shared" si="127"/>
        <v>48472.3</v>
      </c>
      <c r="L149" s="31">
        <f t="shared" si="119"/>
        <v>99.110562226906822</v>
      </c>
      <c r="M149" s="31">
        <f t="shared" si="120"/>
        <v>99.110562226906822</v>
      </c>
    </row>
    <row r="150" spans="1:13" ht="31.5" customHeight="1" x14ac:dyDescent="0.25">
      <c r="A150" s="25" t="s">
        <v>143</v>
      </c>
      <c r="B150" s="13">
        <v>48907.5</v>
      </c>
      <c r="C150" s="13">
        <v>48907.5</v>
      </c>
      <c r="D150" s="13">
        <v>48907.5</v>
      </c>
      <c r="E150" s="13">
        <v>48907.5</v>
      </c>
      <c r="F150" s="13">
        <v>48907.3</v>
      </c>
      <c r="G150" s="13">
        <v>48907.3</v>
      </c>
      <c r="H150" s="13">
        <v>48907.3</v>
      </c>
      <c r="I150" s="13">
        <v>48907.3</v>
      </c>
      <c r="J150" s="13">
        <v>48907.3</v>
      </c>
      <c r="K150" s="13">
        <v>48472.3</v>
      </c>
      <c r="L150" s="17">
        <f t="shared" si="119"/>
        <v>99.110562226906822</v>
      </c>
      <c r="M150" s="17">
        <f t="shared" si="120"/>
        <v>99.110562226906822</v>
      </c>
    </row>
    <row r="151" spans="1:13" ht="18" customHeight="1" x14ac:dyDescent="0.25">
      <c r="A151" s="24" t="s">
        <v>37</v>
      </c>
      <c r="B151" s="31">
        <f t="shared" ref="B151:H151" si="128">SUM(B152:B153)</f>
        <v>175938.6</v>
      </c>
      <c r="C151" s="31">
        <f t="shared" si="128"/>
        <v>175938.6</v>
      </c>
      <c r="D151" s="31">
        <f t="shared" si="128"/>
        <v>175938.6</v>
      </c>
      <c r="E151" s="31">
        <f t="shared" si="128"/>
        <v>175938.6</v>
      </c>
      <c r="F151" s="31">
        <f t="shared" si="128"/>
        <v>175938.5</v>
      </c>
      <c r="G151" s="31">
        <f t="shared" ref="G151" si="129">SUM(G152:G153)</f>
        <v>175938.5</v>
      </c>
      <c r="H151" s="31">
        <f t="shared" si="128"/>
        <v>176254.1</v>
      </c>
      <c r="I151" s="31">
        <f t="shared" ref="I151" si="130">SUM(I152:I153)</f>
        <v>169954.1</v>
      </c>
      <c r="J151" s="31">
        <f t="shared" ref="J151:K151" si="131">SUM(J152:J153)</f>
        <v>181538.2</v>
      </c>
      <c r="K151" s="31">
        <f t="shared" si="131"/>
        <v>181538.2</v>
      </c>
      <c r="L151" s="31">
        <f t="shared" si="119"/>
        <v>106.81601679512292</v>
      </c>
      <c r="M151" s="31">
        <f t="shared" si="120"/>
        <v>100</v>
      </c>
    </row>
    <row r="152" spans="1:13" ht="33.75" customHeight="1" x14ac:dyDescent="0.25">
      <c r="A152" s="25" t="s">
        <v>143</v>
      </c>
      <c r="B152" s="13">
        <v>48090.6</v>
      </c>
      <c r="C152" s="13">
        <v>48090.6</v>
      </c>
      <c r="D152" s="13">
        <v>48090.6</v>
      </c>
      <c r="E152" s="13">
        <v>48090.6</v>
      </c>
      <c r="F152" s="13">
        <v>48090.5</v>
      </c>
      <c r="G152" s="13">
        <v>48090.5</v>
      </c>
      <c r="H152" s="13">
        <v>48406.1</v>
      </c>
      <c r="I152" s="13">
        <v>48406.1</v>
      </c>
      <c r="J152" s="13">
        <v>59990.2</v>
      </c>
      <c r="K152" s="13">
        <v>59990.2</v>
      </c>
      <c r="L152" s="17">
        <f t="shared" si="119"/>
        <v>123.93107480255587</v>
      </c>
      <c r="M152" s="17">
        <f t="shared" si="120"/>
        <v>100</v>
      </c>
    </row>
    <row r="153" spans="1:13" ht="19.5" customHeight="1" x14ac:dyDescent="0.25">
      <c r="A153" s="25" t="s">
        <v>108</v>
      </c>
      <c r="B153" s="13">
        <v>127848</v>
      </c>
      <c r="C153" s="13">
        <v>127848</v>
      </c>
      <c r="D153" s="13">
        <v>127848</v>
      </c>
      <c r="E153" s="13">
        <v>127848</v>
      </c>
      <c r="F153" s="13">
        <v>127848</v>
      </c>
      <c r="G153" s="13">
        <v>127848</v>
      </c>
      <c r="H153" s="13">
        <v>127848</v>
      </c>
      <c r="I153" s="13">
        <v>121548</v>
      </c>
      <c r="J153" s="13">
        <v>121548</v>
      </c>
      <c r="K153" s="13">
        <v>121548</v>
      </c>
      <c r="L153" s="17">
        <f t="shared" si="119"/>
        <v>100</v>
      </c>
      <c r="M153" s="17">
        <f t="shared" si="120"/>
        <v>100</v>
      </c>
    </row>
    <row r="154" spans="1:13" ht="19.5" customHeight="1" x14ac:dyDescent="0.25">
      <c r="A154" s="23" t="s">
        <v>38</v>
      </c>
      <c r="B154" s="11">
        <f t="shared" ref="B154:K154" si="132">B155</f>
        <v>55504.2</v>
      </c>
      <c r="C154" s="11">
        <f t="shared" si="132"/>
        <v>55504.2</v>
      </c>
      <c r="D154" s="11">
        <f t="shared" si="132"/>
        <v>55504.2</v>
      </c>
      <c r="E154" s="12">
        <f t="shared" si="132"/>
        <v>55504.2</v>
      </c>
      <c r="F154" s="12">
        <f t="shared" si="132"/>
        <v>55504.22</v>
      </c>
      <c r="G154" s="12">
        <f t="shared" si="132"/>
        <v>24374.52</v>
      </c>
      <c r="H154" s="12">
        <f t="shared" si="132"/>
        <v>24374.52</v>
      </c>
      <c r="I154" s="12">
        <f t="shared" si="132"/>
        <v>24374.52</v>
      </c>
      <c r="J154" s="12">
        <f t="shared" si="132"/>
        <v>24374.5</v>
      </c>
      <c r="K154" s="12">
        <f t="shared" si="132"/>
        <v>24374.5</v>
      </c>
      <c r="L154" s="12">
        <f t="shared" si="119"/>
        <v>99.999917947102134</v>
      </c>
      <c r="M154" s="12">
        <f t="shared" si="120"/>
        <v>100</v>
      </c>
    </row>
    <row r="155" spans="1:13" ht="20.25" customHeight="1" x14ac:dyDescent="0.25">
      <c r="A155" s="24" t="s">
        <v>39</v>
      </c>
      <c r="B155" s="31">
        <f t="shared" ref="B155:H155" si="133">SUM(B156:B158)</f>
        <v>55504.2</v>
      </c>
      <c r="C155" s="31">
        <f t="shared" si="133"/>
        <v>55504.2</v>
      </c>
      <c r="D155" s="31">
        <f t="shared" si="133"/>
        <v>55504.2</v>
      </c>
      <c r="E155" s="31">
        <f t="shared" si="133"/>
        <v>55504.2</v>
      </c>
      <c r="F155" s="31">
        <f t="shared" si="133"/>
        <v>55504.22</v>
      </c>
      <c r="G155" s="31">
        <f t="shared" ref="G155" si="134">SUM(G156:G158)</f>
        <v>24374.52</v>
      </c>
      <c r="H155" s="31">
        <f t="shared" si="133"/>
        <v>24374.52</v>
      </c>
      <c r="I155" s="31">
        <f t="shared" ref="I155" si="135">SUM(I156:I158)</f>
        <v>24374.52</v>
      </c>
      <c r="J155" s="31">
        <f t="shared" ref="J155:K155" si="136">SUM(J156:J158)</f>
        <v>24374.5</v>
      </c>
      <c r="K155" s="31">
        <f t="shared" si="136"/>
        <v>24374.5</v>
      </c>
      <c r="L155" s="31">
        <f t="shared" si="119"/>
        <v>99.999917947102134</v>
      </c>
      <c r="M155" s="31">
        <f t="shared" si="120"/>
        <v>100</v>
      </c>
    </row>
    <row r="156" spans="1:13" ht="16.5" customHeight="1" x14ac:dyDescent="0.25">
      <c r="A156" s="25" t="s">
        <v>109</v>
      </c>
      <c r="B156" s="13">
        <v>23256.3</v>
      </c>
      <c r="C156" s="13">
        <v>23256.3</v>
      </c>
      <c r="D156" s="13">
        <v>23256.3</v>
      </c>
      <c r="E156" s="13">
        <v>23256.3</v>
      </c>
      <c r="F156" s="13">
        <v>23256.32</v>
      </c>
      <c r="G156" s="13">
        <v>23256.32</v>
      </c>
      <c r="H156" s="13">
        <v>23256.32</v>
      </c>
      <c r="I156" s="13">
        <v>23256.32</v>
      </c>
      <c r="J156" s="13">
        <v>23256.3</v>
      </c>
      <c r="K156" s="13">
        <v>23256.3</v>
      </c>
      <c r="L156" s="17">
        <f t="shared" si="119"/>
        <v>99.999914001871318</v>
      </c>
      <c r="M156" s="17">
        <f t="shared" si="120"/>
        <v>100</v>
      </c>
    </row>
    <row r="157" spans="1:13" ht="29.25" customHeight="1" x14ac:dyDescent="0.25">
      <c r="A157" s="25" t="s">
        <v>121</v>
      </c>
      <c r="B157" s="13">
        <v>1118.2</v>
      </c>
      <c r="C157" s="13">
        <v>1118.2</v>
      </c>
      <c r="D157" s="13">
        <v>1118.2</v>
      </c>
      <c r="E157" s="13">
        <v>1118.2</v>
      </c>
      <c r="F157" s="13">
        <v>1118.2</v>
      </c>
      <c r="G157" s="13">
        <v>1118.2</v>
      </c>
      <c r="H157" s="13">
        <v>1118.2</v>
      </c>
      <c r="I157" s="13">
        <v>1118.2</v>
      </c>
      <c r="J157" s="13">
        <v>1118.2</v>
      </c>
      <c r="K157" s="13">
        <v>1118.2</v>
      </c>
      <c r="L157" s="17">
        <f t="shared" si="119"/>
        <v>100</v>
      </c>
      <c r="M157" s="17">
        <f t="shared" si="120"/>
        <v>100</v>
      </c>
    </row>
    <row r="158" spans="1:13" ht="19.5" customHeight="1" x14ac:dyDescent="0.25">
      <c r="A158" s="25" t="s">
        <v>110</v>
      </c>
      <c r="B158" s="13">
        <v>31129.7</v>
      </c>
      <c r="C158" s="13">
        <v>31129.7</v>
      </c>
      <c r="D158" s="13">
        <v>31129.7</v>
      </c>
      <c r="E158" s="14">
        <v>31129.7</v>
      </c>
      <c r="F158" s="14">
        <v>31129.7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7">
        <v>0</v>
      </c>
      <c r="M158" s="17">
        <v>0</v>
      </c>
    </row>
    <row r="159" spans="1:13" ht="18.75" customHeight="1" x14ac:dyDescent="0.25">
      <c r="A159" s="23" t="s">
        <v>111</v>
      </c>
      <c r="B159" s="11">
        <f t="shared" ref="B159:H159" si="137">B160+B163</f>
        <v>0</v>
      </c>
      <c r="C159" s="11">
        <f t="shared" si="137"/>
        <v>0</v>
      </c>
      <c r="D159" s="11">
        <f t="shared" si="137"/>
        <v>0</v>
      </c>
      <c r="E159" s="12">
        <f t="shared" si="137"/>
        <v>0</v>
      </c>
      <c r="F159" s="12">
        <f t="shared" si="137"/>
        <v>0</v>
      </c>
      <c r="G159" s="12">
        <f t="shared" ref="G159" si="138">G160+G163</f>
        <v>0</v>
      </c>
      <c r="H159" s="12">
        <f t="shared" si="137"/>
        <v>0</v>
      </c>
      <c r="I159" s="12">
        <f t="shared" ref="I159" si="139">I160+I163</f>
        <v>0</v>
      </c>
      <c r="J159" s="12">
        <f t="shared" ref="J159:K159" si="140">J160+J163</f>
        <v>0</v>
      </c>
      <c r="K159" s="12">
        <f t="shared" si="140"/>
        <v>0</v>
      </c>
      <c r="L159" s="12">
        <v>0</v>
      </c>
      <c r="M159" s="12">
        <v>0</v>
      </c>
    </row>
    <row r="160" spans="1:13" ht="20.25" customHeight="1" x14ac:dyDescent="0.25">
      <c r="A160" s="24" t="s">
        <v>40</v>
      </c>
      <c r="B160" s="31">
        <f t="shared" ref="B160:H160" si="141">SUM(B161:B162)</f>
        <v>0</v>
      </c>
      <c r="C160" s="31">
        <f t="shared" si="141"/>
        <v>0</v>
      </c>
      <c r="D160" s="31">
        <f t="shared" si="141"/>
        <v>0</v>
      </c>
      <c r="E160" s="31">
        <f t="shared" si="141"/>
        <v>0</v>
      </c>
      <c r="F160" s="31">
        <f t="shared" si="141"/>
        <v>0</v>
      </c>
      <c r="G160" s="31">
        <f t="shared" ref="G160" si="142">SUM(G161:G162)</f>
        <v>0</v>
      </c>
      <c r="H160" s="31">
        <f t="shared" si="141"/>
        <v>0</v>
      </c>
      <c r="I160" s="31">
        <f t="shared" ref="I160" si="143">SUM(I161:I162)</f>
        <v>0</v>
      </c>
      <c r="J160" s="31">
        <f t="shared" ref="J160:K160" si="144">SUM(J161:J162)</f>
        <v>0</v>
      </c>
      <c r="K160" s="31">
        <f t="shared" si="144"/>
        <v>0</v>
      </c>
      <c r="L160" s="31">
        <v>0</v>
      </c>
      <c r="M160" s="31">
        <v>0</v>
      </c>
    </row>
    <row r="161" spans="1:13" ht="65.25" hidden="1" customHeight="1" x14ac:dyDescent="0.25">
      <c r="A161" s="25" t="s">
        <v>112</v>
      </c>
      <c r="B161" s="16">
        <v>0</v>
      </c>
      <c r="C161" s="16">
        <v>0</v>
      </c>
      <c r="D161" s="16">
        <v>0</v>
      </c>
      <c r="E161" s="14">
        <v>0</v>
      </c>
      <c r="F161" s="14">
        <v>0</v>
      </c>
      <c r="G161" s="14">
        <v>0</v>
      </c>
      <c r="H161" s="14">
        <v>0</v>
      </c>
      <c r="I161" s="38">
        <v>0</v>
      </c>
      <c r="J161" s="38">
        <v>0</v>
      </c>
      <c r="K161" s="38">
        <v>0</v>
      </c>
      <c r="L161" s="42" t="e">
        <f t="shared" si="119"/>
        <v>#DIV/0!</v>
      </c>
      <c r="M161" s="42" t="e">
        <f t="shared" si="120"/>
        <v>#DIV/0!</v>
      </c>
    </row>
    <row r="162" spans="1:13" ht="32.25" hidden="1" customHeight="1" x14ac:dyDescent="0.25">
      <c r="A162" s="25" t="s">
        <v>113</v>
      </c>
      <c r="B162" s="16">
        <v>0</v>
      </c>
      <c r="C162" s="16">
        <v>0</v>
      </c>
      <c r="D162" s="16">
        <v>0</v>
      </c>
      <c r="E162" s="14">
        <v>0</v>
      </c>
      <c r="F162" s="14">
        <v>0</v>
      </c>
      <c r="G162" s="14">
        <v>0</v>
      </c>
      <c r="H162" s="58">
        <v>0</v>
      </c>
      <c r="I162" s="20">
        <v>0</v>
      </c>
      <c r="J162" s="20">
        <v>0</v>
      </c>
      <c r="K162" s="20">
        <v>0</v>
      </c>
      <c r="L162" s="35" t="e">
        <f t="shared" si="119"/>
        <v>#DIV/0!</v>
      </c>
      <c r="M162" s="35" t="e">
        <f t="shared" si="120"/>
        <v>#DIV/0!</v>
      </c>
    </row>
    <row r="163" spans="1:13" ht="19.5" customHeight="1" x14ac:dyDescent="0.25">
      <c r="A163" s="27" t="s">
        <v>114</v>
      </c>
      <c r="B163" s="32">
        <f t="shared" ref="B163:K163" si="145">SUM(B164)</f>
        <v>0</v>
      </c>
      <c r="C163" s="32">
        <f t="shared" si="145"/>
        <v>0</v>
      </c>
      <c r="D163" s="32">
        <f t="shared" si="145"/>
        <v>0</v>
      </c>
      <c r="E163" s="33">
        <f t="shared" si="145"/>
        <v>0</v>
      </c>
      <c r="F163" s="33">
        <f t="shared" si="145"/>
        <v>0</v>
      </c>
      <c r="G163" s="33">
        <f t="shared" si="145"/>
        <v>0</v>
      </c>
      <c r="H163" s="37">
        <f t="shared" si="145"/>
        <v>0</v>
      </c>
      <c r="I163" s="39">
        <f t="shared" si="145"/>
        <v>0</v>
      </c>
      <c r="J163" s="39">
        <f t="shared" si="145"/>
        <v>0</v>
      </c>
      <c r="K163" s="39">
        <f t="shared" si="145"/>
        <v>0</v>
      </c>
      <c r="L163" s="35">
        <v>0</v>
      </c>
      <c r="M163" s="35">
        <v>0</v>
      </c>
    </row>
    <row r="164" spans="1:13" ht="33.75" hidden="1" customHeight="1" x14ac:dyDescent="0.25">
      <c r="A164" s="25" t="s">
        <v>115</v>
      </c>
      <c r="B164" s="16">
        <v>0</v>
      </c>
      <c r="C164" s="16">
        <v>0</v>
      </c>
      <c r="D164" s="19">
        <v>0</v>
      </c>
      <c r="E164" s="20">
        <v>0</v>
      </c>
      <c r="F164" s="20">
        <v>0</v>
      </c>
      <c r="G164" s="20">
        <v>0</v>
      </c>
      <c r="H164" s="21">
        <v>0</v>
      </c>
      <c r="I164" s="20">
        <v>0</v>
      </c>
      <c r="J164" s="20">
        <v>0</v>
      </c>
      <c r="K164" s="20">
        <v>0</v>
      </c>
      <c r="L164" s="59" t="e">
        <f t="shared" si="119"/>
        <v>#DIV/0!</v>
      </c>
      <c r="M164" s="59" t="e">
        <f t="shared" si="120"/>
        <v>#DIV/0!</v>
      </c>
    </row>
    <row r="165" spans="1:13" ht="21.75" customHeight="1" x14ac:dyDescent="0.25">
      <c r="A165" s="23" t="s">
        <v>46</v>
      </c>
      <c r="B165" s="11">
        <f t="shared" ref="B165:K166" si="146">B166</f>
        <v>552650</v>
      </c>
      <c r="C165" s="11">
        <f t="shared" si="146"/>
        <v>552650</v>
      </c>
      <c r="D165" s="11">
        <f t="shared" si="146"/>
        <v>552650</v>
      </c>
      <c r="E165" s="51">
        <f t="shared" si="146"/>
        <v>552650</v>
      </c>
      <c r="F165" s="36">
        <f t="shared" si="146"/>
        <v>572150</v>
      </c>
      <c r="G165" s="36">
        <f t="shared" si="146"/>
        <v>572150</v>
      </c>
      <c r="H165" s="52">
        <f t="shared" si="146"/>
        <v>572150</v>
      </c>
      <c r="I165" s="22">
        <f t="shared" si="146"/>
        <v>572150</v>
      </c>
      <c r="J165" s="22">
        <f t="shared" si="146"/>
        <v>572150</v>
      </c>
      <c r="K165" s="22">
        <f t="shared" si="146"/>
        <v>568593.5</v>
      </c>
      <c r="L165" s="22">
        <f t="shared" si="119"/>
        <v>99.378397273442275</v>
      </c>
      <c r="M165" s="22">
        <f t="shared" si="120"/>
        <v>99.378397273442275</v>
      </c>
    </row>
    <row r="166" spans="1:13" ht="18.75" customHeight="1" x14ac:dyDescent="0.25">
      <c r="A166" s="24" t="s">
        <v>41</v>
      </c>
      <c r="B166" s="42">
        <f t="shared" si="146"/>
        <v>552650</v>
      </c>
      <c r="C166" s="42">
        <f t="shared" si="146"/>
        <v>552650</v>
      </c>
      <c r="D166" s="43">
        <f t="shared" si="146"/>
        <v>552650</v>
      </c>
      <c r="E166" s="44">
        <f t="shared" si="146"/>
        <v>552650</v>
      </c>
      <c r="F166" s="34">
        <f t="shared" si="146"/>
        <v>572150</v>
      </c>
      <c r="G166" s="34">
        <f t="shared" si="146"/>
        <v>572150</v>
      </c>
      <c r="H166" s="34">
        <f t="shared" si="146"/>
        <v>572150</v>
      </c>
      <c r="I166" s="35">
        <f t="shared" si="146"/>
        <v>572150</v>
      </c>
      <c r="J166" s="35">
        <f t="shared" si="146"/>
        <v>572150</v>
      </c>
      <c r="K166" s="35">
        <f t="shared" si="146"/>
        <v>568593.5</v>
      </c>
      <c r="L166" s="35">
        <f t="shared" si="119"/>
        <v>99.378397273442275</v>
      </c>
      <c r="M166" s="35">
        <f t="shared" si="120"/>
        <v>99.378397273442275</v>
      </c>
    </row>
    <row r="167" spans="1:13" ht="32.25" customHeight="1" x14ac:dyDescent="0.25">
      <c r="A167" s="40" t="s">
        <v>142</v>
      </c>
      <c r="B167" s="45">
        <v>552650</v>
      </c>
      <c r="C167" s="45">
        <v>552650</v>
      </c>
      <c r="D167" s="45">
        <v>552650</v>
      </c>
      <c r="E167" s="20">
        <v>552650</v>
      </c>
      <c r="F167" s="21">
        <v>572150</v>
      </c>
      <c r="G167" s="21">
        <v>572150</v>
      </c>
      <c r="H167" s="50">
        <v>572150</v>
      </c>
      <c r="I167" s="45">
        <v>572150</v>
      </c>
      <c r="J167" s="45">
        <v>572150</v>
      </c>
      <c r="K167" s="45">
        <v>568593.5</v>
      </c>
      <c r="L167" s="59">
        <f t="shared" si="119"/>
        <v>99.378397273442275</v>
      </c>
      <c r="M167" s="59">
        <f t="shared" si="120"/>
        <v>99.378397273442275</v>
      </c>
    </row>
    <row r="168" spans="1:13" ht="25.5" customHeight="1" x14ac:dyDescent="0.25">
      <c r="A168" s="41" t="s">
        <v>156</v>
      </c>
      <c r="B168" s="46">
        <f t="shared" ref="B168:G168" si="147">B169</f>
        <v>0</v>
      </c>
      <c r="C168" s="46">
        <f t="shared" si="147"/>
        <v>0</v>
      </c>
      <c r="D168" s="46">
        <f t="shared" si="147"/>
        <v>0</v>
      </c>
      <c r="E168" s="46">
        <f t="shared" si="147"/>
        <v>0</v>
      </c>
      <c r="F168" s="47">
        <f t="shared" si="147"/>
        <v>0</v>
      </c>
      <c r="G168" s="47">
        <f t="shared" si="147"/>
        <v>0</v>
      </c>
      <c r="H168" s="47">
        <f t="shared" ref="H168:K169" si="148">H169</f>
        <v>44602</v>
      </c>
      <c r="I168" s="46">
        <f t="shared" si="148"/>
        <v>44602</v>
      </c>
      <c r="J168" s="46">
        <f t="shared" si="148"/>
        <v>44602</v>
      </c>
      <c r="K168" s="46">
        <f t="shared" si="148"/>
        <v>44602</v>
      </c>
      <c r="L168" s="22">
        <f t="shared" si="119"/>
        <v>100</v>
      </c>
      <c r="M168" s="22">
        <f t="shared" si="120"/>
        <v>100</v>
      </c>
    </row>
    <row r="169" spans="1:13" ht="21" customHeight="1" x14ac:dyDescent="0.25">
      <c r="A169" s="48" t="s">
        <v>157</v>
      </c>
      <c r="B169" s="39">
        <v>0</v>
      </c>
      <c r="C169" s="39">
        <v>0</v>
      </c>
      <c r="D169" s="39"/>
      <c r="E169" s="39">
        <v>0</v>
      </c>
      <c r="F169" s="49">
        <v>0</v>
      </c>
      <c r="G169" s="49">
        <v>0</v>
      </c>
      <c r="H169" s="49">
        <f t="shared" si="148"/>
        <v>44602</v>
      </c>
      <c r="I169" s="39">
        <f t="shared" si="148"/>
        <v>44602</v>
      </c>
      <c r="J169" s="39">
        <f t="shared" si="148"/>
        <v>44602</v>
      </c>
      <c r="K169" s="39">
        <f t="shared" si="148"/>
        <v>44602</v>
      </c>
      <c r="L169" s="35">
        <f t="shared" si="119"/>
        <v>100</v>
      </c>
      <c r="M169" s="35">
        <f t="shared" si="120"/>
        <v>100</v>
      </c>
    </row>
    <row r="170" spans="1:13" ht="35.25" customHeight="1" x14ac:dyDescent="0.25">
      <c r="A170" s="53" t="s">
        <v>158</v>
      </c>
      <c r="B170" s="20">
        <v>0</v>
      </c>
      <c r="C170" s="20">
        <v>0</v>
      </c>
      <c r="D170" s="21"/>
      <c r="E170" s="21">
        <v>0</v>
      </c>
      <c r="F170" s="21">
        <v>0</v>
      </c>
      <c r="G170" s="21">
        <v>0</v>
      </c>
      <c r="H170" s="21">
        <v>44602</v>
      </c>
      <c r="I170" s="45">
        <v>44602</v>
      </c>
      <c r="J170" s="45">
        <v>44602</v>
      </c>
      <c r="K170" s="45">
        <v>44602</v>
      </c>
      <c r="L170" s="59">
        <f t="shared" si="119"/>
        <v>100</v>
      </c>
      <c r="M170" s="59">
        <f t="shared" si="120"/>
        <v>100</v>
      </c>
    </row>
    <row r="171" spans="1:13" ht="26.25" customHeight="1" x14ac:dyDescent="0.25">
      <c r="A171" s="60" t="s">
        <v>155</v>
      </c>
      <c r="B171" s="62">
        <f t="shared" ref="B171:G171" si="149">B12+B38+B54+B87+B100+B120+B132+B146+B154+B159+B165</f>
        <v>21519264.999999996</v>
      </c>
      <c r="C171" s="62">
        <f t="shared" si="149"/>
        <v>22534350.199999999</v>
      </c>
      <c r="D171" s="63">
        <f t="shared" si="149"/>
        <v>22534350.199999999</v>
      </c>
      <c r="E171" s="64">
        <f t="shared" si="149"/>
        <v>22534350.199999999</v>
      </c>
      <c r="F171" s="64">
        <f t="shared" si="149"/>
        <v>24157771.819999997</v>
      </c>
      <c r="G171" s="64">
        <f t="shared" si="149"/>
        <v>25245604.219999999</v>
      </c>
      <c r="H171" s="64">
        <f>H12+H38+H54+H87+H100+H120+H132+H146+H154+H159+H165+H168</f>
        <v>24222550.819999997</v>
      </c>
      <c r="I171" s="65">
        <f>I12+I38+I54+I87+I100+I120+I132+I146+I154+I159+I165+I168</f>
        <v>24183463.819999997</v>
      </c>
      <c r="J171" s="65">
        <f>J12+J38+J54+J87+J100+J120+J132+J146+J154+J159+J165+J168</f>
        <v>24365412.734000001</v>
      </c>
      <c r="K171" s="65">
        <f>K12+K38+K54+K87+K100+K120+K132+K146+K154+K159+K165+K168</f>
        <v>23453256.88919</v>
      </c>
      <c r="L171" s="65">
        <f t="shared" si="119"/>
        <v>96.98055276016288</v>
      </c>
      <c r="M171" s="65">
        <f t="shared" si="120"/>
        <v>96.256349708629557</v>
      </c>
    </row>
    <row r="172" spans="1:13" x14ac:dyDescent="0.25">
      <c r="A172" s="4"/>
      <c r="B172" s="5"/>
      <c r="C172" s="5"/>
      <c r="D172" s="5"/>
      <c r="E172" s="8"/>
      <c r="F172" s="8"/>
      <c r="G172" s="8"/>
      <c r="H172" s="8"/>
      <c r="I172" s="8"/>
      <c r="J172" s="8"/>
      <c r="K172" s="8"/>
      <c r="L172" s="9"/>
      <c r="M172" s="9"/>
    </row>
  </sheetData>
  <mergeCells count="20">
    <mergeCell ref="L1:M1"/>
    <mergeCell ref="L3:M3"/>
    <mergeCell ref="D2:M2"/>
    <mergeCell ref="A6:M6"/>
    <mergeCell ref="A8:A10"/>
    <mergeCell ref="A4:M4"/>
    <mergeCell ref="A5:M5"/>
    <mergeCell ref="A7:M7"/>
    <mergeCell ref="L8:M8"/>
    <mergeCell ref="L9:L10"/>
    <mergeCell ref="M9:M10"/>
    <mergeCell ref="I8:I10"/>
    <mergeCell ref="J8:J10"/>
    <mergeCell ref="K8:K10"/>
    <mergeCell ref="B8:B10"/>
    <mergeCell ref="C8:C10"/>
    <mergeCell ref="E8:E10"/>
    <mergeCell ref="F8:F10"/>
    <mergeCell ref="G8:G10"/>
    <mergeCell ref="H8:H10"/>
  </mergeCells>
  <pageMargins left="0.19685039370078741" right="0.19685039370078741" top="0.59055118110236227" bottom="0.39370078740157483" header="0.31496062992125984" footer="0.31496062992125984"/>
  <pageSetup paperSize="9" scale="77" fitToHeight="0" orientation="landscape" r:id="rId1"/>
  <headerFooter differentFirst="1">
    <oddHeader>&amp;C&amp;P</oddHeader>
    <evenHeader>&amp;C&amp;P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Отчет о реализации региональных проектов (Мероприятия 2021)&lt;/DocName&gt;&#10;  &lt;VariantName&gt;Отчет о реализации региональных проектов (Мероприятия 2021)&lt;/VariantName&gt;&#10;  &lt;VariantLink&gt;11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71E9F81-D1FE-4326-8EA4-D772726DE5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Пляскин Семен Геннадьевич</dc:creator>
  <cp:lastModifiedBy>Ольга Анатольевна Дутченко</cp:lastModifiedBy>
  <cp:lastPrinted>2024-05-23T05:37:04Z</cp:lastPrinted>
  <dcterms:created xsi:type="dcterms:W3CDTF">2021-04-07T03:44:12Z</dcterms:created>
  <dcterms:modified xsi:type="dcterms:W3CDTF">2024-05-31T00:31:45Z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 реализации региональных проектов (Мероприятия 2021).xlsx</vt:lpwstr>
  </property>
  <property fmtid="{D5CDD505-2E9C-101B-9397-08002B2CF9AE}" pid="3" name="Название отчета">
    <vt:lpwstr>Отчет о реализации региональных проектов (Мероприятия 2021).xlsx</vt:lpwstr>
  </property>
  <property fmtid="{D5CDD505-2E9C-101B-9397-08002B2CF9AE}" pid="4" name="Версия клиента">
    <vt:lpwstr>20.2.14.1140 (.NET 4.0)</vt:lpwstr>
  </property>
  <property fmtid="{D5CDD505-2E9C-101B-9397-08002B2CF9AE}" pid="5" name="Версия базы">
    <vt:lpwstr>20.2.2923.1479711127</vt:lpwstr>
  </property>
  <property fmtid="{D5CDD505-2E9C-101B-9397-08002B2CF9AE}" pid="6" name="Тип сервера">
    <vt:lpwstr>MSSQL</vt:lpwstr>
  </property>
  <property fmtid="{D5CDD505-2E9C-101B-9397-08002B2CF9AE}" pid="7" name="Сервер">
    <vt:lpwstr>10.1.3.12</vt:lpwstr>
  </property>
  <property fmtid="{D5CDD505-2E9C-101B-9397-08002B2CF9AE}" pid="8" name="База">
    <vt:lpwstr>bud_2021</vt:lpwstr>
  </property>
  <property fmtid="{D5CDD505-2E9C-101B-9397-08002B2CF9AE}" pid="9" name="Пользователь">
    <vt:lpwstr>пляскин</vt:lpwstr>
  </property>
  <property fmtid="{D5CDD505-2E9C-101B-9397-08002B2CF9AE}" pid="10" name="Шаблон">
    <vt:lpwstr>np_po_merop.xlt</vt:lpwstr>
  </property>
  <property fmtid="{D5CDD505-2E9C-101B-9397-08002B2CF9AE}" pid="11" name="Локальная база">
    <vt:lpwstr>используется</vt:lpwstr>
  </property>
</Properties>
</file>