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Почта - Дутченко О.А\Закл. на законопроект об исполн. бюджета 2023\Приложения\"/>
    </mc:Choice>
  </mc:AlternateContent>
  <bookViews>
    <workbookView xWindow="0" yWindow="0" windowWidth="28800" windowHeight="12000"/>
  </bookViews>
  <sheets>
    <sheet name="Лист1" sheetId="1" r:id="rId1"/>
  </sheets>
  <definedNames>
    <definedName name="_xlnm.Print_Titles" localSheetId="0">Лист1!$6:$9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B10" i="1"/>
  <c r="C21" i="1" l="1"/>
  <c r="B21" i="1"/>
  <c r="B20" i="1" s="1"/>
  <c r="B19" i="1" s="1"/>
  <c r="F29" i="1"/>
  <c r="G29" i="1"/>
  <c r="H29" i="1"/>
  <c r="I29" i="1"/>
  <c r="C25" i="1"/>
  <c r="B25" i="1"/>
  <c r="C16" i="1"/>
  <c r="B16" i="1"/>
  <c r="C13" i="1"/>
  <c r="B13" i="1"/>
  <c r="C10" i="1"/>
  <c r="C20" i="1" l="1"/>
  <c r="C19" i="1" s="1"/>
  <c r="C32" i="1" s="1"/>
  <c r="B32" i="1"/>
  <c r="H31" i="1"/>
  <c r="I31" i="1"/>
  <c r="G31" i="1"/>
  <c r="E13" i="1" l="1"/>
  <c r="G28" i="1" l="1"/>
  <c r="I28" i="1"/>
  <c r="H28" i="1"/>
  <c r="F28" i="1"/>
  <c r="I27" i="1"/>
  <c r="H27" i="1"/>
  <c r="G27" i="1"/>
  <c r="F27" i="1"/>
  <c r="I26" i="1"/>
  <c r="H26" i="1"/>
  <c r="G26" i="1"/>
  <c r="I23" i="1"/>
  <c r="H23" i="1"/>
  <c r="G23" i="1"/>
  <c r="F23" i="1"/>
  <c r="I22" i="1"/>
  <c r="H22" i="1"/>
  <c r="G22" i="1"/>
  <c r="F22" i="1"/>
  <c r="E25" i="1"/>
  <c r="D25" i="1"/>
  <c r="E21" i="1"/>
  <c r="D21" i="1"/>
  <c r="E16" i="1"/>
  <c r="D16" i="1"/>
  <c r="E10" i="1"/>
  <c r="D10" i="1"/>
  <c r="G25" i="1" l="1"/>
  <c r="D20" i="1"/>
  <c r="D19" i="1" s="1"/>
  <c r="E20" i="1"/>
  <c r="E19" i="1" s="1"/>
  <c r="G14" i="1"/>
  <c r="D32" i="1" l="1"/>
  <c r="E32" i="1"/>
  <c r="H30" i="1" l="1"/>
  <c r="I30" i="1"/>
  <c r="G30" i="1"/>
  <c r="F30" i="1"/>
  <c r="H25" i="1" l="1"/>
  <c r="H21" i="1"/>
  <c r="H18" i="1"/>
  <c r="H17" i="1"/>
  <c r="H15" i="1"/>
  <c r="H14" i="1"/>
  <c r="H12" i="1"/>
  <c r="H11" i="1"/>
  <c r="G21" i="1"/>
  <c r="G18" i="1"/>
  <c r="G17" i="1"/>
  <c r="G15" i="1"/>
  <c r="G12" i="1"/>
  <c r="G11" i="1"/>
  <c r="F25" i="1"/>
  <c r="F21" i="1"/>
  <c r="F18" i="1"/>
  <c r="F17" i="1"/>
  <c r="F15" i="1"/>
  <c r="F14" i="1"/>
  <c r="F12" i="1"/>
  <c r="F11" i="1"/>
  <c r="I25" i="1"/>
  <c r="I21" i="1"/>
  <c r="I18" i="1"/>
  <c r="I17" i="1"/>
  <c r="I15" i="1"/>
  <c r="I14" i="1"/>
  <c r="I12" i="1"/>
  <c r="I11" i="1"/>
  <c r="H20" i="1" l="1"/>
  <c r="H19" i="1" s="1"/>
  <c r="F13" i="1"/>
  <c r="H13" i="1"/>
  <c r="G20" i="1"/>
  <c r="G19" i="1" s="1"/>
  <c r="F10" i="1"/>
  <c r="I20" i="1"/>
  <c r="I19" i="1" s="1"/>
  <c r="I13" i="1"/>
  <c r="G10" i="1"/>
  <c r="G13" i="1"/>
  <c r="G16" i="1"/>
  <c r="H10" i="1"/>
  <c r="I10" i="1"/>
  <c r="I16" i="1"/>
  <c r="F20" i="1"/>
  <c r="F16" i="1"/>
  <c r="H16" i="1"/>
  <c r="F19" i="1" l="1"/>
  <c r="F32" i="1" s="1"/>
  <c r="I32" i="1"/>
  <c r="H32" i="1"/>
  <c r="G32" i="1"/>
</calcChain>
</file>

<file path=xl/sharedStrings.xml><?xml version="1.0" encoding="utf-8"?>
<sst xmlns="http://schemas.openxmlformats.org/spreadsheetml/2006/main" count="39" uniqueCount="36">
  <si>
    <t>тыс. рублей</t>
  </si>
  <si>
    <t>Утверждено сводной бюджетной росписью</t>
  </si>
  <si>
    <t>Отклонение</t>
  </si>
  <si>
    <t>гр.3 – гр.2</t>
  </si>
  <si>
    <t>гр.4 – гр.3</t>
  </si>
  <si>
    <t>гр.5-гр.3</t>
  </si>
  <si>
    <t>гр.5 – гр.4</t>
  </si>
  <si>
    <t>Кредиты кредитных организаций,</t>
  </si>
  <si>
    <t>Привлечение</t>
  </si>
  <si>
    <t>Погашение</t>
  </si>
  <si>
    <t>Увеличение</t>
  </si>
  <si>
    <t>Уменьшение</t>
  </si>
  <si>
    <t>ИТОГО</t>
  </si>
  <si>
    <r>
      <t xml:space="preserve">Иные источники внутреннего финансирования дефицита бюджета,               </t>
    </r>
    <r>
      <rPr>
        <sz val="11"/>
        <color theme="1"/>
        <rFont val="Times New Roman"/>
        <family val="1"/>
        <charset val="204"/>
      </rPr>
      <t>в том числе:</t>
    </r>
  </si>
  <si>
    <t>Изменение остатков средств на счетах по учету средств бюджета</t>
  </si>
  <si>
    <r>
      <t xml:space="preserve">Бюджетные кредиты от других бюджетов бюджетной системы РФ </t>
    </r>
    <r>
      <rPr>
        <sz val="11"/>
        <color theme="1"/>
        <rFont val="Times New Roman"/>
        <family val="1"/>
        <charset val="204"/>
      </rPr>
      <t/>
    </r>
  </si>
  <si>
    <t>Исполнено</t>
  </si>
  <si>
    <t>Наименование</t>
  </si>
  <si>
    <t xml:space="preserve">  на покрытие врем. кассовых разрывов </t>
  </si>
  <si>
    <t xml:space="preserve">  на предупр и ликвидацию ЧС </t>
  </si>
  <si>
    <t xml:space="preserve">  на частичное покрытие дефицита</t>
  </si>
  <si>
    <t>Предоставление, в том числе:</t>
  </si>
  <si>
    <t>Возврат, в том числе:</t>
  </si>
  <si>
    <t>бюджетные кредиты, предоставленные другим бюджетам бюджетной системы РФ</t>
  </si>
  <si>
    <t xml:space="preserve">Привлечение </t>
  </si>
  <si>
    <t xml:space="preserve">Погашение </t>
  </si>
  <si>
    <t>Возврат прочих бюджетных кредитов (ссуд) в счет исполненных Забайкальским краем государственных гарантий</t>
  </si>
  <si>
    <t>Возврат бюджетных кредитов, предоставленных юридическим лицам</t>
  </si>
  <si>
    <t>Анализ источников финансирования дефицита бюджета Забайкальского края в 2023 году</t>
  </si>
  <si>
    <t>Утверждено на 2023 год</t>
  </si>
  <si>
    <t>Законом от 22.12.2022 №2134-ЗЗК</t>
  </si>
  <si>
    <t>Законом от 14.12.2023 №2282-ЗЗК</t>
  </si>
  <si>
    <t>Операции по управлению остатками средств на единых счетах бюджета</t>
  </si>
  <si>
    <t xml:space="preserve">№34-24/КФ-З-КСП </t>
  </si>
  <si>
    <t>Приложение №9</t>
  </si>
  <si>
    <t>к Заключению от 31.05.2024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</si>
</sst>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49" fontId="6" fillId="0" borderId="1" xfId="0" applyNumberFormat="1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zoomScale="110" zoomScaleNormal="110" workbookViewId="0">
      <selection activeCell="Q16" sqref="Q16"/>
    </sheetView>
  </sheetViews>
  <sheetFormatPr defaultRowHeight="15" x14ac:dyDescent="0.25"/>
  <cols>
    <col min="1" max="1" width="38" customWidth="1"/>
    <col min="2" max="2" width="13.28515625" customWidth="1"/>
    <col min="3" max="3" width="12.7109375" customWidth="1"/>
    <col min="4" max="4" width="13.28515625" customWidth="1"/>
    <col min="5" max="5" width="12.85546875" customWidth="1"/>
    <col min="6" max="6" width="12.7109375" customWidth="1"/>
    <col min="7" max="7" width="12" customWidth="1"/>
    <col min="8" max="8" width="14.42578125" customWidth="1"/>
    <col min="9" max="9" width="14.140625" customWidth="1"/>
  </cols>
  <sheetData>
    <row r="1" spans="1:9" ht="13.5" customHeight="1" x14ac:dyDescent="0.25">
      <c r="H1" s="22" t="s">
        <v>34</v>
      </c>
      <c r="I1" s="22"/>
    </row>
    <row r="2" spans="1:9" ht="12.75" customHeight="1" x14ac:dyDescent="0.25">
      <c r="H2" s="22" t="s">
        <v>35</v>
      </c>
      <c r="I2" s="22"/>
    </row>
    <row r="3" spans="1:9" x14ac:dyDescent="0.25">
      <c r="A3" s="1"/>
      <c r="H3" s="22" t="s">
        <v>33</v>
      </c>
      <c r="I3" s="22"/>
    </row>
    <row r="4" spans="1:9" ht="18.75" x14ac:dyDescent="0.25">
      <c r="A4" s="23" t="s">
        <v>28</v>
      </c>
      <c r="B4" s="24"/>
      <c r="C4" s="24"/>
      <c r="D4" s="24"/>
      <c r="E4" s="24"/>
      <c r="F4" s="24"/>
      <c r="G4" s="24"/>
      <c r="H4" s="24"/>
      <c r="I4" s="24"/>
    </row>
    <row r="5" spans="1:9" x14ac:dyDescent="0.25">
      <c r="I5" s="1" t="s">
        <v>0</v>
      </c>
    </row>
    <row r="6" spans="1:9" ht="28.5" customHeight="1" x14ac:dyDescent="0.25">
      <c r="A6" s="25" t="s">
        <v>17</v>
      </c>
      <c r="B6" s="25" t="s">
        <v>29</v>
      </c>
      <c r="C6" s="25"/>
      <c r="D6" s="25" t="s">
        <v>1</v>
      </c>
      <c r="E6" s="25" t="s">
        <v>16</v>
      </c>
      <c r="F6" s="25" t="s">
        <v>2</v>
      </c>
      <c r="G6" s="25"/>
      <c r="H6" s="25"/>
      <c r="I6" s="25"/>
    </row>
    <row r="7" spans="1:9" ht="2.25" hidden="1" customHeight="1" x14ac:dyDescent="0.25">
      <c r="A7" s="25"/>
      <c r="B7" s="26" t="s">
        <v>30</v>
      </c>
      <c r="C7" s="26" t="s">
        <v>31</v>
      </c>
      <c r="D7" s="25"/>
      <c r="E7" s="25"/>
      <c r="F7" s="25"/>
      <c r="G7" s="25"/>
      <c r="H7" s="25"/>
      <c r="I7" s="25"/>
    </row>
    <row r="8" spans="1:9" ht="46.5" customHeight="1" x14ac:dyDescent="0.25">
      <c r="A8" s="25"/>
      <c r="B8" s="26"/>
      <c r="C8" s="26"/>
      <c r="D8" s="25"/>
      <c r="E8" s="25"/>
      <c r="F8" s="2" t="s">
        <v>3</v>
      </c>
      <c r="G8" s="2" t="s">
        <v>4</v>
      </c>
      <c r="H8" s="3" t="s">
        <v>5</v>
      </c>
      <c r="I8" s="2" t="s">
        <v>6</v>
      </c>
    </row>
    <row r="9" spans="1:9" ht="10.5" customHeight="1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5">
        <v>8</v>
      </c>
      <c r="I9" s="4">
        <v>9</v>
      </c>
    </row>
    <row r="10" spans="1:9" ht="25.5" customHeight="1" x14ac:dyDescent="0.25">
      <c r="A10" s="2" t="s">
        <v>7</v>
      </c>
      <c r="B10" s="6">
        <f>SUM(B11:B12)</f>
        <v>6107831.3999999994</v>
      </c>
      <c r="C10" s="6">
        <f t="shared" ref="C10:E10" si="0">C12+C11</f>
        <v>3666568.2</v>
      </c>
      <c r="D10" s="6">
        <f t="shared" si="0"/>
        <v>3666568.2</v>
      </c>
      <c r="E10" s="6">
        <f t="shared" si="0"/>
        <v>-2700000</v>
      </c>
      <c r="F10" s="6">
        <f>SUM(F11:F12)</f>
        <v>-2441263.1999999993</v>
      </c>
      <c r="G10" s="6">
        <f>SUM(G11:G12)</f>
        <v>0</v>
      </c>
      <c r="H10" s="6">
        <f>SUM(H11:H12)</f>
        <v>-6366568.2000000002</v>
      </c>
      <c r="I10" s="6">
        <f>SUM(I11:I12)</f>
        <v>-6366568.2000000002</v>
      </c>
    </row>
    <row r="11" spans="1:9" x14ac:dyDescent="0.25">
      <c r="A11" s="7" t="s">
        <v>8</v>
      </c>
      <c r="B11" s="8">
        <v>9238985.1999999993</v>
      </c>
      <c r="C11" s="8">
        <v>6366568.2000000002</v>
      </c>
      <c r="D11" s="8">
        <v>6366568.2000000002</v>
      </c>
      <c r="E11" s="8">
        <v>0</v>
      </c>
      <c r="F11" s="8">
        <f>SUM(C11-B11)</f>
        <v>-2872416.9999999991</v>
      </c>
      <c r="G11" s="8">
        <f t="shared" ref="G11:G12" si="1">SUM(D11-C11)</f>
        <v>0</v>
      </c>
      <c r="H11" s="8">
        <f t="shared" ref="H11:H12" si="2">SUM(E11-C11)</f>
        <v>-6366568.2000000002</v>
      </c>
      <c r="I11" s="8">
        <f t="shared" ref="I11:I31" si="3">SUM(E11-D11)</f>
        <v>-6366568.2000000002</v>
      </c>
    </row>
    <row r="12" spans="1:9" ht="15" customHeight="1" x14ac:dyDescent="0.25">
      <c r="A12" s="7" t="s">
        <v>9</v>
      </c>
      <c r="B12" s="8">
        <v>-3131153.8</v>
      </c>
      <c r="C12" s="8">
        <v>-2700000</v>
      </c>
      <c r="D12" s="8">
        <v>-2700000</v>
      </c>
      <c r="E12" s="8">
        <v>-2700000</v>
      </c>
      <c r="F12" s="8">
        <f>SUM(C12-B12)</f>
        <v>431153.79999999981</v>
      </c>
      <c r="G12" s="8">
        <f t="shared" si="1"/>
        <v>0</v>
      </c>
      <c r="H12" s="8">
        <f t="shared" si="2"/>
        <v>0</v>
      </c>
      <c r="I12" s="8">
        <f t="shared" si="3"/>
        <v>0</v>
      </c>
    </row>
    <row r="13" spans="1:9" ht="32.25" customHeight="1" x14ac:dyDescent="0.25">
      <c r="A13" s="2" t="s">
        <v>15</v>
      </c>
      <c r="B13" s="6">
        <f t="shared" ref="B13:C13" si="4">SUM(B14:B15)</f>
        <v>1154297.9000000004</v>
      </c>
      <c r="C13" s="6">
        <f t="shared" si="4"/>
        <v>5053318</v>
      </c>
      <c r="D13" s="6">
        <f>SUM(D14:D15)</f>
        <v>5053318</v>
      </c>
      <c r="E13" s="6">
        <f t="shared" ref="E13:I13" si="5">SUM(E14:E15)</f>
        <v>5053502.5999999996</v>
      </c>
      <c r="F13" s="6">
        <f t="shared" si="5"/>
        <v>3899020.0999999996</v>
      </c>
      <c r="G13" s="6">
        <f t="shared" si="5"/>
        <v>0</v>
      </c>
      <c r="H13" s="6">
        <f t="shared" si="5"/>
        <v>184.59999999962747</v>
      </c>
      <c r="I13" s="6">
        <f t="shared" si="5"/>
        <v>184.59999999962747</v>
      </c>
    </row>
    <row r="14" spans="1:9" ht="15.75" customHeight="1" x14ac:dyDescent="0.25">
      <c r="A14" s="7" t="s">
        <v>24</v>
      </c>
      <c r="B14" s="8">
        <v>6939861.5</v>
      </c>
      <c r="C14" s="8">
        <v>10838881.6</v>
      </c>
      <c r="D14" s="8">
        <v>10838881.6</v>
      </c>
      <c r="E14" s="8">
        <v>7038881.5999999996</v>
      </c>
      <c r="F14" s="8">
        <f t="shared" ref="F14:G31" si="6">SUM(C14-B14)</f>
        <v>3899020.0999999996</v>
      </c>
      <c r="G14" s="8">
        <f t="shared" ref="G14:G15" si="7">SUM(D14-C14)</f>
        <v>0</v>
      </c>
      <c r="H14" s="8">
        <f t="shared" ref="H14:H15" si="8">SUM(E14-C14)</f>
        <v>-3800000</v>
      </c>
      <c r="I14" s="8">
        <f t="shared" si="3"/>
        <v>-3800000</v>
      </c>
    </row>
    <row r="15" spans="1:9" ht="15.75" customHeight="1" x14ac:dyDescent="0.25">
      <c r="A15" s="7" t="s">
        <v>25</v>
      </c>
      <c r="B15" s="8">
        <v>-5785563.5999999996</v>
      </c>
      <c r="C15" s="8">
        <v>-5785563.5999999996</v>
      </c>
      <c r="D15" s="8">
        <v>-5785563.5999999996</v>
      </c>
      <c r="E15" s="8">
        <v>-1985379</v>
      </c>
      <c r="F15" s="8">
        <f t="shared" si="6"/>
        <v>0</v>
      </c>
      <c r="G15" s="8">
        <f t="shared" si="7"/>
        <v>0</v>
      </c>
      <c r="H15" s="8">
        <f t="shared" si="8"/>
        <v>3800184.5999999996</v>
      </c>
      <c r="I15" s="8">
        <f t="shared" si="3"/>
        <v>3800184.5999999996</v>
      </c>
    </row>
    <row r="16" spans="1:9" ht="30.75" customHeight="1" x14ac:dyDescent="0.25">
      <c r="A16" s="2" t="s">
        <v>14</v>
      </c>
      <c r="B16" s="6">
        <f t="shared" ref="B16:E16" si="9">SUM(B17:B18)</f>
        <v>0</v>
      </c>
      <c r="C16" s="6">
        <f t="shared" si="9"/>
        <v>1309389.2999999821</v>
      </c>
      <c r="D16" s="6">
        <f t="shared" si="9"/>
        <v>1309389.2999999821</v>
      </c>
      <c r="E16" s="6">
        <f t="shared" si="9"/>
        <v>-7585351</v>
      </c>
      <c r="F16" s="6">
        <f t="shared" ref="F16:I16" si="10">SUM(F17:F18)</f>
        <v>1309389.2999999821</v>
      </c>
      <c r="G16" s="6">
        <f t="shared" si="10"/>
        <v>0</v>
      </c>
      <c r="H16" s="6">
        <f t="shared" si="10"/>
        <v>-8894740.2999999821</v>
      </c>
      <c r="I16" s="6">
        <f t="shared" si="10"/>
        <v>-8894740.2999999821</v>
      </c>
    </row>
    <row r="17" spans="1:9" x14ac:dyDescent="0.25">
      <c r="A17" s="7" t="s">
        <v>10</v>
      </c>
      <c r="B17" s="8">
        <v>-114342069.8</v>
      </c>
      <c r="C17" s="8">
        <v>-138432533.80000001</v>
      </c>
      <c r="D17" s="8">
        <v>-138819474.80000001</v>
      </c>
      <c r="E17" s="8">
        <v>-192169138.09999999</v>
      </c>
      <c r="F17" s="8">
        <f t="shared" si="6"/>
        <v>-24090464.000000015</v>
      </c>
      <c r="G17" s="8">
        <f t="shared" ref="G17:G18" si="11">SUM(D17-C17)</f>
        <v>-386941</v>
      </c>
      <c r="H17" s="8">
        <f t="shared" ref="H17:H18" si="12">SUM(E17-C17)</f>
        <v>-53736604.299999982</v>
      </c>
      <c r="I17" s="8">
        <f t="shared" si="3"/>
        <v>-53349663.299999982</v>
      </c>
    </row>
    <row r="18" spans="1:9" ht="14.25" customHeight="1" x14ac:dyDescent="0.25">
      <c r="A18" s="7" t="s">
        <v>11</v>
      </c>
      <c r="B18" s="8">
        <v>114342069.8</v>
      </c>
      <c r="C18" s="8">
        <v>139741923.09999999</v>
      </c>
      <c r="D18" s="8">
        <v>140128864.09999999</v>
      </c>
      <c r="E18" s="8">
        <v>184583787.09999999</v>
      </c>
      <c r="F18" s="8">
        <f t="shared" si="6"/>
        <v>25399853.299999997</v>
      </c>
      <c r="G18" s="8">
        <f t="shared" si="11"/>
        <v>386941</v>
      </c>
      <c r="H18" s="8">
        <f t="shared" si="12"/>
        <v>44841864</v>
      </c>
      <c r="I18" s="8">
        <f t="shared" si="3"/>
        <v>44454923</v>
      </c>
    </row>
    <row r="19" spans="1:9" ht="44.25" customHeight="1" x14ac:dyDescent="0.25">
      <c r="A19" s="19" t="s">
        <v>13</v>
      </c>
      <c r="B19" s="6">
        <f t="shared" ref="B19:I19" si="13">SUM(B20:B20,B29,B30,B31)</f>
        <v>53764.799999999996</v>
      </c>
      <c r="C19" s="6">
        <f t="shared" si="13"/>
        <v>53764.800000000025</v>
      </c>
      <c r="D19" s="6">
        <f t="shared" si="13"/>
        <v>53764.800000000025</v>
      </c>
      <c r="E19" s="6">
        <f t="shared" si="13"/>
        <v>5087974</v>
      </c>
      <c r="F19" s="6">
        <f t="shared" si="13"/>
        <v>2.9103830456733704E-11</v>
      </c>
      <c r="G19" s="6">
        <f t="shared" si="13"/>
        <v>0</v>
      </c>
      <c r="H19" s="6">
        <f t="shared" si="13"/>
        <v>5034209.2</v>
      </c>
      <c r="I19" s="6">
        <f t="shared" si="13"/>
        <v>5034209.2</v>
      </c>
    </row>
    <row r="20" spans="1:9" ht="45" x14ac:dyDescent="0.25">
      <c r="A20" s="17" t="s">
        <v>23</v>
      </c>
      <c r="B20" s="10">
        <f>SUM(B21,B25)</f>
        <v>49053.899999999994</v>
      </c>
      <c r="C20" s="10">
        <f>SUM(C21,C25)</f>
        <v>49053.900000000023</v>
      </c>
      <c r="D20" s="10">
        <f>SUM(D21,D25)</f>
        <v>49053.900000000023</v>
      </c>
      <c r="E20" s="10">
        <f>SUM(E21,E25)</f>
        <v>74637</v>
      </c>
      <c r="F20" s="10">
        <f>SUM(C20-B20)</f>
        <v>2.9103830456733704E-11</v>
      </c>
      <c r="G20" s="10">
        <f t="shared" si="6"/>
        <v>0</v>
      </c>
      <c r="H20" s="10">
        <f>SUM(H21,H25)</f>
        <v>25583.099999999977</v>
      </c>
      <c r="I20" s="10">
        <f t="shared" si="3"/>
        <v>25583.099999999977</v>
      </c>
    </row>
    <row r="21" spans="1:9" x14ac:dyDescent="0.25">
      <c r="A21" s="20" t="s">
        <v>21</v>
      </c>
      <c r="B21" s="12">
        <f>SUM(B22:B24)</f>
        <v>-20000</v>
      </c>
      <c r="C21" s="12">
        <f>SUM(C22:C24)</f>
        <v>-220000</v>
      </c>
      <c r="D21" s="12">
        <f>SUM(D22:D24)</f>
        <v>-220000</v>
      </c>
      <c r="E21" s="12">
        <f>SUM(E22:E24)</f>
        <v>-43227.9</v>
      </c>
      <c r="F21" s="13">
        <f t="shared" ref="F21:F25" si="14">SUM(C21-B21)</f>
        <v>-200000</v>
      </c>
      <c r="G21" s="12">
        <f t="shared" ref="G21" si="15">SUM(D21-C21)</f>
        <v>0</v>
      </c>
      <c r="H21" s="12">
        <f t="shared" ref="H21:H29" si="16">SUM(E21-C21)</f>
        <v>176772.1</v>
      </c>
      <c r="I21" s="12">
        <f t="shared" si="3"/>
        <v>176772.1</v>
      </c>
    </row>
    <row r="22" spans="1:9" x14ac:dyDescent="0.25">
      <c r="A22" s="21" t="s">
        <v>18</v>
      </c>
      <c r="B22" s="8">
        <v>0</v>
      </c>
      <c r="C22" s="8">
        <v>-201000</v>
      </c>
      <c r="D22" s="8">
        <v>-201000</v>
      </c>
      <c r="E22" s="8">
        <v>-26232</v>
      </c>
      <c r="F22" s="11">
        <f t="shared" ref="F22:F23" si="17">SUM(C22-B22)</f>
        <v>-201000</v>
      </c>
      <c r="G22" s="8">
        <f t="shared" ref="G22:G23" si="18">SUM(D22-C22)</f>
        <v>0</v>
      </c>
      <c r="H22" s="8">
        <f t="shared" si="16"/>
        <v>174768</v>
      </c>
      <c r="I22" s="8">
        <f t="shared" ref="I22:I23" si="19">SUM(E22-D22)</f>
        <v>174768</v>
      </c>
    </row>
    <row r="23" spans="1:9" x14ac:dyDescent="0.25">
      <c r="A23" s="21" t="s">
        <v>19</v>
      </c>
      <c r="B23" s="8">
        <v>0</v>
      </c>
      <c r="C23" s="8">
        <v>-2004.1</v>
      </c>
      <c r="D23" s="8">
        <v>-2004.1</v>
      </c>
      <c r="E23" s="8">
        <v>0</v>
      </c>
      <c r="F23" s="11">
        <f t="shared" si="17"/>
        <v>-2004.1</v>
      </c>
      <c r="G23" s="8">
        <f t="shared" si="18"/>
        <v>0</v>
      </c>
      <c r="H23" s="8">
        <f t="shared" si="16"/>
        <v>2004.1</v>
      </c>
      <c r="I23" s="8">
        <f t="shared" si="19"/>
        <v>2004.1</v>
      </c>
    </row>
    <row r="24" spans="1:9" x14ac:dyDescent="0.25">
      <c r="A24" s="21" t="s">
        <v>20</v>
      </c>
      <c r="B24" s="8">
        <v>-20000</v>
      </c>
      <c r="C24" s="8">
        <v>-16995.900000000001</v>
      </c>
      <c r="D24" s="8">
        <v>-16995.900000000001</v>
      </c>
      <c r="E24" s="8">
        <v>-16995.900000000001</v>
      </c>
      <c r="F24" s="11">
        <v>0</v>
      </c>
      <c r="G24" s="8">
        <v>-3000</v>
      </c>
      <c r="H24" s="8">
        <v>0</v>
      </c>
      <c r="I24" s="8">
        <v>3000</v>
      </c>
    </row>
    <row r="25" spans="1:9" x14ac:dyDescent="0.25">
      <c r="A25" s="20" t="s">
        <v>22</v>
      </c>
      <c r="B25" s="12">
        <f t="shared" ref="B25:E25" si="20">SUM(B26:B28)</f>
        <v>69053.899999999994</v>
      </c>
      <c r="C25" s="12">
        <f t="shared" si="20"/>
        <v>269053.90000000002</v>
      </c>
      <c r="D25" s="12">
        <f t="shared" si="20"/>
        <v>269053.90000000002</v>
      </c>
      <c r="E25" s="12">
        <f t="shared" si="20"/>
        <v>117864.9</v>
      </c>
      <c r="F25" s="13">
        <f t="shared" si="14"/>
        <v>200000.00000000003</v>
      </c>
      <c r="G25" s="12">
        <f>SUM(D25-C25)</f>
        <v>0</v>
      </c>
      <c r="H25" s="12">
        <f t="shared" si="16"/>
        <v>-151189.00000000003</v>
      </c>
      <c r="I25" s="12">
        <f t="shared" si="3"/>
        <v>-151189.00000000003</v>
      </c>
    </row>
    <row r="26" spans="1:9" x14ac:dyDescent="0.25">
      <c r="A26" s="21" t="s">
        <v>18</v>
      </c>
      <c r="B26" s="8">
        <v>0</v>
      </c>
      <c r="C26" s="8">
        <v>201000</v>
      </c>
      <c r="D26" s="8">
        <v>201000</v>
      </c>
      <c r="E26" s="8">
        <v>26232</v>
      </c>
      <c r="F26" s="11">
        <v>91632.9</v>
      </c>
      <c r="G26" s="8">
        <f t="shared" ref="G26:G29" si="21">SUM(D26-C26)</f>
        <v>0</v>
      </c>
      <c r="H26" s="8">
        <f t="shared" si="16"/>
        <v>-174768</v>
      </c>
      <c r="I26" s="8">
        <f t="shared" ref="I26:I29" si="22">SUM(E26-D26)</f>
        <v>-174768</v>
      </c>
    </row>
    <row r="27" spans="1:9" x14ac:dyDescent="0.25">
      <c r="A27" s="21" t="s">
        <v>19</v>
      </c>
      <c r="B27" s="8">
        <v>0</v>
      </c>
      <c r="C27" s="8">
        <v>0</v>
      </c>
      <c r="D27" s="8">
        <v>0</v>
      </c>
      <c r="E27" s="8">
        <v>0</v>
      </c>
      <c r="F27" s="11">
        <f t="shared" ref="F27:F29" si="23">SUM(C27-B27)</f>
        <v>0</v>
      </c>
      <c r="G27" s="8">
        <f t="shared" si="21"/>
        <v>0</v>
      </c>
      <c r="H27" s="8">
        <f t="shared" si="16"/>
        <v>0</v>
      </c>
      <c r="I27" s="8">
        <f t="shared" si="22"/>
        <v>0</v>
      </c>
    </row>
    <row r="28" spans="1:9" x14ac:dyDescent="0.25">
      <c r="A28" s="21" t="s">
        <v>20</v>
      </c>
      <c r="B28" s="8">
        <v>69053.899999999994</v>
      </c>
      <c r="C28" s="8">
        <v>68053.899999999994</v>
      </c>
      <c r="D28" s="8">
        <v>68053.899999999994</v>
      </c>
      <c r="E28" s="8">
        <v>91632.9</v>
      </c>
      <c r="F28" s="11">
        <f t="shared" si="23"/>
        <v>-1000</v>
      </c>
      <c r="G28" s="8">
        <f>SUM(D28-C28)</f>
        <v>0</v>
      </c>
      <c r="H28" s="8">
        <f t="shared" si="16"/>
        <v>23579</v>
      </c>
      <c r="I28" s="8">
        <f t="shared" si="22"/>
        <v>23579</v>
      </c>
    </row>
    <row r="29" spans="1:9" ht="48.75" customHeight="1" x14ac:dyDescent="0.25">
      <c r="A29" s="9" t="s">
        <v>27</v>
      </c>
      <c r="B29" s="10">
        <v>4710.8999999999996</v>
      </c>
      <c r="C29" s="10">
        <v>4710.8999999999996</v>
      </c>
      <c r="D29" s="10">
        <v>4710.8999999999996</v>
      </c>
      <c r="E29" s="10">
        <v>353.3</v>
      </c>
      <c r="F29" s="10">
        <f t="shared" si="23"/>
        <v>0</v>
      </c>
      <c r="G29" s="10">
        <f t="shared" si="21"/>
        <v>0</v>
      </c>
      <c r="H29" s="10">
        <f t="shared" si="16"/>
        <v>-4357.5999999999995</v>
      </c>
      <c r="I29" s="10">
        <f t="shared" si="22"/>
        <v>-4357.5999999999995</v>
      </c>
    </row>
    <row r="30" spans="1:9" ht="60.75" customHeight="1" x14ac:dyDescent="0.25">
      <c r="A30" s="17" t="s">
        <v>26</v>
      </c>
      <c r="B30" s="10">
        <v>0</v>
      </c>
      <c r="C30" s="10">
        <v>0</v>
      </c>
      <c r="D30" s="10">
        <v>0</v>
      </c>
      <c r="E30" s="10">
        <v>0</v>
      </c>
      <c r="F30" s="10">
        <f t="shared" si="6"/>
        <v>0</v>
      </c>
      <c r="G30" s="10">
        <f t="shared" si="6"/>
        <v>0</v>
      </c>
      <c r="H30" s="10">
        <f t="shared" ref="H30:H31" si="24">SUM(E30-C30)</f>
        <v>0</v>
      </c>
      <c r="I30" s="10">
        <f t="shared" si="3"/>
        <v>0</v>
      </c>
    </row>
    <row r="31" spans="1:9" ht="39" customHeight="1" x14ac:dyDescent="0.25">
      <c r="A31" s="17" t="s">
        <v>32</v>
      </c>
      <c r="B31" s="10">
        <v>0</v>
      </c>
      <c r="C31" s="10">
        <v>0</v>
      </c>
      <c r="D31" s="10">
        <v>0</v>
      </c>
      <c r="E31" s="10">
        <v>5012983.7</v>
      </c>
      <c r="F31" s="10">
        <v>0</v>
      </c>
      <c r="G31" s="10">
        <f t="shared" si="6"/>
        <v>0</v>
      </c>
      <c r="H31" s="10">
        <f t="shared" si="24"/>
        <v>5012983.7</v>
      </c>
      <c r="I31" s="10">
        <f t="shared" si="3"/>
        <v>5012983.7</v>
      </c>
    </row>
    <row r="32" spans="1:9" ht="21.75" customHeight="1" x14ac:dyDescent="0.25">
      <c r="A32" s="14" t="s">
        <v>12</v>
      </c>
      <c r="B32" s="15">
        <f t="shared" ref="B32:I32" si="25">SUM(B10,B13,B16,B19)</f>
        <v>7315894.0999999996</v>
      </c>
      <c r="C32" s="15">
        <f t="shared" si="25"/>
        <v>10083040.299999982</v>
      </c>
      <c r="D32" s="15">
        <f t="shared" si="25"/>
        <v>10083040.299999982</v>
      </c>
      <c r="E32" s="15">
        <f t="shared" si="25"/>
        <v>-143874.40000000037</v>
      </c>
      <c r="F32" s="15">
        <f t="shared" si="25"/>
        <v>2767146.1999999825</v>
      </c>
      <c r="G32" s="15">
        <f t="shared" si="25"/>
        <v>0</v>
      </c>
      <c r="H32" s="15">
        <f t="shared" si="25"/>
        <v>-10226914.699999984</v>
      </c>
      <c r="I32" s="15">
        <f t="shared" si="25"/>
        <v>-10226914.699999984</v>
      </c>
    </row>
    <row r="33" spans="1:9" x14ac:dyDescent="0.25">
      <c r="A33" s="18"/>
      <c r="B33" s="16"/>
      <c r="C33" s="16"/>
      <c r="D33" s="16"/>
      <c r="E33" s="16"/>
      <c r="F33" s="16"/>
      <c r="G33" s="16"/>
      <c r="H33" s="16"/>
      <c r="I33" s="16"/>
    </row>
  </sheetData>
  <mergeCells count="11">
    <mergeCell ref="H1:I1"/>
    <mergeCell ref="H2:I2"/>
    <mergeCell ref="H3:I3"/>
    <mergeCell ref="A4:I4"/>
    <mergeCell ref="A6:A8"/>
    <mergeCell ref="B6:C6"/>
    <mergeCell ref="D6:D8"/>
    <mergeCell ref="E6:E8"/>
    <mergeCell ref="F6:I7"/>
    <mergeCell ref="B7:B8"/>
    <mergeCell ref="C7:C8"/>
  </mergeCells>
  <pageMargins left="0.31496062992125984" right="0.31496062992125984" top="0.74803149606299213" bottom="0.35433070866141736" header="0" footer="0.11811023622047245"/>
  <pageSetup paperSize="9" scale="98" fitToHeight="0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Болотовна Аюшиева</dc:creator>
  <cp:lastModifiedBy>Ольга Анатольевна Дутченко</cp:lastModifiedBy>
  <cp:lastPrinted>2024-05-30T05:00:11Z</cp:lastPrinted>
  <dcterms:created xsi:type="dcterms:W3CDTF">2016-04-27T04:18:14Z</dcterms:created>
  <dcterms:modified xsi:type="dcterms:W3CDTF">2024-05-31T00:24:59Z</dcterms:modified>
</cp:coreProperties>
</file>