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. Управление БП\2. Отдел бюджетного развития\ИНФОРМАЦИЯ ОТДЕЛА\Рейтинг НИФИ\2025 год\Промежуточная отчетность\1 полугодие 2025\на сайт\"/>
    </mc:Choice>
  </mc:AlternateContent>
  <xr:revisionPtr revIDLastSave="0" documentId="13_ncr:1_{81665761-286A-4A9B-A7D5-99B8E78A719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ходы консолидированный бюджет" sheetId="1" r:id="rId1"/>
  </sheets>
  <definedNames>
    <definedName name="_xlnm.Print_Titles" localSheetId="0">'Доходы консолидированный бюджет'!$3:$3</definedName>
    <definedName name="_xlnm.Print_Area" localSheetId="0">'Доходы консолидированный бюджет'!$A$1:$L$52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" l="1"/>
  <c r="K9" i="1"/>
  <c r="K5" i="1"/>
  <c r="K4" i="1"/>
  <c r="F5" i="1"/>
  <c r="E5" i="1"/>
  <c r="D5" i="1"/>
  <c r="C5" i="1"/>
  <c r="C4" i="1"/>
  <c r="I52" i="1" l="1"/>
  <c r="J52" i="1"/>
  <c r="H48" i="1"/>
  <c r="H45" i="1"/>
  <c r="L51" i="1"/>
  <c r="K51" i="1"/>
  <c r="H51" i="1"/>
  <c r="G51" i="1"/>
  <c r="L50" i="1"/>
  <c r="K50" i="1"/>
  <c r="H50" i="1"/>
  <c r="G50" i="1"/>
  <c r="L49" i="1"/>
  <c r="K49" i="1"/>
  <c r="H49" i="1"/>
  <c r="G49" i="1"/>
  <c r="L48" i="1"/>
  <c r="K48" i="1"/>
  <c r="G48" i="1"/>
  <c r="K46" i="1"/>
  <c r="G46" i="1"/>
  <c r="L45" i="1"/>
  <c r="K45" i="1"/>
  <c r="G45" i="1"/>
  <c r="L44" i="1"/>
  <c r="K44" i="1"/>
  <c r="H44" i="1"/>
  <c r="G44" i="1"/>
  <c r="L43" i="1"/>
  <c r="K43" i="1"/>
  <c r="H43" i="1"/>
  <c r="G43" i="1"/>
  <c r="L42" i="1"/>
  <c r="K42" i="1"/>
  <c r="H42" i="1"/>
  <c r="G42" i="1"/>
  <c r="L41" i="1"/>
  <c r="K41" i="1"/>
  <c r="J41" i="1"/>
  <c r="I41" i="1"/>
  <c r="F41" i="1"/>
  <c r="E41" i="1"/>
  <c r="D41" i="1"/>
  <c r="D40" i="1" s="1"/>
  <c r="C41" i="1"/>
  <c r="C40" i="1" s="1"/>
  <c r="J40" i="1"/>
  <c r="I40" i="1"/>
  <c r="F40" i="1"/>
  <c r="L40" i="1" s="1"/>
  <c r="E40" i="1"/>
  <c r="K40" i="1" s="1"/>
  <c r="G41" i="1" l="1"/>
  <c r="G40" i="1"/>
  <c r="H41" i="1"/>
  <c r="H40" i="1"/>
  <c r="H15" i="1"/>
  <c r="G15" i="1"/>
  <c r="I32" i="1" l="1"/>
  <c r="E32" i="1"/>
  <c r="C32" i="1"/>
  <c r="L33" i="1"/>
  <c r="L34" i="1"/>
  <c r="L35" i="1"/>
  <c r="L36" i="1"/>
  <c r="L37" i="1"/>
  <c r="L38" i="1"/>
  <c r="L39" i="1"/>
  <c r="K33" i="1"/>
  <c r="K34" i="1"/>
  <c r="K35" i="1"/>
  <c r="K36" i="1"/>
  <c r="K37" i="1"/>
  <c r="K38" i="1"/>
  <c r="K39" i="1"/>
  <c r="J32" i="1"/>
  <c r="H33" i="1"/>
  <c r="H34" i="1"/>
  <c r="H35" i="1"/>
  <c r="H36" i="1"/>
  <c r="H37" i="1"/>
  <c r="H38" i="1"/>
  <c r="H39" i="1"/>
  <c r="G33" i="1"/>
  <c r="G34" i="1"/>
  <c r="G35" i="1"/>
  <c r="G36" i="1"/>
  <c r="G37" i="1"/>
  <c r="G38" i="1"/>
  <c r="G39" i="1"/>
  <c r="F32" i="1"/>
  <c r="D32" i="1"/>
  <c r="K31" i="1" l="1"/>
  <c r="J10" i="1"/>
  <c r="I10" i="1"/>
  <c r="D10" i="1"/>
  <c r="E10" i="1"/>
  <c r="F10" i="1"/>
  <c r="C10" i="1"/>
  <c r="J28" i="1" l="1"/>
  <c r="I28" i="1"/>
  <c r="D28" i="1"/>
  <c r="E28" i="1"/>
  <c r="F28" i="1"/>
  <c r="C28" i="1"/>
  <c r="G29" i="1"/>
  <c r="J22" i="1"/>
  <c r="I22" i="1"/>
  <c r="D22" i="1"/>
  <c r="E22" i="1"/>
  <c r="F22" i="1"/>
  <c r="C22" i="1"/>
  <c r="J16" i="1"/>
  <c r="I16" i="1"/>
  <c r="D16" i="1"/>
  <c r="E16" i="1"/>
  <c r="F16" i="1"/>
  <c r="C16" i="1"/>
  <c r="I6" i="1"/>
  <c r="J6" i="1"/>
  <c r="D6" i="1"/>
  <c r="E6" i="1"/>
  <c r="F6" i="1"/>
  <c r="C6" i="1"/>
  <c r="J9" i="1"/>
  <c r="I9" i="1"/>
  <c r="L8" i="1"/>
  <c r="L11" i="1"/>
  <c r="L12" i="1"/>
  <c r="L13" i="1"/>
  <c r="L14" i="1"/>
  <c r="L17" i="1"/>
  <c r="L18" i="1"/>
  <c r="L19" i="1"/>
  <c r="L20" i="1"/>
  <c r="L21" i="1"/>
  <c r="L23" i="1"/>
  <c r="L24" i="1"/>
  <c r="L25" i="1"/>
  <c r="L26" i="1"/>
  <c r="L27" i="1"/>
  <c r="L29" i="1"/>
  <c r="L30" i="1"/>
  <c r="L31" i="1"/>
  <c r="L32" i="1"/>
  <c r="K8" i="1"/>
  <c r="K11" i="1"/>
  <c r="K12" i="1"/>
  <c r="K13" i="1"/>
  <c r="K14" i="1"/>
  <c r="K17" i="1"/>
  <c r="K18" i="1"/>
  <c r="K19" i="1"/>
  <c r="K20" i="1"/>
  <c r="K21" i="1"/>
  <c r="K23" i="1"/>
  <c r="K24" i="1"/>
  <c r="K25" i="1"/>
  <c r="K26" i="1"/>
  <c r="K27" i="1"/>
  <c r="K29" i="1"/>
  <c r="K30" i="1"/>
  <c r="K32" i="1"/>
  <c r="H8" i="1"/>
  <c r="H11" i="1"/>
  <c r="H12" i="1"/>
  <c r="H13" i="1"/>
  <c r="H14" i="1"/>
  <c r="H17" i="1"/>
  <c r="H18" i="1"/>
  <c r="H19" i="1"/>
  <c r="H20" i="1"/>
  <c r="H21" i="1"/>
  <c r="H23" i="1"/>
  <c r="H24" i="1"/>
  <c r="H25" i="1"/>
  <c r="H26" i="1"/>
  <c r="H27" i="1"/>
  <c r="H29" i="1"/>
  <c r="H30" i="1"/>
  <c r="H31" i="1"/>
  <c r="H32" i="1"/>
  <c r="G8" i="1"/>
  <c r="G11" i="1"/>
  <c r="G12" i="1"/>
  <c r="G13" i="1"/>
  <c r="G14" i="1"/>
  <c r="G17" i="1"/>
  <c r="G18" i="1"/>
  <c r="G19" i="1"/>
  <c r="G20" i="1"/>
  <c r="G21" i="1"/>
  <c r="G23" i="1"/>
  <c r="G24" i="1"/>
  <c r="G25" i="1"/>
  <c r="G26" i="1"/>
  <c r="G27" i="1"/>
  <c r="G30" i="1"/>
  <c r="G31" i="1"/>
  <c r="G32" i="1"/>
  <c r="L7" i="1"/>
  <c r="K7" i="1"/>
  <c r="H7" i="1"/>
  <c r="G7" i="1"/>
  <c r="C52" i="1" l="1"/>
  <c r="E4" i="1"/>
  <c r="E52" i="1" s="1"/>
  <c r="K52" i="1" s="1"/>
  <c r="D4" i="1"/>
  <c r="D52" i="1" s="1"/>
  <c r="H9" i="1"/>
  <c r="L22" i="1"/>
  <c r="H16" i="1"/>
  <c r="G16" i="1"/>
  <c r="H6" i="1"/>
  <c r="L6" i="1"/>
  <c r="H28" i="1"/>
  <c r="L28" i="1"/>
  <c r="H22" i="1"/>
  <c r="L16" i="1"/>
  <c r="J5" i="1"/>
  <c r="J4" i="1" s="1"/>
  <c r="I5" i="1"/>
  <c r="I4" i="1" s="1"/>
  <c r="G6" i="1"/>
  <c r="K6" i="1"/>
  <c r="K28" i="1"/>
  <c r="G28" i="1"/>
  <c r="K22" i="1"/>
  <c r="G22" i="1"/>
  <c r="K16" i="1"/>
  <c r="L10" i="1"/>
  <c r="K10" i="1"/>
  <c r="H10" i="1"/>
  <c r="G10" i="1"/>
  <c r="G9" i="1" s="1"/>
  <c r="G52" i="1" l="1"/>
  <c r="G5" i="1"/>
  <c r="G4" i="1"/>
  <c r="F4" i="1"/>
  <c r="F52" i="1" s="1"/>
  <c r="L52" i="1" s="1"/>
  <c r="L5" i="1"/>
  <c r="H5" i="1"/>
  <c r="H52" i="1" l="1"/>
  <c r="H4" i="1"/>
  <c r="L4" i="1"/>
</calcChain>
</file>

<file path=xl/sharedStrings.xml><?xml version="1.0" encoding="utf-8"?>
<sst xmlns="http://schemas.openxmlformats.org/spreadsheetml/2006/main" count="112" uniqueCount="105">
  <si>
    <t>Наименование доходов</t>
  </si>
  <si>
    <t>1 00 00000 00 0000 000</t>
  </si>
  <si>
    <t>НАЛОГОВЫЕ И НЕНАЛОГОВЫЕ ДОХОДЫ</t>
  </si>
  <si>
    <t xml:space="preserve">НАЛОГОВЫЕ ДОХОДЫ 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</si>
  <si>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</si>
  <si>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</si>
  <si>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</si>
  <si>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</si>
  <si>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</si>
  <si>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</si>
  <si>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</si>
  <si>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</si>
  <si>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</si>
  <si>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</si>
  <si>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Акцизы на нефтепродукты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</si>
  <si>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</si>
  <si>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</si>
  <si>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</si>
  <si>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</si>
  <si>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</si>
  <si>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</si>
  <si>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</si>
  <si>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</si>
  <si>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</si>
  <si>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</si>
  <si>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</si>
  <si>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</si>
  <si>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</si>
  <si>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</si>
  <si>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</si>
  <si>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</si>
  <si>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</si>
  <si>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</si>
  <si>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</si>
  <si>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</si>
  <si>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1 06 06000 00 0000 110</t>
  </si>
  <si>
    <t>Земельный налог</t>
  </si>
  <si>
    <t>1 07 00000 00 0000 000</t>
  </si>
  <si>
    <t>НАЛОГИ, СБОРЫ И РЕГУЛЯРНЫЕ ПЛАТЕЖИ</t>
  </si>
  <si>
    <t xml:space="preserve"> 1 07 01000 01 0000 110</t>
  </si>
  <si>
    <t>Налог на добычу полезных ископаемых</t>
  </si>
  <si>
    <t xml:space="preserve">1 07 04000 01 0000 110 </t>
  </si>
  <si>
    <t>Сборы за пользование объектами животного мира   и   за  пользование объектами водных биологических ресурсов</t>
  </si>
  <si>
    <t>ПРОЧИЕ НАЛОГОВЫЕ ДОХОДЫ</t>
  </si>
  <si>
    <t>НЕНАЛОГОВЫЕ ДОХОДЫ</t>
  </si>
  <si>
    <t>Темп роста к соответствующему периоду прошлого года - консолидированный бюджет субъекта и ТГВФ, %</t>
  </si>
  <si>
    <t>Темп роста к соответствующему периоду прошлого года -консолидированный бюджет субъекта, %</t>
  </si>
  <si>
    <t>Акцизы на пиво</t>
  </si>
  <si>
    <t>Акцизы на алкогольную продукцию</t>
  </si>
  <si>
    <t>тыс. рублей</t>
  </si>
  <si>
    <t>Акцизы на спирт этиловый</t>
  </si>
  <si>
    <t>1 05 06000 01 0000 110</t>
  </si>
  <si>
    <t>Налог на профессиональный доход</t>
  </si>
  <si>
    <t>Код бюджетной классификации 
(без указания кода главного администратора доходов бюджета)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</si>
  <si>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</si>
  <si>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</si>
  <si>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</si>
  <si>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</si>
  <si>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</si>
  <si>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и компенсации затрат государства</t>
  </si>
  <si>
    <t>1 14 00000 00 0000 000</t>
  </si>
  <si>
    <t>Доходы от продажи материальных и нематериальных активов</t>
  </si>
  <si>
    <t>1 15 00000 00 0000 000</t>
  </si>
  <si>
    <t>Административные платежи и сборы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</si>
  <si>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</si>
  <si>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</si>
  <si>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</si>
  <si>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</si>
  <si>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Сведения об исполнении доходов консолидированного бюджета Забайкальского края по состоянию на 01.07.2025 года 
(в сравнении с запланированными значениями на 2025 год и исполнением на 01.07.2024 года)</t>
  </si>
  <si>
    <t>1 03 03000 01 0000 110</t>
  </si>
  <si>
    <t>Х</t>
  </si>
  <si>
    <t>Уточненные годовые бюджетные назначения консолидированного бюджета субъекта и ТГВФ
(плановые бюджетные назначения в части доходов (план по доходам)) в соответствии с ф. 0503317, 
тыс. руб.</t>
  </si>
  <si>
    <t>Уточненные годовые бюджетные назначения консолидированного бюджета субъекта
(годовой план) в соответствии с ф. 0503317, 
тыс. руб.</t>
  </si>
  <si>
    <t>Фактически исполнено консолидированный бюджет субъекта и ТГВФ по состоянию на 01.07.2025 г. (в соответствии с ф. 0503317), 
тыс. руб.</t>
  </si>
  <si>
    <t>Фактически исполнено консолидированный бюджет субъекта по состоянию на 01.07.2025 г.  (в соответствии с ф. 0503317), 
тыс. руб.</t>
  </si>
  <si>
    <t>% исполнения уточненных бюджетных назначений консолидированного бюджета субъекта и ТГВФ по состоянию на 01.07.2025 г.</t>
  </si>
  <si>
    <t>% исполнения уточненных бюджетных назначений консолидированного бюджета субъекта по состоянию на 01.07.2025 г.</t>
  </si>
  <si>
    <t>Фактически исполнено консолидированный бюджет субъекта и ТГВФ по состоянию на 01.07.2024 г. (в соответствии с ф. 0503317), тыс. руб.</t>
  </si>
  <si>
    <t>Фактически исполнено консолидированный бюджет субъекта по состоянию на 01.07.2024 г. (в соответствии с ф. 0503317), 
тыс. руб.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</si>
  <si>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</si>
  <si>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</si>
  <si>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</si>
  <si>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</si>
  <si>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</si>
  <si>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</si>
  <si>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</si>
  <si>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</si>
  <si>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</si>
  <si>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</si>
  <si>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</si>
  <si>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</si>
  <si>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2 02 50000 00 0000 150</t>
  </si>
  <si>
    <t>Межбюджетные трансферты, передаваемые бюджетам государственных внебюджетных фондов</t>
  </si>
  <si>
    <t>2 03 00000 00 0000 000</t>
  </si>
  <si>
    <t>Безвозмездные поступления от государственных (муниципальных) организаций</t>
  </si>
  <si>
    <t>2 04 00000 00 0000 000</t>
  </si>
  <si>
    <t>Безвозмездные поступления от негосударственных организаций</t>
  </si>
  <si>
    <t>2 07 00000 00 0000 000</t>
  </si>
  <si>
    <t>Прочие безвозмездные поступления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</si>
  <si>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</si>
  <si>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</si>
  <si>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</si>
  <si>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</si>
  <si>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</si>
  <si>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Туристический 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</si>
</sst>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&quot;р.&quot;_-;\-* #,##0.00&quot;р.&quot;_-;_-* &quot;-&quot;??&quot;р.&quot;_-;_-@_-"/>
    <numFmt numFmtId="165" formatCode="#,##0.0"/>
    <numFmt numFmtId="166" formatCode="#,##0.0_ ;\-#,##0.0\ "/>
  </numFmts>
  <fonts count="15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6" fillId="0" borderId="0">
      <alignment vertical="top" wrapText="1"/>
    </xf>
    <xf numFmtId="4" fontId="10" fillId="0" borderId="2">
      <alignment horizontal="right"/>
    </xf>
    <xf numFmtId="43" fontId="12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2" borderId="0" xfId="0" applyFill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horizontal="center" vertical="top"/>
    </xf>
    <xf numFmtId="165" fontId="6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0" fontId="0" fillId="2" borderId="0" xfId="0" applyFill="1" applyBorder="1"/>
    <xf numFmtId="0" fontId="5" fillId="0" borderId="0" xfId="0" applyFont="1" applyFill="1" applyAlignment="1">
      <alignment horizontal="right"/>
    </xf>
    <xf numFmtId="49" fontId="5" fillId="0" borderId="3" xfId="0" applyNumberFormat="1" applyFont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/>
    </xf>
    <xf numFmtId="165" fontId="5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center" vertical="top"/>
    </xf>
    <xf numFmtId="166" fontId="5" fillId="0" borderId="1" xfId="3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165" fontId="3" fillId="2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165" fontId="13" fillId="0" borderId="3" xfId="0" applyNumberFormat="1" applyFont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vertical="top" wrapText="1"/>
    </xf>
    <xf numFmtId="165" fontId="14" fillId="0" borderId="3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/>
    </xf>
    <xf numFmtId="0" fontId="0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</cellXfs>
  <cellStyles count="4">
    <cellStyle name="xl49" xfId="2" xr:uid="{00000000-0005-0000-0000-000000000000}"/>
    <cellStyle name="Обычный" xfId="0" builtinId="0"/>
    <cellStyle name="Обычный 2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52"/>
  <sheetViews>
    <sheetView tabSelected="1" view="pageBreakPreview" zoomScaleNormal="100" zoomScaleSheetLayoutView="100" workbookViewId="0">
      <pane ySplit="3" topLeftCell="A4" activePane="bottomLeft" state="frozen"/>
      <selection pane="bottomLeft" activeCell="K50" sqref="K50"/>
    </sheetView>
  </sheetViews>
  <sheetFormatPr defaultRowHeight="15" x14ac:dyDescent="0.25"/>
  <cols>
    <col min="1" max="1" width="21.28515625" style="1" customWidth="1"/>
    <col min="2" max="2" width="33.5703125" style="1" customWidth="1"/>
    <col min="3" max="3" width="21.28515625" style="1" customWidth="1"/>
    <col min="4" max="5" width="17.42578125" style="1" customWidth="1"/>
    <col min="6" max="6" width="17" style="1" customWidth="1"/>
    <col min="7" max="7" width="17.7109375" style="1" customWidth="1"/>
    <col min="8" max="8" width="18" style="1" customWidth="1"/>
    <col min="9" max="9" width="17.85546875" style="1" customWidth="1"/>
    <col min="10" max="10" width="18" style="1" customWidth="1"/>
    <col min="11" max="11" width="18.42578125" style="1" customWidth="1"/>
    <col min="12" max="12" width="19.85546875" style="1" customWidth="1"/>
    <col min="13" max="13" width="9.140625" style="1" customWidth="1"/>
    <col min="14" max="16384" width="9.140625" style="1"/>
  </cols>
  <sheetData>
    <row r="1" spans="1:71" ht="41.25" customHeight="1" x14ac:dyDescent="0.25">
      <c r="A1" s="52" t="s">
        <v>68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71" x14ac:dyDescent="0.25">
      <c r="L2" s="27" t="s">
        <v>49</v>
      </c>
    </row>
    <row r="3" spans="1:71" ht="147.75" customHeight="1" x14ac:dyDescent="0.25">
      <c r="A3" s="2" t="s">
        <v>53</v>
      </c>
      <c r="B3" s="2" t="s">
        <v>0</v>
      </c>
      <c r="C3" s="3" t="s">
        <v>71</v>
      </c>
      <c r="D3" s="3" t="s">
        <v>72</v>
      </c>
      <c r="E3" s="3" t="s">
        <v>73</v>
      </c>
      <c r="F3" s="3" t="s">
        <v>74</v>
      </c>
      <c r="G3" s="3" t="s">
        <v>75</v>
      </c>
      <c r="H3" s="3" t="s">
        <v>76</v>
      </c>
      <c r="I3" s="3" t="s">
        <v>77</v>
      </c>
      <c r="J3" s="3" t="s">
        <v>78</v>
      </c>
      <c r="K3" s="2" t="s">
        <v>45</v>
      </c>
      <c r="L3" s="2" t="s">
        <v>46</v>
      </c>
    </row>
    <row r="4" spans="1:71" ht="25.5" x14ac:dyDescent="0.25">
      <c r="A4" s="6" t="s">
        <v>1</v>
      </c>
      <c r="B4" s="7" t="s">
        <v>2</v>
      </c>
      <c r="C4" s="8">
        <f>C5+C32</f>
        <v>112259857.90000001</v>
      </c>
      <c r="D4" s="8">
        <f t="shared" ref="D4:F4" si="0">D5+D32</f>
        <v>112186027.90000001</v>
      </c>
      <c r="E4" s="8">
        <f t="shared" si="0"/>
        <v>59271920.899999999</v>
      </c>
      <c r="F4" s="8">
        <f t="shared" si="0"/>
        <v>59228993.700000003</v>
      </c>
      <c r="G4" s="9">
        <f t="shared" ref="G4:H8" si="1">E4/C4*100</f>
        <v>52.8</v>
      </c>
      <c r="H4" s="9">
        <f t="shared" si="1"/>
        <v>52.8</v>
      </c>
      <c r="I4" s="8">
        <f>I5+I32</f>
        <v>42785411.399999999</v>
      </c>
      <c r="J4" s="8">
        <f>J5+J32</f>
        <v>42747981.700000003</v>
      </c>
      <c r="K4" s="10">
        <f>E4/I4*100</f>
        <v>138.5</v>
      </c>
      <c r="L4" s="10">
        <f t="shared" ref="L4:L14" si="2">F4/J4*100</f>
        <v>138.6</v>
      </c>
    </row>
    <row r="5" spans="1:71" x14ac:dyDescent="0.25">
      <c r="A5" s="11"/>
      <c r="B5" s="12" t="s">
        <v>3</v>
      </c>
      <c r="C5" s="9">
        <f>C6+C9+C16+C22+C28+C31</f>
        <v>107470101.8</v>
      </c>
      <c r="D5" s="9">
        <f>D6+D9+D16+D22+D28+D31</f>
        <v>107470101.8</v>
      </c>
      <c r="E5" s="9">
        <f>E6+E9+E16+E22+E28+E31</f>
        <v>55568989.600000001</v>
      </c>
      <c r="F5" s="9">
        <f>F6+F9+F16+F22+F28+F31</f>
        <v>55568989.600000001</v>
      </c>
      <c r="G5" s="9">
        <f t="shared" si="1"/>
        <v>51.7</v>
      </c>
      <c r="H5" s="9">
        <f t="shared" si="1"/>
        <v>51.7</v>
      </c>
      <c r="I5" s="9">
        <f>I6+I9+I16+I22+I28+I31</f>
        <v>40370830.100000001</v>
      </c>
      <c r="J5" s="9">
        <f>J6+J9+J16+J22+J28+J31</f>
        <v>40370830.100000001</v>
      </c>
      <c r="K5" s="10">
        <f>E5/I5*100</f>
        <v>137.6</v>
      </c>
      <c r="L5" s="10">
        <f t="shared" si="2"/>
        <v>137.6</v>
      </c>
    </row>
    <row r="6" spans="1:71" x14ac:dyDescent="0.25">
      <c r="A6" s="6" t="s">
        <v>4</v>
      </c>
      <c r="B6" s="7" t="s">
        <v>5</v>
      </c>
      <c r="C6" s="9">
        <f>C7+C8</f>
        <v>72879412.799999997</v>
      </c>
      <c r="D6" s="9">
        <f t="shared" ref="D6:F6" si="3">D7+D8</f>
        <v>72879412.799999997</v>
      </c>
      <c r="E6" s="9">
        <f t="shared" si="3"/>
        <v>39351023.399999999</v>
      </c>
      <c r="F6" s="9">
        <f t="shared" si="3"/>
        <v>39351023.399999999</v>
      </c>
      <c r="G6" s="9">
        <f t="shared" si="1"/>
        <v>54</v>
      </c>
      <c r="H6" s="9">
        <f t="shared" si="1"/>
        <v>54</v>
      </c>
      <c r="I6" s="9">
        <f>I7+I8</f>
        <v>27164510.800000001</v>
      </c>
      <c r="J6" s="9">
        <f>J7+J8</f>
        <v>27164510.800000001</v>
      </c>
      <c r="K6" s="10">
        <f t="shared" ref="K6:K14" si="4">E6/I6*100</f>
        <v>144.9</v>
      </c>
      <c r="L6" s="10">
        <f t="shared" si="2"/>
        <v>144.9</v>
      </c>
    </row>
    <row r="7" spans="1:71" x14ac:dyDescent="0.25">
      <c r="A7" s="13" t="s">
        <v>6</v>
      </c>
      <c r="B7" s="14" t="s">
        <v>7</v>
      </c>
      <c r="C7" s="15">
        <v>23849380</v>
      </c>
      <c r="D7" s="15">
        <v>23849380</v>
      </c>
      <c r="E7" s="15">
        <v>19103836.899999999</v>
      </c>
      <c r="F7" s="15">
        <v>19103836.899999999</v>
      </c>
      <c r="G7" s="15">
        <f t="shared" si="1"/>
        <v>80.099999999999994</v>
      </c>
      <c r="H7" s="15">
        <f t="shared" si="1"/>
        <v>80.099999999999994</v>
      </c>
      <c r="I7" s="15">
        <v>9923790.5</v>
      </c>
      <c r="J7" s="15">
        <v>9923790.5</v>
      </c>
      <c r="K7" s="16">
        <f t="shared" si="4"/>
        <v>192.5</v>
      </c>
      <c r="L7" s="16">
        <f t="shared" si="2"/>
        <v>192.5</v>
      </c>
    </row>
    <row r="8" spans="1:71" x14ac:dyDescent="0.25">
      <c r="A8" s="17" t="s">
        <v>8</v>
      </c>
      <c r="B8" s="14" t="s">
        <v>9</v>
      </c>
      <c r="C8" s="15">
        <v>49030032.799999997</v>
      </c>
      <c r="D8" s="15">
        <v>49030032.799999997</v>
      </c>
      <c r="E8" s="15">
        <v>20247186.5</v>
      </c>
      <c r="F8" s="15">
        <v>20247186.5</v>
      </c>
      <c r="G8" s="15">
        <f t="shared" si="1"/>
        <v>41.3</v>
      </c>
      <c r="H8" s="15">
        <f t="shared" si="1"/>
        <v>41.3</v>
      </c>
      <c r="I8" s="15">
        <v>17240720.300000001</v>
      </c>
      <c r="J8" s="15">
        <v>17240720.300000001</v>
      </c>
      <c r="K8" s="16">
        <f t="shared" si="4"/>
        <v>117.4</v>
      </c>
      <c r="L8" s="16">
        <f t="shared" si="2"/>
        <v>117.4</v>
      </c>
    </row>
    <row r="9" spans="1:71" ht="51" x14ac:dyDescent="0.25">
      <c r="A9" s="6" t="s">
        <v>10</v>
      </c>
      <c r="B9" s="7" t="s">
        <v>11</v>
      </c>
      <c r="C9" s="9">
        <v>12539561.699999999</v>
      </c>
      <c r="D9" s="9">
        <v>12539561.699999999</v>
      </c>
      <c r="E9" s="9">
        <v>5044847.7</v>
      </c>
      <c r="F9" s="9">
        <v>5044847.7</v>
      </c>
      <c r="G9" s="9">
        <f t="shared" ref="G9" si="5">G10</f>
        <v>40.200000000000003</v>
      </c>
      <c r="H9" s="9">
        <f t="shared" ref="H9:H44" si="6">F9/D9*100</f>
        <v>40.200000000000003</v>
      </c>
      <c r="I9" s="9">
        <f>I10</f>
        <v>4509895.0999999996</v>
      </c>
      <c r="J9" s="9">
        <f>J10</f>
        <v>4509895.0999999996</v>
      </c>
      <c r="K9" s="10">
        <f>E9/I9*100</f>
        <v>111.9</v>
      </c>
      <c r="L9" s="10">
        <f>F9/J9*100</f>
        <v>111.9</v>
      </c>
    </row>
    <row r="10" spans="1:71" ht="38.25" x14ac:dyDescent="0.25">
      <c r="A10" s="17" t="s">
        <v>12</v>
      </c>
      <c r="B10" s="14" t="s">
        <v>13</v>
      </c>
      <c r="C10" s="33">
        <f>C11+C12+C13+C14</f>
        <v>12538784.699999999</v>
      </c>
      <c r="D10" s="33">
        <f t="shared" ref="D10:F10" si="7">D11+D12+D13+D14</f>
        <v>12538784.699999999</v>
      </c>
      <c r="E10" s="33">
        <f t="shared" si="7"/>
        <v>5043809.8</v>
      </c>
      <c r="F10" s="33">
        <f t="shared" si="7"/>
        <v>5043809.8</v>
      </c>
      <c r="G10" s="15">
        <f t="shared" ref="G10:G51" si="8">E10/C10*100</f>
        <v>40.200000000000003</v>
      </c>
      <c r="H10" s="15">
        <f t="shared" si="6"/>
        <v>40.200000000000003</v>
      </c>
      <c r="I10" s="33">
        <f>I11+I12+I13+I14</f>
        <v>4509895.0999999996</v>
      </c>
      <c r="J10" s="33">
        <f>J11+J12+J13+J14</f>
        <v>4509895.0999999996</v>
      </c>
      <c r="K10" s="16">
        <f t="shared" si="4"/>
        <v>111.8</v>
      </c>
      <c r="L10" s="16">
        <f t="shared" si="2"/>
        <v>111.8</v>
      </c>
    </row>
    <row r="11" spans="1:71" x14ac:dyDescent="0.25">
      <c r="A11" s="17"/>
      <c r="B11" s="18" t="s">
        <v>47</v>
      </c>
      <c r="C11" s="15">
        <v>65596.5</v>
      </c>
      <c r="D11" s="15">
        <v>65596.5</v>
      </c>
      <c r="E11" s="15">
        <v>61278</v>
      </c>
      <c r="F11" s="15">
        <v>61278</v>
      </c>
      <c r="G11" s="15">
        <f t="shared" si="8"/>
        <v>93.4</v>
      </c>
      <c r="H11" s="15">
        <f t="shared" si="6"/>
        <v>93.4</v>
      </c>
      <c r="I11" s="15">
        <v>21773.3</v>
      </c>
      <c r="J11" s="15">
        <v>21773.3</v>
      </c>
      <c r="K11" s="16">
        <f t="shared" si="4"/>
        <v>281.39999999999998</v>
      </c>
      <c r="L11" s="16">
        <f t="shared" si="2"/>
        <v>281.39999999999998</v>
      </c>
    </row>
    <row r="12" spans="1:71" x14ac:dyDescent="0.25">
      <c r="A12" s="17"/>
      <c r="B12" s="19" t="s">
        <v>48</v>
      </c>
      <c r="C12" s="15">
        <v>2016532.2</v>
      </c>
      <c r="D12" s="15">
        <v>2016532.2</v>
      </c>
      <c r="E12" s="15">
        <v>718512.8</v>
      </c>
      <c r="F12" s="15">
        <v>718512.8</v>
      </c>
      <c r="G12" s="15">
        <f t="shared" si="8"/>
        <v>35.6</v>
      </c>
      <c r="H12" s="15">
        <f t="shared" si="6"/>
        <v>35.6</v>
      </c>
      <c r="I12" s="15">
        <v>706918.5</v>
      </c>
      <c r="J12" s="15">
        <v>706918.5</v>
      </c>
      <c r="K12" s="16">
        <f t="shared" si="4"/>
        <v>101.6</v>
      </c>
      <c r="L12" s="16">
        <f t="shared" si="2"/>
        <v>101.6</v>
      </c>
    </row>
    <row r="13" spans="1:71" x14ac:dyDescent="0.25">
      <c r="A13" s="17"/>
      <c r="B13" s="19" t="s">
        <v>50</v>
      </c>
      <c r="C13" s="15">
        <v>4825.5</v>
      </c>
      <c r="D13" s="15">
        <v>4825.5</v>
      </c>
      <c r="E13" s="15">
        <v>2469.1999999999998</v>
      </c>
      <c r="F13" s="15">
        <v>2469.1999999999998</v>
      </c>
      <c r="G13" s="15">
        <f t="shared" si="8"/>
        <v>51.2</v>
      </c>
      <c r="H13" s="15">
        <f t="shared" si="6"/>
        <v>51.2</v>
      </c>
      <c r="I13" s="15">
        <v>1595.7</v>
      </c>
      <c r="J13" s="15">
        <v>1595.7</v>
      </c>
      <c r="K13" s="16">
        <f t="shared" si="4"/>
        <v>154.69999999999999</v>
      </c>
      <c r="L13" s="16">
        <f t="shared" si="2"/>
        <v>154.69999999999999</v>
      </c>
    </row>
    <row r="14" spans="1:71" x14ac:dyDescent="0.25">
      <c r="A14" s="17"/>
      <c r="B14" s="19" t="s">
        <v>14</v>
      </c>
      <c r="C14" s="15">
        <v>10451830.5</v>
      </c>
      <c r="D14" s="15">
        <v>10451830.5</v>
      </c>
      <c r="E14" s="15">
        <v>4261549.8</v>
      </c>
      <c r="F14" s="15">
        <v>4261549.8</v>
      </c>
      <c r="G14" s="15">
        <f t="shared" si="8"/>
        <v>40.799999999999997</v>
      </c>
      <c r="H14" s="15">
        <f t="shared" si="6"/>
        <v>40.799999999999997</v>
      </c>
      <c r="I14" s="15">
        <v>3779607.6</v>
      </c>
      <c r="J14" s="15">
        <v>3779607.6</v>
      </c>
      <c r="K14" s="16">
        <f t="shared" si="4"/>
        <v>112.8</v>
      </c>
      <c r="L14" s="16">
        <f t="shared" si="2"/>
        <v>112.8</v>
      </c>
    </row>
    <row r="15" spans="1:71" s="51" customFormat="1" x14ac:dyDescent="0.25">
      <c r="A15" s="17" t="s">
        <v>69</v>
      </c>
      <c r="B15" s="24" t="s">
        <v>104</v>
      </c>
      <c r="C15" s="15">
        <v>777</v>
      </c>
      <c r="D15" s="15">
        <v>777</v>
      </c>
      <c r="E15" s="15">
        <v>1037.9000000000001</v>
      </c>
      <c r="F15" s="15">
        <v>1037.9000000000001</v>
      </c>
      <c r="G15" s="15">
        <f t="shared" si="8"/>
        <v>133.6</v>
      </c>
      <c r="H15" s="15">
        <f t="shared" si="6"/>
        <v>133.6</v>
      </c>
      <c r="I15" s="15">
        <v>0</v>
      </c>
      <c r="J15" s="15">
        <v>0</v>
      </c>
      <c r="K15" s="16" t="s">
        <v>70</v>
      </c>
      <c r="L15" s="16" t="s">
        <v>70</v>
      </c>
    </row>
    <row r="16" spans="1:71" s="4" customFormat="1" ht="13.5" customHeight="1" x14ac:dyDescent="0.25">
      <c r="A16" s="20" t="s">
        <v>15</v>
      </c>
      <c r="B16" s="21" t="s">
        <v>16</v>
      </c>
      <c r="C16" s="8">
        <f>C17+C18+C19+C20+C21</f>
        <v>6176193.4000000004</v>
      </c>
      <c r="D16" s="8">
        <f t="shared" ref="D16:F16" si="9">D17+D18+D19+D20+D21</f>
        <v>6176193.4000000004</v>
      </c>
      <c r="E16" s="8">
        <f t="shared" si="9"/>
        <v>3406909.4</v>
      </c>
      <c r="F16" s="8">
        <f t="shared" si="9"/>
        <v>3406909.4</v>
      </c>
      <c r="G16" s="9">
        <f t="shared" si="8"/>
        <v>55.2</v>
      </c>
      <c r="H16" s="9">
        <f t="shared" si="6"/>
        <v>55.2</v>
      </c>
      <c r="I16" s="8">
        <f>I17+I18+I19+I20+I21</f>
        <v>2926140</v>
      </c>
      <c r="J16" s="8">
        <f>J17+J18+J19+J20+J21</f>
        <v>2926140</v>
      </c>
      <c r="K16" s="10">
        <f t="shared" ref="K16:L40" si="10">E16/I16*100</f>
        <v>116.4</v>
      </c>
      <c r="L16" s="10">
        <f t="shared" ref="L16:L39" si="11">F16/J16*100</f>
        <v>116.4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</row>
    <row r="17" spans="1:12" ht="38.25" x14ac:dyDescent="0.25">
      <c r="A17" s="17" t="s">
        <v>17</v>
      </c>
      <c r="B17" s="14" t="s">
        <v>18</v>
      </c>
      <c r="C17" s="15">
        <v>5594057.7000000002</v>
      </c>
      <c r="D17" s="15">
        <v>5594057.7000000002</v>
      </c>
      <c r="E17" s="15">
        <v>3055415</v>
      </c>
      <c r="F17" s="15">
        <v>3055415</v>
      </c>
      <c r="G17" s="15">
        <f t="shared" si="8"/>
        <v>54.6</v>
      </c>
      <c r="H17" s="15">
        <f t="shared" si="6"/>
        <v>54.6</v>
      </c>
      <c r="I17" s="15">
        <v>2627779.7999999998</v>
      </c>
      <c r="J17" s="15">
        <v>2627779.7999999998</v>
      </c>
      <c r="K17" s="16">
        <f t="shared" si="10"/>
        <v>116.3</v>
      </c>
      <c r="L17" s="16">
        <f t="shared" si="11"/>
        <v>116.3</v>
      </c>
    </row>
    <row r="18" spans="1:12" ht="25.5" x14ac:dyDescent="0.25">
      <c r="A18" s="13" t="s">
        <v>19</v>
      </c>
      <c r="B18" s="14" t="s">
        <v>20</v>
      </c>
      <c r="C18" s="15">
        <v>506</v>
      </c>
      <c r="D18" s="15">
        <v>506</v>
      </c>
      <c r="E18" s="34">
        <v>678</v>
      </c>
      <c r="F18" s="34">
        <v>678</v>
      </c>
      <c r="G18" s="15">
        <f t="shared" si="8"/>
        <v>134</v>
      </c>
      <c r="H18" s="15">
        <f t="shared" si="6"/>
        <v>134</v>
      </c>
      <c r="I18" s="15">
        <v>939.8</v>
      </c>
      <c r="J18" s="15">
        <v>939.8</v>
      </c>
      <c r="K18" s="16">
        <f t="shared" si="10"/>
        <v>72.099999999999994</v>
      </c>
      <c r="L18" s="16">
        <f t="shared" si="11"/>
        <v>72.099999999999994</v>
      </c>
    </row>
    <row r="19" spans="1:12" x14ac:dyDescent="0.25">
      <c r="A19" s="17" t="s">
        <v>21</v>
      </c>
      <c r="B19" s="14" t="s">
        <v>22</v>
      </c>
      <c r="C19" s="15">
        <v>14506.7</v>
      </c>
      <c r="D19" s="15">
        <v>14506.7</v>
      </c>
      <c r="E19" s="15">
        <v>12441.7</v>
      </c>
      <c r="F19" s="15">
        <v>12441.7</v>
      </c>
      <c r="G19" s="15">
        <f t="shared" si="8"/>
        <v>85.8</v>
      </c>
      <c r="H19" s="15">
        <f t="shared" si="6"/>
        <v>85.8</v>
      </c>
      <c r="I19" s="15">
        <v>11831.1</v>
      </c>
      <c r="J19" s="15">
        <v>11831.1</v>
      </c>
      <c r="K19" s="16">
        <f t="shared" si="10"/>
        <v>105.2</v>
      </c>
      <c r="L19" s="16">
        <f t="shared" si="11"/>
        <v>105.2</v>
      </c>
    </row>
    <row r="20" spans="1:12" ht="38.25" x14ac:dyDescent="0.25">
      <c r="A20" s="17" t="s">
        <v>23</v>
      </c>
      <c r="B20" s="14" t="s">
        <v>24</v>
      </c>
      <c r="C20" s="15">
        <v>312669</v>
      </c>
      <c r="D20" s="15">
        <v>312669</v>
      </c>
      <c r="E20" s="15">
        <v>236706.8</v>
      </c>
      <c r="F20" s="15">
        <v>236706.8</v>
      </c>
      <c r="G20" s="15">
        <f t="shared" si="8"/>
        <v>75.7</v>
      </c>
      <c r="H20" s="15">
        <f t="shared" si="6"/>
        <v>75.7</v>
      </c>
      <c r="I20" s="15">
        <v>219821</v>
      </c>
      <c r="J20" s="15">
        <v>219821</v>
      </c>
      <c r="K20" s="16">
        <f t="shared" si="10"/>
        <v>107.7</v>
      </c>
      <c r="L20" s="16">
        <f t="shared" si="11"/>
        <v>107.7</v>
      </c>
    </row>
    <row r="21" spans="1:12" x14ac:dyDescent="0.25">
      <c r="A21" s="22" t="s">
        <v>51</v>
      </c>
      <c r="B21" s="23" t="s">
        <v>52</v>
      </c>
      <c r="C21" s="15">
        <v>254454</v>
      </c>
      <c r="D21" s="15">
        <v>254454</v>
      </c>
      <c r="E21" s="15">
        <v>101667.9</v>
      </c>
      <c r="F21" s="15">
        <v>101667.9</v>
      </c>
      <c r="G21" s="15">
        <f t="shared" si="8"/>
        <v>40</v>
      </c>
      <c r="H21" s="15">
        <f t="shared" si="6"/>
        <v>40</v>
      </c>
      <c r="I21" s="15">
        <v>65768.3</v>
      </c>
      <c r="J21" s="15">
        <v>65768.3</v>
      </c>
      <c r="K21" s="16">
        <f t="shared" si="10"/>
        <v>154.6</v>
      </c>
      <c r="L21" s="16">
        <f t="shared" si="11"/>
        <v>154.6</v>
      </c>
    </row>
    <row r="22" spans="1:12" x14ac:dyDescent="0.25">
      <c r="A22" s="6" t="s">
        <v>25</v>
      </c>
      <c r="B22" s="7" t="s">
        <v>26</v>
      </c>
      <c r="C22" s="9">
        <f>C23+C24+C25+C26+C27</f>
        <v>8214451.4000000004</v>
      </c>
      <c r="D22" s="9">
        <f t="shared" ref="D22:F22" si="12">D23+D24+D25+D26+D27</f>
        <v>8214451.4000000004</v>
      </c>
      <c r="E22" s="9">
        <f t="shared" si="12"/>
        <v>3815091.8</v>
      </c>
      <c r="F22" s="9">
        <f t="shared" si="12"/>
        <v>3815091.8</v>
      </c>
      <c r="G22" s="9">
        <f t="shared" si="8"/>
        <v>46.4</v>
      </c>
      <c r="H22" s="9">
        <f t="shared" si="6"/>
        <v>46.4</v>
      </c>
      <c r="I22" s="9">
        <f>I23+I24+I25+I26+I27</f>
        <v>3595048.4</v>
      </c>
      <c r="J22" s="9">
        <f>J23+J24+J25+J26+J27</f>
        <v>3595048.4</v>
      </c>
      <c r="K22" s="10">
        <f t="shared" si="10"/>
        <v>106.1</v>
      </c>
      <c r="L22" s="10">
        <f t="shared" si="11"/>
        <v>106.1</v>
      </c>
    </row>
    <row r="23" spans="1:12" x14ac:dyDescent="0.25">
      <c r="A23" s="17" t="s">
        <v>27</v>
      </c>
      <c r="B23" s="14" t="s">
        <v>28</v>
      </c>
      <c r="C23" s="15">
        <v>454251.5</v>
      </c>
      <c r="D23" s="15">
        <v>454251.5</v>
      </c>
      <c r="E23" s="15">
        <v>41667.4</v>
      </c>
      <c r="F23" s="15">
        <v>41667.4</v>
      </c>
      <c r="G23" s="15">
        <f t="shared" si="8"/>
        <v>9.1999999999999993</v>
      </c>
      <c r="H23" s="15">
        <f t="shared" si="6"/>
        <v>9.1999999999999993</v>
      </c>
      <c r="I23" s="15">
        <v>54403.5</v>
      </c>
      <c r="J23" s="15">
        <v>54403.5</v>
      </c>
      <c r="K23" s="16">
        <f t="shared" si="10"/>
        <v>76.599999999999994</v>
      </c>
      <c r="L23" s="16">
        <f t="shared" si="11"/>
        <v>76.599999999999994</v>
      </c>
    </row>
    <row r="24" spans="1:12" x14ac:dyDescent="0.25">
      <c r="A24" s="17" t="s">
        <v>29</v>
      </c>
      <c r="B24" s="14" t="s">
        <v>30</v>
      </c>
      <c r="C24" s="15">
        <v>6559990.4000000004</v>
      </c>
      <c r="D24" s="15">
        <v>6559990.4000000004</v>
      </c>
      <c r="E24" s="15">
        <v>3416067.2</v>
      </c>
      <c r="F24" s="15">
        <v>3416067.2</v>
      </c>
      <c r="G24" s="15">
        <f t="shared" si="8"/>
        <v>52.1</v>
      </c>
      <c r="H24" s="15">
        <f t="shared" si="6"/>
        <v>52.1</v>
      </c>
      <c r="I24" s="15">
        <v>3209020</v>
      </c>
      <c r="J24" s="15">
        <v>3209020</v>
      </c>
      <c r="K24" s="16">
        <f t="shared" si="10"/>
        <v>106.5</v>
      </c>
      <c r="L24" s="16">
        <f t="shared" si="11"/>
        <v>106.5</v>
      </c>
    </row>
    <row r="25" spans="1:12" x14ac:dyDescent="0.25">
      <c r="A25" s="17" t="s">
        <v>31</v>
      </c>
      <c r="B25" s="14" t="s">
        <v>32</v>
      </c>
      <c r="C25" s="15">
        <v>867958.6</v>
      </c>
      <c r="D25" s="15">
        <v>867958.6</v>
      </c>
      <c r="E25" s="15">
        <v>239376.2</v>
      </c>
      <c r="F25" s="15">
        <v>239376.2</v>
      </c>
      <c r="G25" s="15">
        <f t="shared" si="8"/>
        <v>27.6</v>
      </c>
      <c r="H25" s="15">
        <f t="shared" si="6"/>
        <v>27.6</v>
      </c>
      <c r="I25" s="15">
        <v>242815.4</v>
      </c>
      <c r="J25" s="15">
        <v>242815.4</v>
      </c>
      <c r="K25" s="16">
        <f t="shared" si="10"/>
        <v>98.6</v>
      </c>
      <c r="L25" s="16">
        <f t="shared" si="11"/>
        <v>98.6</v>
      </c>
    </row>
    <row r="26" spans="1:12" x14ac:dyDescent="0.25">
      <c r="A26" s="17" t="s">
        <v>33</v>
      </c>
      <c r="B26" s="24" t="s">
        <v>34</v>
      </c>
      <c r="C26" s="15">
        <v>686</v>
      </c>
      <c r="D26" s="15">
        <v>686</v>
      </c>
      <c r="E26" s="15">
        <v>378</v>
      </c>
      <c r="F26" s="15">
        <v>378</v>
      </c>
      <c r="G26" s="15">
        <f t="shared" si="8"/>
        <v>55.1</v>
      </c>
      <c r="H26" s="15">
        <f t="shared" si="6"/>
        <v>55.1</v>
      </c>
      <c r="I26" s="15">
        <v>714</v>
      </c>
      <c r="J26" s="15">
        <v>714</v>
      </c>
      <c r="K26" s="16">
        <f t="shared" si="10"/>
        <v>52.9</v>
      </c>
      <c r="L26" s="16">
        <f t="shared" si="11"/>
        <v>52.9</v>
      </c>
    </row>
    <row r="27" spans="1:12" x14ac:dyDescent="0.25">
      <c r="A27" s="17" t="s">
        <v>35</v>
      </c>
      <c r="B27" s="14" t="s">
        <v>36</v>
      </c>
      <c r="C27" s="15">
        <v>331564.90000000002</v>
      </c>
      <c r="D27" s="15">
        <v>331564.90000000002</v>
      </c>
      <c r="E27" s="15">
        <v>117603</v>
      </c>
      <c r="F27" s="15">
        <v>117603</v>
      </c>
      <c r="G27" s="15">
        <f t="shared" si="8"/>
        <v>35.5</v>
      </c>
      <c r="H27" s="15">
        <f t="shared" si="6"/>
        <v>35.5</v>
      </c>
      <c r="I27" s="15">
        <v>88095.5</v>
      </c>
      <c r="J27" s="15">
        <v>88095.5</v>
      </c>
      <c r="K27" s="16">
        <f t="shared" si="10"/>
        <v>133.5</v>
      </c>
      <c r="L27" s="16">
        <f t="shared" si="11"/>
        <v>133.5</v>
      </c>
    </row>
    <row r="28" spans="1:12" ht="25.5" x14ac:dyDescent="0.25">
      <c r="A28" s="17" t="s">
        <v>37</v>
      </c>
      <c r="B28" s="7" t="s">
        <v>38</v>
      </c>
      <c r="C28" s="9">
        <f>C29+C30</f>
        <v>7192585.5</v>
      </c>
      <c r="D28" s="9">
        <f t="shared" ref="D28:F28" si="13">D29+D30</f>
        <v>7192585.5</v>
      </c>
      <c r="E28" s="9">
        <f t="shared" si="13"/>
        <v>3581284</v>
      </c>
      <c r="F28" s="9">
        <f t="shared" si="13"/>
        <v>3581284</v>
      </c>
      <c r="G28" s="9">
        <f t="shared" si="8"/>
        <v>49.8</v>
      </c>
      <c r="H28" s="9">
        <f t="shared" si="6"/>
        <v>49.8</v>
      </c>
      <c r="I28" s="9">
        <f>I29+I30</f>
        <v>2022840.9</v>
      </c>
      <c r="J28" s="9">
        <f>J29+J30</f>
        <v>2022840.9</v>
      </c>
      <c r="K28" s="10">
        <f t="shared" si="10"/>
        <v>177</v>
      </c>
      <c r="L28" s="10">
        <f t="shared" si="11"/>
        <v>177</v>
      </c>
    </row>
    <row r="29" spans="1:12" x14ac:dyDescent="0.25">
      <c r="A29" s="17" t="s">
        <v>39</v>
      </c>
      <c r="B29" s="14" t="s">
        <v>40</v>
      </c>
      <c r="C29" s="15">
        <v>7177248.5</v>
      </c>
      <c r="D29" s="15">
        <v>7177248.5</v>
      </c>
      <c r="E29" s="15">
        <v>3580331.7</v>
      </c>
      <c r="F29" s="15">
        <v>3580331.7</v>
      </c>
      <c r="G29" s="15">
        <f t="shared" si="8"/>
        <v>49.9</v>
      </c>
      <c r="H29" s="15">
        <f t="shared" si="6"/>
        <v>49.9</v>
      </c>
      <c r="I29" s="15">
        <v>2021306.5</v>
      </c>
      <c r="J29" s="15">
        <v>2021306.5</v>
      </c>
      <c r="K29" s="16">
        <f t="shared" si="10"/>
        <v>177.1</v>
      </c>
      <c r="L29" s="16">
        <f t="shared" si="11"/>
        <v>177.1</v>
      </c>
    </row>
    <row r="30" spans="1:12" ht="25.5" customHeight="1" x14ac:dyDescent="0.25">
      <c r="A30" s="17" t="s">
        <v>41</v>
      </c>
      <c r="B30" s="14" t="s">
        <v>42</v>
      </c>
      <c r="C30" s="15">
        <v>15337</v>
      </c>
      <c r="D30" s="15">
        <v>15337</v>
      </c>
      <c r="E30" s="15">
        <v>952.3</v>
      </c>
      <c r="F30" s="15">
        <v>952.3</v>
      </c>
      <c r="G30" s="15">
        <f t="shared" si="8"/>
        <v>6.2</v>
      </c>
      <c r="H30" s="15">
        <f t="shared" si="6"/>
        <v>6.2</v>
      </c>
      <c r="I30" s="15">
        <v>1534.4</v>
      </c>
      <c r="J30" s="15">
        <v>1534.4</v>
      </c>
      <c r="K30" s="16">
        <f t="shared" si="10"/>
        <v>62.1</v>
      </c>
      <c r="L30" s="16">
        <f t="shared" si="11"/>
        <v>62.1</v>
      </c>
    </row>
    <row r="31" spans="1:12" s="26" customFormat="1" x14ac:dyDescent="0.25">
      <c r="A31" s="20"/>
      <c r="B31" s="21" t="s">
        <v>43</v>
      </c>
      <c r="C31" s="10">
        <v>467897</v>
      </c>
      <c r="D31" s="10">
        <v>467897</v>
      </c>
      <c r="E31" s="10">
        <v>369833.3</v>
      </c>
      <c r="F31" s="10">
        <v>369833.3</v>
      </c>
      <c r="G31" s="9">
        <f t="shared" si="8"/>
        <v>79</v>
      </c>
      <c r="H31" s="9">
        <f t="shared" si="6"/>
        <v>79</v>
      </c>
      <c r="I31" s="10">
        <v>152394.9</v>
      </c>
      <c r="J31" s="10">
        <v>152394.9</v>
      </c>
      <c r="K31" s="16">
        <f t="shared" si="10"/>
        <v>242.7</v>
      </c>
      <c r="L31" s="10">
        <f t="shared" si="11"/>
        <v>242.7</v>
      </c>
    </row>
    <row r="32" spans="1:12" s="26" customFormat="1" x14ac:dyDescent="0.25">
      <c r="A32" s="20"/>
      <c r="B32" s="21" t="s">
        <v>44</v>
      </c>
      <c r="C32" s="25">
        <f>C33+C34+C35+C36+C37+C38+C39</f>
        <v>4789756.0999999996</v>
      </c>
      <c r="D32" s="25">
        <f>D33+D34+D35+D36+D37+D38+D39</f>
        <v>4715926.0999999996</v>
      </c>
      <c r="E32" s="25">
        <f>E33+E34+E35+E36+E37+E38+E39</f>
        <v>3702931.3</v>
      </c>
      <c r="F32" s="25">
        <f>F33+F34+F35+F36+F37+F38+F39</f>
        <v>3660004.1</v>
      </c>
      <c r="G32" s="15">
        <f t="shared" si="8"/>
        <v>77.3</v>
      </c>
      <c r="H32" s="32">
        <f t="shared" si="6"/>
        <v>77.599999999999994</v>
      </c>
      <c r="I32" s="25">
        <f>I33+I34+I35+I36+I37+I38+I39</f>
        <v>2414581.2999999998</v>
      </c>
      <c r="J32" s="25">
        <f>J33+J34+J35+J36+J37+J38+J39</f>
        <v>2377151.6</v>
      </c>
      <c r="K32" s="16">
        <f t="shared" si="10"/>
        <v>153.4</v>
      </c>
      <c r="L32" s="16">
        <f t="shared" si="11"/>
        <v>154</v>
      </c>
    </row>
    <row r="33" spans="1:12" ht="38.25" x14ac:dyDescent="0.25">
      <c r="A33" s="28" t="s">
        <v>54</v>
      </c>
      <c r="B33" s="29" t="s">
        <v>55</v>
      </c>
      <c r="C33" s="35">
        <v>2527630.6</v>
      </c>
      <c r="D33" s="35">
        <v>2527600.6</v>
      </c>
      <c r="E33" s="35">
        <v>2096614.5</v>
      </c>
      <c r="F33" s="35">
        <v>2096472.9</v>
      </c>
      <c r="G33" s="15">
        <f t="shared" si="8"/>
        <v>82.9</v>
      </c>
      <c r="H33" s="32">
        <f t="shared" si="6"/>
        <v>82.9</v>
      </c>
      <c r="I33" s="35">
        <v>1090445</v>
      </c>
      <c r="J33" s="35">
        <v>1090429.8999999999</v>
      </c>
      <c r="K33" s="16">
        <f t="shared" si="10"/>
        <v>192.3</v>
      </c>
      <c r="L33" s="16">
        <f t="shared" si="11"/>
        <v>192.3</v>
      </c>
    </row>
    <row r="34" spans="1:12" ht="25.5" x14ac:dyDescent="0.25">
      <c r="A34" s="30" t="s">
        <v>56</v>
      </c>
      <c r="B34" s="29" t="s">
        <v>57</v>
      </c>
      <c r="C34" s="35">
        <v>370472</v>
      </c>
      <c r="D34" s="35">
        <v>370472</v>
      </c>
      <c r="E34" s="35">
        <v>401289.4</v>
      </c>
      <c r="F34" s="35">
        <v>401289.4</v>
      </c>
      <c r="G34" s="15">
        <f t="shared" si="8"/>
        <v>108.3</v>
      </c>
      <c r="H34" s="32">
        <f t="shared" si="6"/>
        <v>108.3</v>
      </c>
      <c r="I34" s="35">
        <v>176797.1</v>
      </c>
      <c r="J34" s="35">
        <v>176797.1</v>
      </c>
      <c r="K34" s="16">
        <f t="shared" si="10"/>
        <v>227</v>
      </c>
      <c r="L34" s="16">
        <f t="shared" si="11"/>
        <v>227</v>
      </c>
    </row>
    <row r="35" spans="1:12" ht="25.5" x14ac:dyDescent="0.25">
      <c r="A35" s="30" t="s">
        <v>58</v>
      </c>
      <c r="B35" s="29" t="s">
        <v>59</v>
      </c>
      <c r="C35" s="35">
        <v>530970.69999999995</v>
      </c>
      <c r="D35" s="35">
        <v>490970.7</v>
      </c>
      <c r="E35" s="35">
        <v>343361.2</v>
      </c>
      <c r="F35" s="35">
        <v>321969.40000000002</v>
      </c>
      <c r="G35" s="15">
        <f t="shared" si="8"/>
        <v>64.7</v>
      </c>
      <c r="H35" s="32">
        <f t="shared" si="6"/>
        <v>65.599999999999994</v>
      </c>
      <c r="I35" s="35">
        <v>350684</v>
      </c>
      <c r="J35" s="35">
        <v>333663.5</v>
      </c>
      <c r="K35" s="16">
        <f t="shared" si="10"/>
        <v>97.9</v>
      </c>
      <c r="L35" s="16">
        <f t="shared" si="11"/>
        <v>96.5</v>
      </c>
    </row>
    <row r="36" spans="1:12" ht="25.5" x14ac:dyDescent="0.25">
      <c r="A36" s="30" t="s">
        <v>60</v>
      </c>
      <c r="B36" s="29" t="s">
        <v>61</v>
      </c>
      <c r="C36" s="35">
        <v>139686.29999999999</v>
      </c>
      <c r="D36" s="35">
        <v>139686.29999999999</v>
      </c>
      <c r="E36" s="35">
        <v>112102.7</v>
      </c>
      <c r="F36" s="35">
        <v>112102.7</v>
      </c>
      <c r="G36" s="15">
        <f t="shared" si="8"/>
        <v>80.3</v>
      </c>
      <c r="H36" s="32">
        <f t="shared" si="6"/>
        <v>80.3</v>
      </c>
      <c r="I36" s="35">
        <v>135162.4</v>
      </c>
      <c r="J36" s="35">
        <v>135162.4</v>
      </c>
      <c r="K36" s="16">
        <f t="shared" si="10"/>
        <v>82.9</v>
      </c>
      <c r="L36" s="16">
        <f t="shared" si="11"/>
        <v>82.9</v>
      </c>
    </row>
    <row r="37" spans="1:12" x14ac:dyDescent="0.25">
      <c r="A37" s="30" t="s">
        <v>62</v>
      </c>
      <c r="B37" s="29" t="s">
        <v>63</v>
      </c>
      <c r="C37" s="35">
        <v>7344.2</v>
      </c>
      <c r="D37" s="35">
        <v>7344.2</v>
      </c>
      <c r="E37" s="35">
        <v>2921.5</v>
      </c>
      <c r="F37" s="35">
        <v>2921.5</v>
      </c>
      <c r="G37" s="15">
        <f t="shared" si="8"/>
        <v>39.799999999999997</v>
      </c>
      <c r="H37" s="32">
        <f t="shared" si="6"/>
        <v>39.799999999999997</v>
      </c>
      <c r="I37" s="35">
        <v>2118.8000000000002</v>
      </c>
      <c r="J37" s="35">
        <v>2118.8000000000002</v>
      </c>
      <c r="K37" s="16">
        <f t="shared" si="10"/>
        <v>137.9</v>
      </c>
      <c r="L37" s="16">
        <f t="shared" si="11"/>
        <v>137.9</v>
      </c>
    </row>
    <row r="38" spans="1:12" x14ac:dyDescent="0.25">
      <c r="A38" s="30" t="s">
        <v>64</v>
      </c>
      <c r="B38" s="29" t="s">
        <v>65</v>
      </c>
      <c r="C38" s="35">
        <v>1105725</v>
      </c>
      <c r="D38" s="35">
        <v>1071925</v>
      </c>
      <c r="E38" s="35">
        <v>673504.9</v>
      </c>
      <c r="F38" s="35">
        <v>652111.1</v>
      </c>
      <c r="G38" s="15">
        <f t="shared" si="8"/>
        <v>60.9</v>
      </c>
      <c r="H38" s="32">
        <f t="shared" si="6"/>
        <v>60.8</v>
      </c>
      <c r="I38" s="35">
        <v>618585.9</v>
      </c>
      <c r="J38" s="35">
        <v>598191.80000000005</v>
      </c>
      <c r="K38" s="16">
        <f t="shared" si="10"/>
        <v>108.9</v>
      </c>
      <c r="L38" s="16">
        <f t="shared" si="11"/>
        <v>109</v>
      </c>
    </row>
    <row r="39" spans="1:12" x14ac:dyDescent="0.25">
      <c r="A39" s="30" t="s">
        <v>66</v>
      </c>
      <c r="B39" s="31" t="s">
        <v>67</v>
      </c>
      <c r="C39" s="35">
        <v>107927.3</v>
      </c>
      <c r="D39" s="35">
        <v>107927.3</v>
      </c>
      <c r="E39" s="35">
        <v>73137.100000000006</v>
      </c>
      <c r="F39" s="35">
        <v>73137.100000000006</v>
      </c>
      <c r="G39" s="15">
        <f t="shared" si="8"/>
        <v>67.8</v>
      </c>
      <c r="H39" s="32">
        <f t="shared" si="6"/>
        <v>67.8</v>
      </c>
      <c r="I39" s="35">
        <v>40788.1</v>
      </c>
      <c r="J39" s="35">
        <v>40788.1</v>
      </c>
      <c r="K39" s="16">
        <f t="shared" si="10"/>
        <v>179.3</v>
      </c>
      <c r="L39" s="16">
        <f t="shared" si="11"/>
        <v>179.3</v>
      </c>
    </row>
    <row r="40" spans="1:12" x14ac:dyDescent="0.25">
      <c r="A40" s="20" t="s">
        <v>79</v>
      </c>
      <c r="B40" s="36" t="s">
        <v>80</v>
      </c>
      <c r="C40" s="49">
        <f>C41+C47+C48+C49+C50+C51</f>
        <v>84023309.5</v>
      </c>
      <c r="D40" s="49">
        <f>D41+D47+D48+D49+D50+D51</f>
        <v>53718478.5</v>
      </c>
      <c r="E40" s="49">
        <f>E41+E47+E48+E49+E50+E51</f>
        <v>44579599</v>
      </c>
      <c r="F40" s="49">
        <f>F41+F47+F48+F49+F50+F51</f>
        <v>29444054.399999999</v>
      </c>
      <c r="G40" s="37">
        <f t="shared" si="8"/>
        <v>53.1</v>
      </c>
      <c r="H40" s="37">
        <f t="shared" si="6"/>
        <v>54.8</v>
      </c>
      <c r="I40" s="38">
        <f>I41+I47+I48+I49+I50+I51</f>
        <v>41394533.299999997</v>
      </c>
      <c r="J40" s="38">
        <f>J41+J47+J48+J49+J50+J51</f>
        <v>28302677.600000001</v>
      </c>
      <c r="K40" s="39">
        <f t="shared" si="10"/>
        <v>107.7</v>
      </c>
      <c r="L40" s="39">
        <f t="shared" si="10"/>
        <v>104</v>
      </c>
    </row>
    <row r="41" spans="1:12" ht="51" x14ac:dyDescent="0.25">
      <c r="A41" s="20" t="s">
        <v>81</v>
      </c>
      <c r="B41" s="40" t="s">
        <v>82</v>
      </c>
      <c r="C41" s="50">
        <f>C42+C43+C44+C45+C46</f>
        <v>83681135.299999997</v>
      </c>
      <c r="D41" s="50">
        <f>D42+D43+D44+D45+D46</f>
        <v>53350504.299999997</v>
      </c>
      <c r="E41" s="50">
        <f>E42+E43+E44+E45+E46</f>
        <v>44681182.399999999</v>
      </c>
      <c r="F41" s="50">
        <f>F42+F43+F44+F45+F46</f>
        <v>29524473.199999999</v>
      </c>
      <c r="G41" s="41">
        <f t="shared" si="8"/>
        <v>53.4</v>
      </c>
      <c r="H41" s="41">
        <f t="shared" si="6"/>
        <v>55.3</v>
      </c>
      <c r="I41" s="41">
        <f>I42+I43+I44+I45+I46</f>
        <v>39666222.899999999</v>
      </c>
      <c r="J41" s="41">
        <f>J42+J43+J44+J45+J46</f>
        <v>26557809.300000001</v>
      </c>
      <c r="K41" s="39">
        <f t="shared" ref="K41:L45" si="14">E41/I41*100</f>
        <v>112.6</v>
      </c>
      <c r="L41" s="39">
        <f t="shared" si="14"/>
        <v>111.2</v>
      </c>
    </row>
    <row r="42" spans="1:12" ht="25.5" x14ac:dyDescent="0.25">
      <c r="A42" s="22" t="s">
        <v>83</v>
      </c>
      <c r="B42" s="42" t="s">
        <v>84</v>
      </c>
      <c r="C42" s="43">
        <v>17699085.100000001</v>
      </c>
      <c r="D42" s="43">
        <v>17699085.100000001</v>
      </c>
      <c r="E42" s="43">
        <v>8849544.5999999996</v>
      </c>
      <c r="F42" s="43">
        <v>8849544.5999999996</v>
      </c>
      <c r="G42" s="44">
        <f t="shared" si="8"/>
        <v>50</v>
      </c>
      <c r="H42" s="44">
        <f t="shared" si="6"/>
        <v>50</v>
      </c>
      <c r="I42" s="43">
        <v>9610340.5999999996</v>
      </c>
      <c r="J42" s="43">
        <v>9610340.5999999996</v>
      </c>
      <c r="K42" s="45">
        <f t="shared" si="14"/>
        <v>92.1</v>
      </c>
      <c r="L42" s="45">
        <f t="shared" si="14"/>
        <v>92.1</v>
      </c>
    </row>
    <row r="43" spans="1:12" ht="38.25" x14ac:dyDescent="0.25">
      <c r="A43" s="46" t="s">
        <v>85</v>
      </c>
      <c r="B43" s="47" t="s">
        <v>86</v>
      </c>
      <c r="C43" s="43">
        <v>29047549.199999999</v>
      </c>
      <c r="D43" s="43">
        <v>29047549.199999999</v>
      </c>
      <c r="E43" s="43">
        <v>16962762</v>
      </c>
      <c r="F43" s="43">
        <v>16962762</v>
      </c>
      <c r="G43" s="44">
        <f t="shared" si="8"/>
        <v>58.4</v>
      </c>
      <c r="H43" s="44">
        <f t="shared" si="6"/>
        <v>58.4</v>
      </c>
      <c r="I43" s="43">
        <v>13629414.300000001</v>
      </c>
      <c r="J43" s="43">
        <v>13629414.300000001</v>
      </c>
      <c r="K43" s="45">
        <f t="shared" si="14"/>
        <v>124.5</v>
      </c>
      <c r="L43" s="45">
        <f t="shared" si="14"/>
        <v>124.5</v>
      </c>
    </row>
    <row r="44" spans="1:12" ht="25.5" x14ac:dyDescent="0.25">
      <c r="A44" s="22" t="s">
        <v>87</v>
      </c>
      <c r="B44" s="42" t="s">
        <v>88</v>
      </c>
      <c r="C44" s="43">
        <v>4579157.2</v>
      </c>
      <c r="D44" s="43">
        <v>4579157.2</v>
      </c>
      <c r="E44" s="43">
        <v>2397783.7999999998</v>
      </c>
      <c r="F44" s="43">
        <v>2397783.7999999998</v>
      </c>
      <c r="G44" s="44">
        <f t="shared" si="8"/>
        <v>52.4</v>
      </c>
      <c r="H44" s="44">
        <f t="shared" si="6"/>
        <v>52.4</v>
      </c>
      <c r="I44" s="43">
        <v>1906983.2</v>
      </c>
      <c r="J44" s="43">
        <v>1906983.2</v>
      </c>
      <c r="K44" s="45">
        <f t="shared" si="14"/>
        <v>125.7</v>
      </c>
      <c r="L44" s="45">
        <f t="shared" si="14"/>
        <v>125.7</v>
      </c>
    </row>
    <row r="45" spans="1:12" x14ac:dyDescent="0.25">
      <c r="A45" s="22" t="s">
        <v>89</v>
      </c>
      <c r="B45" s="42" t="s">
        <v>90</v>
      </c>
      <c r="C45" s="43">
        <v>2024712.8</v>
      </c>
      <c r="D45" s="43">
        <v>2024712.8</v>
      </c>
      <c r="E45" s="43">
        <v>1314382.8</v>
      </c>
      <c r="F45" s="43">
        <v>1314382.8</v>
      </c>
      <c r="G45" s="44">
        <f t="shared" si="8"/>
        <v>64.900000000000006</v>
      </c>
      <c r="H45" s="44">
        <f>F45/D45*100</f>
        <v>64.900000000000006</v>
      </c>
      <c r="I45" s="43">
        <v>1411071.2</v>
      </c>
      <c r="J45" s="43">
        <v>1411071.2</v>
      </c>
      <c r="K45" s="45">
        <f t="shared" si="14"/>
        <v>93.1</v>
      </c>
      <c r="L45" s="45">
        <f t="shared" si="14"/>
        <v>93.1</v>
      </c>
    </row>
    <row r="46" spans="1:12" ht="51" x14ac:dyDescent="0.25">
      <c r="A46" s="22" t="s">
        <v>91</v>
      </c>
      <c r="B46" s="42" t="s">
        <v>92</v>
      </c>
      <c r="C46" s="43">
        <v>30330631</v>
      </c>
      <c r="D46" s="43">
        <v>0</v>
      </c>
      <c r="E46" s="43">
        <v>15156709.199999999</v>
      </c>
      <c r="F46" s="43">
        <v>0</v>
      </c>
      <c r="G46" s="44">
        <f t="shared" si="8"/>
        <v>50</v>
      </c>
      <c r="H46" s="44" t="s">
        <v>70</v>
      </c>
      <c r="I46" s="43">
        <v>13108413.6</v>
      </c>
      <c r="J46" s="43">
        <v>0</v>
      </c>
      <c r="K46" s="45">
        <f>E46/I46*100</f>
        <v>115.6</v>
      </c>
      <c r="L46" s="45" t="s">
        <v>70</v>
      </c>
    </row>
    <row r="47" spans="1:12" ht="38.25" x14ac:dyDescent="0.25">
      <c r="A47" s="20" t="s">
        <v>93</v>
      </c>
      <c r="B47" s="40" t="s">
        <v>94</v>
      </c>
      <c r="C47" s="48">
        <v>426099.6</v>
      </c>
      <c r="D47" s="48">
        <v>426099.6</v>
      </c>
      <c r="E47" s="48">
        <v>-249.7</v>
      </c>
      <c r="F47" s="48">
        <v>-249.7</v>
      </c>
      <c r="G47" s="39" t="s">
        <v>70</v>
      </c>
      <c r="H47" s="39" t="s">
        <v>70</v>
      </c>
      <c r="I47" s="48">
        <v>980.4</v>
      </c>
      <c r="J47" s="48">
        <v>980.4</v>
      </c>
      <c r="K47" s="39" t="s">
        <v>70</v>
      </c>
      <c r="L47" s="39" t="s">
        <v>70</v>
      </c>
    </row>
    <row r="48" spans="1:12" ht="25.5" x14ac:dyDescent="0.25">
      <c r="A48" s="20" t="s">
        <v>95</v>
      </c>
      <c r="B48" s="40" t="s">
        <v>96</v>
      </c>
      <c r="C48" s="48">
        <v>11234.2</v>
      </c>
      <c r="D48" s="48">
        <v>11234.2</v>
      </c>
      <c r="E48" s="48">
        <v>10864.2</v>
      </c>
      <c r="F48" s="48">
        <v>10864.2</v>
      </c>
      <c r="G48" s="39">
        <f>E48/C48*100</f>
        <v>96.7</v>
      </c>
      <c r="H48" s="39">
        <f>F48/D48*100</f>
        <v>96.7</v>
      </c>
      <c r="I48" s="48">
        <v>26490.1</v>
      </c>
      <c r="J48" s="48">
        <v>26490.1</v>
      </c>
      <c r="K48" s="39">
        <f t="shared" ref="K48:L51" si="15">E48/I48*100</f>
        <v>41</v>
      </c>
      <c r="L48" s="39">
        <f t="shared" si="15"/>
        <v>41</v>
      </c>
    </row>
    <row r="49" spans="1:12" x14ac:dyDescent="0.25">
      <c r="A49" s="20" t="s">
        <v>97</v>
      </c>
      <c r="B49" s="40" t="s">
        <v>98</v>
      </c>
      <c r="C49" s="48">
        <v>9742.5</v>
      </c>
      <c r="D49" s="48">
        <v>9742.5</v>
      </c>
      <c r="E49" s="48">
        <v>21176.9</v>
      </c>
      <c r="F49" s="48">
        <v>21176.9</v>
      </c>
      <c r="G49" s="37">
        <f>E49/C49*100</f>
        <v>217.4</v>
      </c>
      <c r="H49" s="37">
        <f>F49/D49*100</f>
        <v>217.4</v>
      </c>
      <c r="I49" s="48">
        <v>12838.7</v>
      </c>
      <c r="J49" s="48">
        <v>12838.7</v>
      </c>
      <c r="K49" s="39">
        <f t="shared" si="15"/>
        <v>164.9</v>
      </c>
      <c r="L49" s="39">
        <f t="shared" si="15"/>
        <v>164.9</v>
      </c>
    </row>
    <row r="50" spans="1:12" ht="102" x14ac:dyDescent="0.25">
      <c r="A50" s="20" t="s">
        <v>99</v>
      </c>
      <c r="B50" s="40" t="s">
        <v>100</v>
      </c>
      <c r="C50" s="48">
        <v>50744</v>
      </c>
      <c r="D50" s="48">
        <v>50744</v>
      </c>
      <c r="E50" s="48">
        <v>59659.5</v>
      </c>
      <c r="F50" s="48">
        <v>59434.7</v>
      </c>
      <c r="G50" s="37">
        <f t="shared" si="8"/>
        <v>117.6</v>
      </c>
      <c r="H50" s="38">
        <f>F50/D50*100</f>
        <v>117.1</v>
      </c>
      <c r="I50" s="48">
        <v>1844375.8</v>
      </c>
      <c r="J50" s="48">
        <v>1844192.6</v>
      </c>
      <c r="K50" s="39">
        <f t="shared" si="15"/>
        <v>3.2</v>
      </c>
      <c r="L50" s="39">
        <f t="shared" si="15"/>
        <v>3.2</v>
      </c>
    </row>
    <row r="51" spans="1:12" ht="51" x14ac:dyDescent="0.25">
      <c r="A51" s="20" t="s">
        <v>101</v>
      </c>
      <c r="B51" s="40" t="s">
        <v>102</v>
      </c>
      <c r="C51" s="48">
        <v>-155646.1</v>
      </c>
      <c r="D51" s="48">
        <v>-129846.1</v>
      </c>
      <c r="E51" s="48">
        <v>-193034.3</v>
      </c>
      <c r="F51" s="48">
        <v>-171644.9</v>
      </c>
      <c r="G51" s="37">
        <f t="shared" si="8"/>
        <v>124</v>
      </c>
      <c r="H51" s="38">
        <f>F51/D51*100</f>
        <v>132.19999999999999</v>
      </c>
      <c r="I51" s="48">
        <v>-156374.6</v>
      </c>
      <c r="J51" s="48">
        <v>-139633.5</v>
      </c>
      <c r="K51" s="39">
        <f t="shared" si="15"/>
        <v>123.4</v>
      </c>
      <c r="L51" s="39">
        <f t="shared" si="15"/>
        <v>122.9</v>
      </c>
    </row>
    <row r="52" spans="1:12" x14ac:dyDescent="0.25">
      <c r="A52" s="53" t="s">
        <v>103</v>
      </c>
      <c r="B52" s="54"/>
      <c r="C52" s="48">
        <f>C4+C40</f>
        <v>196283167.40000001</v>
      </c>
      <c r="D52" s="48">
        <f t="shared" ref="D52:J52" si="16">D4+D40</f>
        <v>165904506.40000001</v>
      </c>
      <c r="E52" s="48">
        <f t="shared" si="16"/>
        <v>103851519.90000001</v>
      </c>
      <c r="F52" s="48">
        <f t="shared" si="16"/>
        <v>88673048.099999994</v>
      </c>
      <c r="G52" s="48">
        <f>E52/C52*100</f>
        <v>52.9</v>
      </c>
      <c r="H52" s="48">
        <f>F52/D52*100</f>
        <v>53.4</v>
      </c>
      <c r="I52" s="48">
        <f t="shared" si="16"/>
        <v>84179944.700000003</v>
      </c>
      <c r="J52" s="48">
        <f t="shared" si="16"/>
        <v>71050659.299999997</v>
      </c>
      <c r="K52" s="48">
        <f>E52/I52*100</f>
        <v>123.4</v>
      </c>
      <c r="L52" s="48">
        <f>F52/J52*100</f>
        <v>124.8</v>
      </c>
    </row>
  </sheetData>
  <mergeCells count="2">
    <mergeCell ref="A1:L1"/>
    <mergeCell ref="A52:B52"/>
  </mergeCells>
  <pageMargins left="0.31496062992125984" right="0.11811023622047245" top="0.74803149606299213" bottom="0" header="0.31496062992125984" footer="0.31496062992125984"/>
  <pageSetup paperSize="9" scale="5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консолидированный бюджет</vt:lpstr>
      <vt:lpstr>'Доходы консолидированный бюджет'!Заголовки_для_печати</vt:lpstr>
      <vt:lpstr>'Доходы консолидированный бюджет'!Область_печати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Веретельникова Анна Александровна</cp:lastModifiedBy>
  <cp:lastPrinted>2025-08-10T23:49:34Z</cp:lastPrinted>
  <dcterms:created xsi:type="dcterms:W3CDTF">2018-08-06T04:38:07Z</dcterms:created>
  <dcterms:modified xsi:type="dcterms:W3CDTF">2025-08-20T03:30:30Z</dcterms:modified>
</cp:coreProperties>
</file>