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'Лист1'!$A:$B,'Лист1'!$4:$4</definedName>
    <definedName name="_xlnm.Print_Area" localSheetId="0">'Лист1'!$A$1:$P$108</definedName>
  </definedNames>
  <calcPr fullCalcOnLoad="1"/>
</workbook>
</file>

<file path=xl/sharedStrings.xml><?xml version="1.0" encoding="utf-8"?>
<sst xmlns="http://schemas.openxmlformats.org/spreadsheetml/2006/main" count="221" uniqueCount="217">
  <si>
    <t>Наименование показателя</t>
  </si>
  <si>
    <t>в том числе:</t>
  </si>
  <si>
    <t>0100</t>
  </si>
  <si>
    <t>0102</t>
  </si>
  <si>
    <t>0103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</si>
  <si>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</si>
  <si>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</si>
  <si>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</si>
  <si>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</si>
  <si>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</si>
  <si>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</si>
  <si>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</si>
  <si>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</si>
  <si>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</si>
  <si>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</si>
  <si>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</si>
  <si>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</si>
  <si>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</si>
  <si>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</si>
  <si>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</si>
  <si>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</si>
  <si>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</si>
  <si>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</si>
  <si>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</si>
  <si>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</si>
  <si>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</si>
  <si>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</si>
  <si>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</si>
  <si>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</si>
  <si>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</si>
  <si>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</si>
  <si>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</si>
  <si>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</si>
  <si>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</si>
  <si>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</si>
  <si>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</si>
  <si>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</si>
  <si>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</si>
  <si>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</si>
  <si>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</si>
  <si>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</si>
  <si>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</si>
  <si>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</si>
  <si>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</si>
  <si>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</si>
  <si>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</si>
  <si>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</si>
  <si>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</si>
  <si>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</si>
  <si>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</si>
  <si>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</si>
  <si>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</si>
  <si>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Спорт высших достижений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</si>
  <si>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</si>
  <si>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</si>
  <si>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</si>
  <si>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</si>
  <si>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</si>
  <si>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</si>
  <si>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</si>
  <si>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</si>
  <si>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</si>
  <si>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</si>
  <si>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</si>
  <si>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</si>
  <si>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</si>
  <si>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</si>
  <si>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</si>
  <si>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</si>
  <si>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</si>
  <si>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</si>
  <si>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</si>
  <si>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</si>
  <si>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</si>
  <si>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</si>
  <si>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</si>
  <si>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</si>
  <si>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</si>
  <si>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</si>
  <si>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</si>
  <si>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</si>
  <si>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</si>
  <si>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</si>
  <si>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</si>
  <si>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</si>
  <si>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</si>
  <si>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0604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</si>
  <si>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</si>
  <si>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</si>
  <si>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</si>
  <si>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</si>
  <si>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</si>
  <si>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</si>
  <si>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</si>
  <si>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</si>
  <si>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</si>
  <si>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</si>
  <si>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</si>
  <si>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</si>
  <si>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</si>
  <si>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</si>
  <si>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</si>
  <si>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</si>
  <si>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</si>
  <si>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</si>
  <si>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</si>
  <si>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</si>
  <si>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</si>
  <si>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</si>
  <si>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</si>
  <si>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</si>
  <si>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</si>
  <si>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</si>
  <si>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</si>
  <si>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</si>
  <si>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</si>
  <si>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</si>
  <si>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</si>
  <si>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</si>
  <si>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</si>
  <si>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</si>
  <si>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</si>
  <si>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</si>
  <si>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</si>
  <si>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</si>
  <si>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</si>
  <si>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0314</t>
  </si>
  <si>
    <t>Другие вопросы в области национальной безопасности и правоохранительной деятельности</t>
  </si>
  <si>
    <t>ДЕФИЦИТ</t>
  </si>
  <si>
    <t>Безвозмездные поступления от государственных (муниципальных)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</si>
  <si>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</si>
  <si>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</si>
  <si>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</si>
  <si>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</si>
  <si>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</si>
  <si>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</si>
  <si>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</si>
  <si>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</si>
  <si>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</si>
  <si>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</si>
  <si>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</si>
  <si>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</si>
  <si>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</si>
  <si>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</si>
  <si>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</si>
  <si>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</si>
  <si>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</si>
  <si>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</si>
  <si>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</si>
  <si>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</si>
  <si>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</si>
  <si>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</si>
  <si>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 xml:space="preserve"> 000 1 00 00000 00 0000 000 </t>
  </si>
  <si>
    <t xml:space="preserve">Физическая культура </t>
  </si>
  <si>
    <t>1101</t>
  </si>
  <si>
    <t>Прикладные научные исследования в области жилищно-коммунального хозяйства</t>
  </si>
  <si>
    <t>0504</t>
  </si>
  <si>
    <t>0404</t>
  </si>
  <si>
    <t>Воспроизводство минерально-сырьевой базы</t>
  </si>
  <si>
    <t>тыс. руб.</t>
  </si>
  <si>
    <t>Код бюджетной 
классификации</t>
  </si>
  <si>
    <t>Закон ЗК "О бюджете ЗК на 2019 год и плановый период 2020  и 2021 годов" от 25.12.2018 г. 
№ 1668-ЗЗК</t>
  </si>
  <si>
    <t>Изменения 
(+ . -)</t>
  </si>
  <si>
    <t>Изменения
(+ . -)</t>
  </si>
  <si>
    <t>Закон ЗК "О бюджете ЗК на 2019 год и плановый период 2020  и 2021 годов" от 25.12.2018 г. 
№ 1668-ЗЗК (в редакции 1691-ЗЗК от 19.02.2019 г.)</t>
  </si>
  <si>
    <t>Закон ЗК "О бюджете ЗК на 2019 год и плановый период 2020  и 2021 годов" от 25.12.2018 г. № 1668-ЗЗК (в редакции 1729-ЗЗК от 06.06.2019 г.)</t>
  </si>
  <si>
    <t>Закон ЗК "О бюджете ЗК на 2019 год и плановый период 2020  и 2021 годов" от 25.12.2018 г. 
№ 1668-ЗЗК (в редакции 1761-ЗЗК от 17.09.2019 г.)</t>
  </si>
  <si>
    <t>Закон ЗК "О бюджете ЗК на 2019 год и плановый период 2020  и 2021 годов" от 25.12.2018 г.
№ 1668-ЗЗК (в редакции 1768-ЗЗК от 01.11.2019 г.)</t>
  </si>
  <si>
    <t>Закон ЗК "О бюджете ЗК на 2019 год и плановый период 2020  и 2021 годов" от 25.12.2018 г. № 1668-ЗЗК (в редакции 1777-ЗЗК от 18.12.2019 г.)</t>
  </si>
  <si>
    <t>Закон ЗК "О бюджете ЗК на 2019 год и плановый период 2020  и 2021 годов" от 25.12.2018 г. 
№ 1668-ЗЗК (в редакции 1779-ЗЗК от 27.12.19 г.)</t>
  </si>
  <si>
    <t>Итого изменений</t>
  </si>
  <si>
    <t>ДОХОДЫ, ВСЕГО</t>
  </si>
  <si>
    <t>НАЛОГОВЫЕ И НЕНАЛОГОВЫЕ ДОХОДЫ</t>
  </si>
  <si>
    <t>000 1 01 00000 00 0000 000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</si>
  <si>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</si>
  <si>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</si>
  <si>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</si>
  <si>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</si>
  <si>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</si>
  <si>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ПРОЧИЕ 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</si>
  <si>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</si>
  <si>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</si>
  <si>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</si>
  <si>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</si>
  <si>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</si>
  <si>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</si>
  <si>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РАСХОДЫ, 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</si>
  <si>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</si>
  <si>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</si>
  <si>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</si>
  <si>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</si>
  <si>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</si>
  <si>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</si>
  <si>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</si>
  <si>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</si>
  <si>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</si>
  <si>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</si>
  <si>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</si>
  <si>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</si>
  <si>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ГОСУДАРТСВЕННОГО И МУНИЦИПАЛЬНОГО ДОЛГА</t>
  </si>
  <si>
    <t>МЕЖБЮДЖЕТНЫЕ ТРАСФЕРТЫ ОБЩЕГО ХАРАКТЕРА БЮДЖЕТАМ БЮДЖЕТНОЙ СИСТЕМЫ РОССИЙСКОЙ ФЕДЕРАЦИИ</t>
  </si>
  <si>
    <t>000 1 03 02000 01 0000 110</t>
  </si>
  <si>
    <t>000 1 05 00000 00 0000 000</t>
  </si>
  <si>
    <t>000 1 06 00000 00 0000 000</t>
  </si>
  <si>
    <t>000 1 07 00000 00 0000 000</t>
  </si>
  <si>
    <t>Сборы за пользование объектами животного мира и за пользование объектами водных биологических ресурсов</t>
  </si>
  <si>
    <t>000 2 00 00000 00 0000 000</t>
  </si>
  <si>
    <t>000 2 02 00000 00 0000 000</t>
  </si>
  <si>
    <t>000 2 02 10000 00 0000 151</t>
  </si>
  <si>
    <t>000 2 02 20000 00 0000 151</t>
  </si>
  <si>
    <t>000 2 02 30000 00 0000 151</t>
  </si>
  <si>
    <t>000 2 02 40000 00 0000 151</t>
  </si>
  <si>
    <t>000 2 03 00000 00 0000 000</t>
  </si>
  <si>
    <t>000 2 07 00000 00 0000 000</t>
  </si>
  <si>
    <t>000 2 18 00000 00 0000 000</t>
  </si>
  <si>
    <t>000 2 19 00000 00 0000 000</t>
  </si>
  <si>
    <t>Сведения о внесенных изменениях в закон "О бюджете Забайкальского края на 2019 год и плановый период 2020  и 2021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</si>
</sst>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49" fontId="28" fillId="0" borderId="2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12" xfId="0" applyFont="1" applyBorder="1" applyAlignment="1">
      <alignment/>
    </xf>
    <xf numFmtId="0" fontId="45" fillId="0" borderId="13" xfId="0" applyNumberFormat="1" applyFont="1" applyFill="1" applyBorder="1" applyAlignment="1">
      <alignment vertical="center" wrapText="1"/>
    </xf>
    <xf numFmtId="0" fontId="44" fillId="0" borderId="13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44" fillId="0" borderId="14" xfId="0" applyNumberFormat="1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vertical="center" wrapText="1"/>
    </xf>
    <xf numFmtId="0" fontId="44" fillId="0" borderId="12" xfId="0" applyNumberFormat="1" applyFont="1" applyFill="1" applyBorder="1" applyAlignment="1">
      <alignment vertical="center" wrapText="1"/>
    </xf>
    <xf numFmtId="0" fontId="35" fillId="0" borderId="0" xfId="0" applyFont="1" applyAlignment="1">
      <alignment/>
    </xf>
    <xf numFmtId="49" fontId="44" fillId="0" borderId="12" xfId="0" applyNumberFormat="1" applyFont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 wrapText="1"/>
    </xf>
    <xf numFmtId="164" fontId="44" fillId="34" borderId="12" xfId="0" applyNumberFormat="1" applyFont="1" applyFill="1" applyBorder="1" applyAlignment="1">
      <alignment horizontal="center" vertical="center" wrapText="1"/>
    </xf>
    <xf numFmtId="164" fontId="0" fillId="34" borderId="0" xfId="0" applyNumberFormat="1" applyFill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/>
    </xf>
    <xf numFmtId="0" fontId="35" fillId="34" borderId="0" xfId="0" applyFont="1" applyFill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wrapText="1"/>
    </xf>
    <xf numFmtId="0" fontId="2" fillId="34" borderId="17" xfId="0" applyFont="1" applyFill="1" applyBorder="1" applyAlignment="1">
      <alignment/>
    </xf>
    <xf numFmtId="0" fontId="25" fillId="34" borderId="0" xfId="0" applyFont="1" applyFill="1" applyAlignment="1">
      <alignment/>
    </xf>
    <xf numFmtId="0" fontId="49" fillId="34" borderId="12" xfId="0" applyFont="1" applyFill="1" applyBorder="1" applyAlignment="1">
      <alignment horizontal="center" vertical="center"/>
    </xf>
    <xf numFmtId="164" fontId="49" fillId="35" borderId="12" xfId="0" applyNumberFormat="1" applyFont="1" applyFill="1" applyBorder="1" applyAlignment="1">
      <alignment vertical="center"/>
    </xf>
    <xf numFmtId="164" fontId="49" fillId="34" borderId="12" xfId="0" applyNumberFormat="1" applyFont="1" applyFill="1" applyBorder="1" applyAlignment="1">
      <alignment vertical="center"/>
    </xf>
    <xf numFmtId="164" fontId="44" fillId="34" borderId="12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9" fillId="0" borderId="12" xfId="0" applyNumberFormat="1" applyFont="1" applyBorder="1" applyAlignment="1">
      <alignment vertical="center"/>
    </xf>
    <xf numFmtId="164" fontId="49" fillId="34" borderId="17" xfId="0" applyNumberFormat="1" applyFont="1" applyFill="1" applyBorder="1" applyAlignment="1">
      <alignment vertical="center"/>
    </xf>
    <xf numFmtId="164" fontId="2" fillId="34" borderId="17" xfId="0" applyNumberFormat="1" applyFont="1" applyFill="1" applyBorder="1" applyAlignment="1">
      <alignment vertical="center"/>
    </xf>
    <xf numFmtId="164" fontId="2" fillId="34" borderId="12" xfId="0" applyNumberFormat="1" applyFont="1" applyFill="1" applyBorder="1" applyAlignment="1">
      <alignment vertical="center"/>
    </xf>
    <xf numFmtId="164" fontId="44" fillId="34" borderId="17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35" fillId="35" borderId="0" xfId="0" applyFont="1" applyFill="1" applyAlignment="1">
      <alignment/>
    </xf>
    <xf numFmtId="0" fontId="49" fillId="35" borderId="0" xfId="0" applyFont="1" applyFill="1" applyAlignment="1">
      <alignment vertical="center"/>
    </xf>
    <xf numFmtId="164" fontId="44" fillId="34" borderId="15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49" fontId="49" fillId="0" borderId="12" xfId="0" applyNumberFormat="1" applyFont="1" applyBorder="1" applyAlignment="1">
      <alignment horizontal="center" vertical="center"/>
    </xf>
    <xf numFmtId="49" fontId="49" fillId="35" borderId="16" xfId="0" applyNumberFormat="1" applyFont="1" applyFill="1" applyBorder="1" applyAlignment="1">
      <alignment horizontal="center" vertical="center"/>
    </xf>
    <xf numFmtId="49" fontId="49" fillId="35" borderId="18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34" borderId="19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9"/>
  <sheetViews>
    <sheetView tabSelected="1" view="pageBreakPreview" zoomScale="90" zoomScaleNormal="90" zoomScaleSheetLayoutView="90" workbookViewId="0" topLeftCell="A1">
      <selection activeCell="P31" sqref="A1:P31"/>
    </sheetView>
  </sheetViews>
  <sheetFormatPr defaultColWidth="9.140625" defaultRowHeight="15"/>
  <cols>
    <col min="1" max="1" width="27.28125" style="0" customWidth="1"/>
    <col min="2" max="2" width="68.7109375" style="0" customWidth="1"/>
    <col min="3" max="3" width="23.140625" style="4" customWidth="1"/>
    <col min="4" max="4" width="14.57421875" style="4" customWidth="1"/>
    <col min="5" max="5" width="23.7109375" style="24" customWidth="1"/>
    <col min="6" max="6" width="14.140625" style="0" customWidth="1"/>
    <col min="7" max="7" width="25.00390625" style="18" customWidth="1"/>
    <col min="8" max="8" width="14.7109375" style="0" customWidth="1"/>
    <col min="9" max="9" width="23.00390625" style="17" customWidth="1"/>
    <col min="10" max="10" width="14.28125" style="0" customWidth="1"/>
    <col min="11" max="11" width="24.00390625" style="17" customWidth="1"/>
    <col min="12" max="12" width="14.28125" style="0" customWidth="1"/>
    <col min="13" max="13" width="25.00390625" style="17" customWidth="1"/>
    <col min="14" max="14" width="14.28125" style="0" customWidth="1"/>
    <col min="15" max="15" width="23.8515625" style="17" customWidth="1"/>
    <col min="16" max="16" width="16.8515625" style="0" customWidth="1"/>
  </cols>
  <sheetData>
    <row r="1" spans="1:16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7.25" customHeight="1">
      <c r="A2" s="58" t="s">
        <v>216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">
      <c r="A3" s="60" t="s">
        <v>159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20">
      <c r="A4" s="20" t="s">
        <v>160</v>
      </c>
      <c r="B4" s="21" t="s">
        <v>0</v>
      </c>
      <c r="C4" s="23" t="s">
        <v>161</v>
      </c>
      <c r="D4" s="22" t="s">
        <v>162</v>
      </c>
      <c r="E4" s="23" t="s">
        <v>164</v>
      </c>
      <c r="F4" s="22" t="s">
        <v>162</v>
      </c>
      <c r="G4" s="23" t="s">
        <v>165</v>
      </c>
      <c r="H4" s="22" t="s">
        <v>162</v>
      </c>
      <c r="I4" s="23" t="s">
        <v>166</v>
      </c>
      <c r="J4" s="22" t="s">
        <v>163</v>
      </c>
      <c r="K4" s="23" t="s">
        <v>167</v>
      </c>
      <c r="L4" s="22" t="s">
        <v>162</v>
      </c>
      <c r="M4" s="23" t="s">
        <v>168</v>
      </c>
      <c r="N4" s="22" t="s">
        <v>162</v>
      </c>
      <c r="O4" s="23" t="s">
        <v>169</v>
      </c>
      <c r="P4" s="25" t="s">
        <v>170</v>
      </c>
    </row>
    <row r="5" spans="1:16" s="13" customFormat="1" ht="15">
      <c r="A5" s="56" t="s">
        <v>171</v>
      </c>
      <c r="B5" s="57"/>
      <c r="C5" s="36">
        <f>C6+C22</f>
        <v>58433964.599999994</v>
      </c>
      <c r="D5" s="36">
        <f aca="true" t="shared" si="0" ref="D5:O5">D6+D22</f>
        <v>3069558.2</v>
      </c>
      <c r="E5" s="36">
        <f t="shared" si="0"/>
        <v>61503522.8</v>
      </c>
      <c r="F5" s="36">
        <f t="shared" si="0"/>
        <v>8450867.700000007</v>
      </c>
      <c r="G5" s="36">
        <f t="shared" si="0"/>
        <v>69954390.5</v>
      </c>
      <c r="H5" s="36">
        <f t="shared" si="0"/>
        <v>4591825.099999997</v>
      </c>
      <c r="I5" s="36">
        <f t="shared" si="0"/>
        <v>74546215.6</v>
      </c>
      <c r="J5" s="36">
        <f t="shared" si="0"/>
        <v>2899999.9999999925</v>
      </c>
      <c r="K5" s="36">
        <f t="shared" si="0"/>
        <v>77446215.6</v>
      </c>
      <c r="L5" s="36">
        <f t="shared" si="0"/>
        <v>881265.200000003</v>
      </c>
      <c r="M5" s="36">
        <f t="shared" si="0"/>
        <v>78327480.8</v>
      </c>
      <c r="N5" s="36">
        <f>N6+N22</f>
        <v>1400644.100000009</v>
      </c>
      <c r="O5" s="36">
        <f t="shared" si="0"/>
        <v>79728124.9</v>
      </c>
      <c r="P5" s="36">
        <f aca="true" t="shared" si="1" ref="P5:P70">O5-C5</f>
        <v>21294160.300000012</v>
      </c>
    </row>
    <row r="6" spans="1:16" s="27" customFormat="1" ht="15">
      <c r="A6" s="35" t="s">
        <v>152</v>
      </c>
      <c r="B6" s="26" t="s">
        <v>172</v>
      </c>
      <c r="C6" s="37">
        <v>33756168.4</v>
      </c>
      <c r="D6" s="37">
        <f>E6-C6</f>
        <v>1683076</v>
      </c>
      <c r="E6" s="37">
        <v>35439244.4</v>
      </c>
      <c r="F6" s="37">
        <f>G6-E6</f>
        <v>1052376.8000000045</v>
      </c>
      <c r="G6" s="37">
        <v>36491621.2</v>
      </c>
      <c r="H6" s="37">
        <f>I6-G6</f>
        <v>1041850.799999997</v>
      </c>
      <c r="I6" s="37">
        <v>37533472</v>
      </c>
      <c r="J6" s="37">
        <f>K6-I6</f>
        <v>0</v>
      </c>
      <c r="K6" s="37">
        <v>37533472</v>
      </c>
      <c r="L6" s="37">
        <f>M6-K6</f>
        <v>881265.200000003</v>
      </c>
      <c r="M6" s="37">
        <v>38414737.2</v>
      </c>
      <c r="N6" s="37">
        <f>O6-M6</f>
        <v>0</v>
      </c>
      <c r="O6" s="37">
        <v>38414737.2</v>
      </c>
      <c r="P6" s="37">
        <f>O6-C6</f>
        <v>4658568.8000000045</v>
      </c>
    </row>
    <row r="7" spans="1:16" s="8" customFormat="1" ht="15">
      <c r="A7" s="53" t="s">
        <v>173</v>
      </c>
      <c r="B7" s="28" t="s">
        <v>174</v>
      </c>
      <c r="C7" s="37">
        <f>SUM(C8:C9)</f>
        <v>22437258.3</v>
      </c>
      <c r="D7" s="37">
        <f aca="true" t="shared" si="2" ref="D7:P7">SUM(D8:D9)</f>
        <v>369765.2000000011</v>
      </c>
      <c r="E7" s="37">
        <f t="shared" si="2"/>
        <v>22807023.5</v>
      </c>
      <c r="F7" s="37">
        <f t="shared" si="2"/>
        <v>862953.9999999991</v>
      </c>
      <c r="G7" s="37">
        <f t="shared" si="2"/>
        <v>23669977.5</v>
      </c>
      <c r="H7" s="37">
        <f t="shared" si="2"/>
        <v>846010.5</v>
      </c>
      <c r="I7" s="37">
        <f t="shared" si="2"/>
        <v>24515988</v>
      </c>
      <c r="J7" s="37">
        <f t="shared" si="2"/>
        <v>0</v>
      </c>
      <c r="K7" s="37">
        <f t="shared" si="2"/>
        <v>24515988</v>
      </c>
      <c r="L7" s="37">
        <f t="shared" si="2"/>
        <v>775491.8000000007</v>
      </c>
      <c r="M7" s="37">
        <f t="shared" si="2"/>
        <v>25291479.8</v>
      </c>
      <c r="N7" s="37">
        <f t="shared" si="2"/>
        <v>0</v>
      </c>
      <c r="O7" s="37">
        <f t="shared" si="2"/>
        <v>25291479.8</v>
      </c>
      <c r="P7" s="37">
        <f t="shared" si="2"/>
        <v>2854221.500000001</v>
      </c>
    </row>
    <row r="8" spans="1:16" ht="15.75" customHeight="1">
      <c r="A8" s="20" t="s">
        <v>136</v>
      </c>
      <c r="B8" s="12" t="s">
        <v>135</v>
      </c>
      <c r="C8" s="38">
        <v>8160411.2</v>
      </c>
      <c r="D8" s="39">
        <f aca="true" t="shared" si="3" ref="D8:D71">E8-C8</f>
        <v>0</v>
      </c>
      <c r="E8" s="38">
        <v>8160411.2</v>
      </c>
      <c r="F8" s="39">
        <f>G8-E8</f>
        <v>633954.9999999991</v>
      </c>
      <c r="G8" s="38">
        <v>8794366.2</v>
      </c>
      <c r="H8" s="39">
        <f>I8-G8</f>
        <v>732037.3000000007</v>
      </c>
      <c r="I8" s="38">
        <v>9526403.5</v>
      </c>
      <c r="J8" s="38">
        <f aca="true" t="shared" si="4" ref="J8:J20">K8-I8</f>
        <v>0</v>
      </c>
      <c r="K8" s="38">
        <v>9526403.5</v>
      </c>
      <c r="L8" s="38">
        <f>M8-K8</f>
        <v>775491.8000000007</v>
      </c>
      <c r="M8" s="38">
        <v>10301895.3</v>
      </c>
      <c r="N8" s="38">
        <f>O8-M8</f>
        <v>0</v>
      </c>
      <c r="O8" s="38">
        <v>10301895.3</v>
      </c>
      <c r="P8" s="38">
        <f>O8-C8</f>
        <v>2141484.1000000006</v>
      </c>
    </row>
    <row r="9" spans="1:16" ht="16.5" customHeight="1">
      <c r="A9" s="20" t="s">
        <v>138</v>
      </c>
      <c r="B9" s="12" t="s">
        <v>137</v>
      </c>
      <c r="C9" s="38">
        <v>14276847.1</v>
      </c>
      <c r="D9" s="39">
        <f t="shared" si="3"/>
        <v>369765.2000000011</v>
      </c>
      <c r="E9" s="38">
        <v>14646612.3</v>
      </c>
      <c r="F9" s="39">
        <f>G9-E9</f>
        <v>228999</v>
      </c>
      <c r="G9" s="38">
        <v>14875611.3</v>
      </c>
      <c r="H9" s="39">
        <f aca="true" t="shared" si="5" ref="H9:H20">I9-G9</f>
        <v>113973.19999999925</v>
      </c>
      <c r="I9" s="38">
        <v>14989584.5</v>
      </c>
      <c r="J9" s="38">
        <f t="shared" si="4"/>
        <v>0</v>
      </c>
      <c r="K9" s="38">
        <v>14989584.5</v>
      </c>
      <c r="L9" s="38">
        <f aca="true" t="shared" si="6" ref="L9:L20">M9-K9</f>
        <v>0</v>
      </c>
      <c r="M9" s="38">
        <v>14989584.5</v>
      </c>
      <c r="N9" s="38">
        <f aca="true" t="shared" si="7" ref="N9:N20">O9-M9</f>
        <v>0</v>
      </c>
      <c r="O9" s="38">
        <v>14989584.5</v>
      </c>
      <c r="P9" s="38">
        <f t="shared" si="1"/>
        <v>712737.4000000004</v>
      </c>
    </row>
    <row r="10" spans="1:16" s="8" customFormat="1" ht="29.25" customHeight="1">
      <c r="A10" s="29" t="s">
        <v>140</v>
      </c>
      <c r="B10" s="30" t="s">
        <v>175</v>
      </c>
      <c r="C10" s="37">
        <f>C11</f>
        <v>3252325.5</v>
      </c>
      <c r="D10" s="37">
        <f aca="true" t="shared" si="8" ref="D10:P10">D11</f>
        <v>660</v>
      </c>
      <c r="E10" s="37">
        <f t="shared" si="8"/>
        <v>3252985.5</v>
      </c>
      <c r="F10" s="37">
        <f t="shared" si="8"/>
        <v>0</v>
      </c>
      <c r="G10" s="37">
        <f t="shared" si="8"/>
        <v>3252985.5</v>
      </c>
      <c r="H10" s="37">
        <f t="shared" si="8"/>
        <v>293566.1000000001</v>
      </c>
      <c r="I10" s="37">
        <f t="shared" si="8"/>
        <v>3546551.6</v>
      </c>
      <c r="J10" s="37">
        <f t="shared" si="8"/>
        <v>0</v>
      </c>
      <c r="K10" s="37">
        <f t="shared" si="8"/>
        <v>3546551.6</v>
      </c>
      <c r="L10" s="37">
        <f t="shared" si="8"/>
        <v>-48185.5</v>
      </c>
      <c r="M10" s="37">
        <f t="shared" si="8"/>
        <v>3498366.1</v>
      </c>
      <c r="N10" s="37">
        <f t="shared" si="8"/>
        <v>0</v>
      </c>
      <c r="O10" s="37">
        <f t="shared" si="8"/>
        <v>3498366.1</v>
      </c>
      <c r="P10" s="37">
        <f t="shared" si="8"/>
        <v>246040.6000000001</v>
      </c>
    </row>
    <row r="11" spans="1:16" ht="30">
      <c r="A11" s="20" t="s">
        <v>201</v>
      </c>
      <c r="B11" s="12" t="s">
        <v>139</v>
      </c>
      <c r="C11" s="38">
        <v>3252325.5</v>
      </c>
      <c r="D11" s="39">
        <f t="shared" si="3"/>
        <v>660</v>
      </c>
      <c r="E11" s="38">
        <v>3252985.5</v>
      </c>
      <c r="F11" s="39">
        <f aca="true" t="shared" si="9" ref="F11:F20">G11-E11</f>
        <v>0</v>
      </c>
      <c r="G11" s="38">
        <v>3252985.5</v>
      </c>
      <c r="H11" s="39">
        <f t="shared" si="5"/>
        <v>293566.1000000001</v>
      </c>
      <c r="I11" s="38">
        <v>3546551.6</v>
      </c>
      <c r="J11" s="38">
        <f t="shared" si="4"/>
        <v>0</v>
      </c>
      <c r="K11" s="38">
        <v>3546551.6</v>
      </c>
      <c r="L11" s="38">
        <f t="shared" si="6"/>
        <v>-48185.5</v>
      </c>
      <c r="M11" s="38">
        <v>3498366.1</v>
      </c>
      <c r="N11" s="38">
        <f t="shared" si="7"/>
        <v>0</v>
      </c>
      <c r="O11" s="38">
        <v>3498366.1</v>
      </c>
      <c r="P11" s="38">
        <f t="shared" si="1"/>
        <v>246040.6000000001</v>
      </c>
    </row>
    <row r="12" spans="1:16" s="8" customFormat="1" ht="19.5" customHeight="1">
      <c r="A12" s="29" t="s">
        <v>202</v>
      </c>
      <c r="B12" s="30" t="s">
        <v>176</v>
      </c>
      <c r="C12" s="37">
        <f>C13</f>
        <v>1573716</v>
      </c>
      <c r="D12" s="37">
        <f aca="true" t="shared" si="10" ref="D12:P12">D13</f>
        <v>0</v>
      </c>
      <c r="E12" s="37">
        <f t="shared" si="10"/>
        <v>1573716</v>
      </c>
      <c r="F12" s="37">
        <f t="shared" si="10"/>
        <v>76304.8999999999</v>
      </c>
      <c r="G12" s="37">
        <f t="shared" si="10"/>
        <v>1650020.9</v>
      </c>
      <c r="H12" s="37">
        <f t="shared" si="10"/>
        <v>50324.30000000005</v>
      </c>
      <c r="I12" s="37">
        <f t="shared" si="10"/>
        <v>1700345.2</v>
      </c>
      <c r="J12" s="37">
        <f t="shared" si="10"/>
        <v>0</v>
      </c>
      <c r="K12" s="37">
        <f t="shared" si="10"/>
        <v>1700345.2</v>
      </c>
      <c r="L12" s="37">
        <f t="shared" si="10"/>
        <v>0</v>
      </c>
      <c r="M12" s="37">
        <f t="shared" si="10"/>
        <v>1700345.2</v>
      </c>
      <c r="N12" s="37">
        <f t="shared" si="10"/>
        <v>0</v>
      </c>
      <c r="O12" s="37">
        <f t="shared" si="10"/>
        <v>1700345.2</v>
      </c>
      <c r="P12" s="37">
        <f t="shared" si="10"/>
        <v>126629.19999999995</v>
      </c>
    </row>
    <row r="13" spans="1:16" ht="29.25" customHeight="1">
      <c r="A13" s="20" t="s">
        <v>142</v>
      </c>
      <c r="B13" s="12" t="s">
        <v>141</v>
      </c>
      <c r="C13" s="38">
        <v>1573716</v>
      </c>
      <c r="D13" s="39">
        <f t="shared" si="3"/>
        <v>0</v>
      </c>
      <c r="E13" s="38">
        <v>1573716</v>
      </c>
      <c r="F13" s="39">
        <f t="shared" si="9"/>
        <v>76304.8999999999</v>
      </c>
      <c r="G13" s="38">
        <v>1650020.9</v>
      </c>
      <c r="H13" s="39">
        <f t="shared" si="5"/>
        <v>50324.30000000005</v>
      </c>
      <c r="I13" s="38">
        <v>1700345.2</v>
      </c>
      <c r="J13" s="38">
        <f t="shared" si="4"/>
        <v>0</v>
      </c>
      <c r="K13" s="38">
        <v>1700345.2</v>
      </c>
      <c r="L13" s="38">
        <f t="shared" si="6"/>
        <v>0</v>
      </c>
      <c r="M13" s="38">
        <v>1700345.2</v>
      </c>
      <c r="N13" s="38">
        <f t="shared" si="7"/>
        <v>0</v>
      </c>
      <c r="O13" s="38">
        <v>1700345.2</v>
      </c>
      <c r="P13" s="38">
        <f t="shared" si="1"/>
        <v>126629.19999999995</v>
      </c>
    </row>
    <row r="14" spans="1:16" s="8" customFormat="1" ht="17.25" customHeight="1">
      <c r="A14" s="29" t="s">
        <v>203</v>
      </c>
      <c r="B14" s="30" t="s">
        <v>177</v>
      </c>
      <c r="C14" s="37">
        <f>SUM(C15:C17)</f>
        <v>4498991.4</v>
      </c>
      <c r="D14" s="37">
        <f aca="true" t="shared" si="11" ref="D14:P14">SUM(D15:D17)</f>
        <v>1104560</v>
      </c>
      <c r="E14" s="37">
        <f t="shared" si="11"/>
        <v>5603551.4</v>
      </c>
      <c r="F14" s="37">
        <f t="shared" si="11"/>
        <v>0</v>
      </c>
      <c r="G14" s="37">
        <f t="shared" si="11"/>
        <v>5603551.4</v>
      </c>
      <c r="H14" s="37">
        <f t="shared" si="11"/>
        <v>0</v>
      </c>
      <c r="I14" s="37">
        <f t="shared" si="11"/>
        <v>5603551.4</v>
      </c>
      <c r="J14" s="37">
        <f t="shared" si="11"/>
        <v>0</v>
      </c>
      <c r="K14" s="37">
        <f t="shared" si="11"/>
        <v>5603551.4</v>
      </c>
      <c r="L14" s="37">
        <f t="shared" si="11"/>
        <v>-71743.20000000007</v>
      </c>
      <c r="M14" s="37">
        <f t="shared" si="11"/>
        <v>5531808.2</v>
      </c>
      <c r="N14" s="37">
        <f t="shared" si="11"/>
        <v>0</v>
      </c>
      <c r="O14" s="37">
        <f t="shared" si="11"/>
        <v>5531808.2</v>
      </c>
      <c r="P14" s="37">
        <f t="shared" si="11"/>
        <v>1032816.7999999999</v>
      </c>
    </row>
    <row r="15" spans="1:16" ht="17.25" customHeight="1">
      <c r="A15" s="20" t="s">
        <v>144</v>
      </c>
      <c r="B15" s="12" t="s">
        <v>143</v>
      </c>
      <c r="C15" s="38">
        <v>3903986</v>
      </c>
      <c r="D15" s="39">
        <f t="shared" si="3"/>
        <v>1104560</v>
      </c>
      <c r="E15" s="38">
        <v>5008546</v>
      </c>
      <c r="F15" s="39">
        <f t="shared" si="9"/>
        <v>0</v>
      </c>
      <c r="G15" s="38">
        <v>5008546</v>
      </c>
      <c r="H15" s="39">
        <f t="shared" si="5"/>
        <v>0</v>
      </c>
      <c r="I15" s="38">
        <v>5008546</v>
      </c>
      <c r="J15" s="38">
        <f t="shared" si="4"/>
        <v>0</v>
      </c>
      <c r="K15" s="38">
        <v>5008546</v>
      </c>
      <c r="L15" s="38">
        <f t="shared" si="6"/>
        <v>-74052</v>
      </c>
      <c r="M15" s="38">
        <v>4934494</v>
      </c>
      <c r="N15" s="38">
        <f t="shared" si="7"/>
        <v>0</v>
      </c>
      <c r="O15" s="38">
        <v>4934494</v>
      </c>
      <c r="P15" s="38">
        <f t="shared" si="1"/>
        <v>1030508</v>
      </c>
    </row>
    <row r="16" spans="1:16" ht="17.25" customHeight="1">
      <c r="A16" s="20" t="s">
        <v>146</v>
      </c>
      <c r="B16" s="12" t="s">
        <v>145</v>
      </c>
      <c r="C16" s="38">
        <v>592821.4</v>
      </c>
      <c r="D16" s="39">
        <f t="shared" si="3"/>
        <v>0</v>
      </c>
      <c r="E16" s="38">
        <v>592821.4</v>
      </c>
      <c r="F16" s="39">
        <f t="shared" si="9"/>
        <v>0</v>
      </c>
      <c r="G16" s="38">
        <v>592821.4</v>
      </c>
      <c r="H16" s="39">
        <f t="shared" si="5"/>
        <v>0</v>
      </c>
      <c r="I16" s="38">
        <v>592821.4</v>
      </c>
      <c r="J16" s="38">
        <f t="shared" si="4"/>
        <v>0</v>
      </c>
      <c r="K16" s="38">
        <v>592821.4</v>
      </c>
      <c r="L16" s="38">
        <f t="shared" si="6"/>
        <v>2056.79999999993</v>
      </c>
      <c r="M16" s="38">
        <v>594878.2</v>
      </c>
      <c r="N16" s="38">
        <f t="shared" si="7"/>
        <v>0</v>
      </c>
      <c r="O16" s="38">
        <v>594878.2</v>
      </c>
      <c r="P16" s="38">
        <f t="shared" si="1"/>
        <v>2056.79999999993</v>
      </c>
    </row>
    <row r="17" spans="1:16" s="47" customFormat="1" ht="19.5" customHeight="1">
      <c r="A17" s="20" t="s">
        <v>148</v>
      </c>
      <c r="B17" s="54" t="s">
        <v>147</v>
      </c>
      <c r="C17" s="38">
        <v>2184</v>
      </c>
      <c r="D17" s="39">
        <f t="shared" si="3"/>
        <v>0</v>
      </c>
      <c r="E17" s="38">
        <v>2184</v>
      </c>
      <c r="F17" s="39">
        <f t="shared" si="9"/>
        <v>0</v>
      </c>
      <c r="G17" s="38">
        <v>2184</v>
      </c>
      <c r="H17" s="39">
        <f t="shared" si="5"/>
        <v>0</v>
      </c>
      <c r="I17" s="38">
        <v>2184</v>
      </c>
      <c r="J17" s="38">
        <f t="shared" si="4"/>
        <v>0</v>
      </c>
      <c r="K17" s="38">
        <v>2184</v>
      </c>
      <c r="L17" s="38">
        <f t="shared" si="6"/>
        <v>252</v>
      </c>
      <c r="M17" s="38">
        <v>2436</v>
      </c>
      <c r="N17" s="38">
        <f t="shared" si="7"/>
        <v>0</v>
      </c>
      <c r="O17" s="38">
        <v>2436</v>
      </c>
      <c r="P17" s="38">
        <f t="shared" si="1"/>
        <v>252</v>
      </c>
    </row>
    <row r="18" spans="1:16" s="8" customFormat="1" ht="30.75" customHeight="1">
      <c r="A18" s="29" t="s">
        <v>204</v>
      </c>
      <c r="B18" s="30" t="s">
        <v>178</v>
      </c>
      <c r="C18" s="37">
        <f>C19+C20</f>
        <v>1049831.9</v>
      </c>
      <c r="D18" s="37">
        <f aca="true" t="shared" si="12" ref="D18:P18">D19+D20</f>
        <v>0</v>
      </c>
      <c r="E18" s="37">
        <f t="shared" si="12"/>
        <v>1049831.9</v>
      </c>
      <c r="F18" s="37">
        <f t="shared" si="12"/>
        <v>90965.99999999988</v>
      </c>
      <c r="G18" s="37">
        <f t="shared" si="12"/>
        <v>1140797.9</v>
      </c>
      <c r="H18" s="37">
        <f t="shared" si="12"/>
        <v>5500.200000000092</v>
      </c>
      <c r="I18" s="37">
        <f t="shared" si="12"/>
        <v>1146298.1</v>
      </c>
      <c r="J18" s="37">
        <f t="shared" si="12"/>
        <v>0</v>
      </c>
      <c r="K18" s="37">
        <f t="shared" si="12"/>
        <v>1146298.1</v>
      </c>
      <c r="L18" s="37">
        <f t="shared" si="12"/>
        <v>148151</v>
      </c>
      <c r="M18" s="37">
        <f t="shared" si="12"/>
        <v>1294449.1</v>
      </c>
      <c r="N18" s="37">
        <f t="shared" si="12"/>
        <v>0</v>
      </c>
      <c r="O18" s="37">
        <f t="shared" si="12"/>
        <v>1294449.1</v>
      </c>
      <c r="P18" s="37">
        <f t="shared" si="12"/>
        <v>244617.19999999998</v>
      </c>
    </row>
    <row r="19" spans="1:16" ht="15.75" customHeight="1">
      <c r="A19" s="20" t="s">
        <v>150</v>
      </c>
      <c r="B19" s="54" t="s">
        <v>149</v>
      </c>
      <c r="C19" s="38">
        <v>1038044.9</v>
      </c>
      <c r="D19" s="39">
        <f t="shared" si="3"/>
        <v>0</v>
      </c>
      <c r="E19" s="38">
        <v>1038044.9</v>
      </c>
      <c r="F19" s="39">
        <f t="shared" si="9"/>
        <v>90965.99999999988</v>
      </c>
      <c r="G19" s="38">
        <v>1129010.9</v>
      </c>
      <c r="H19" s="39">
        <f t="shared" si="5"/>
        <v>-0.8999999999068677</v>
      </c>
      <c r="I19" s="38">
        <v>1129010</v>
      </c>
      <c r="J19" s="38">
        <f t="shared" si="4"/>
        <v>0</v>
      </c>
      <c r="K19" s="38">
        <v>1129010</v>
      </c>
      <c r="L19" s="38">
        <f t="shared" si="6"/>
        <v>148151</v>
      </c>
      <c r="M19" s="38">
        <v>1277161</v>
      </c>
      <c r="N19" s="38">
        <f t="shared" si="7"/>
        <v>0</v>
      </c>
      <c r="O19" s="38">
        <v>1277161</v>
      </c>
      <c r="P19" s="38">
        <f t="shared" si="1"/>
        <v>239116.09999999998</v>
      </c>
    </row>
    <row r="20" spans="1:16" ht="28.5" customHeight="1">
      <c r="A20" s="20" t="s">
        <v>151</v>
      </c>
      <c r="B20" s="12" t="s">
        <v>205</v>
      </c>
      <c r="C20" s="38">
        <v>11787</v>
      </c>
      <c r="D20" s="39">
        <f t="shared" si="3"/>
        <v>0</v>
      </c>
      <c r="E20" s="38">
        <v>11787</v>
      </c>
      <c r="F20" s="39">
        <f t="shared" si="9"/>
        <v>0</v>
      </c>
      <c r="G20" s="38">
        <v>11787</v>
      </c>
      <c r="H20" s="39">
        <f t="shared" si="5"/>
        <v>5501.0999999999985</v>
      </c>
      <c r="I20" s="38">
        <v>17288.1</v>
      </c>
      <c r="J20" s="38">
        <f t="shared" si="4"/>
        <v>0</v>
      </c>
      <c r="K20" s="38">
        <v>17288.1</v>
      </c>
      <c r="L20" s="38">
        <f t="shared" si="6"/>
        <v>0</v>
      </c>
      <c r="M20" s="38">
        <v>17288.1</v>
      </c>
      <c r="N20" s="38">
        <f t="shared" si="7"/>
        <v>0</v>
      </c>
      <c r="O20" s="38">
        <v>17288.1</v>
      </c>
      <c r="P20" s="38">
        <f t="shared" si="1"/>
        <v>5501.0999999999985</v>
      </c>
    </row>
    <row r="21" spans="1:16" s="8" customFormat="1" ht="18.75" customHeight="1">
      <c r="A21" s="31"/>
      <c r="B21" s="32" t="s">
        <v>179</v>
      </c>
      <c r="C21" s="41">
        <f>C6-C7-C10-C12-C14-C18</f>
        <v>944045.2999999975</v>
      </c>
      <c r="D21" s="41">
        <f aca="true" t="shared" si="13" ref="D21:P21">D6-D7-D10-D12-D14-D18</f>
        <v>208090.79999999888</v>
      </c>
      <c r="E21" s="41">
        <f t="shared" si="13"/>
        <v>1152136.0999999982</v>
      </c>
      <c r="F21" s="41">
        <f t="shared" si="13"/>
        <v>22151.90000000561</v>
      </c>
      <c r="G21" s="41">
        <f t="shared" si="13"/>
        <v>1174288.0000000023</v>
      </c>
      <c r="H21" s="41">
        <f t="shared" si="13"/>
        <v>-153550.30000000322</v>
      </c>
      <c r="I21" s="41">
        <f t="shared" si="13"/>
        <v>1020737.6999999997</v>
      </c>
      <c r="J21" s="41">
        <f t="shared" si="13"/>
        <v>0</v>
      </c>
      <c r="K21" s="41">
        <f t="shared" si="13"/>
        <v>1020737.6999999997</v>
      </c>
      <c r="L21" s="41">
        <f t="shared" si="13"/>
        <v>77551.1000000023</v>
      </c>
      <c r="M21" s="41">
        <f t="shared" si="13"/>
        <v>1098288.8000000021</v>
      </c>
      <c r="N21" s="41">
        <f t="shared" si="13"/>
        <v>0</v>
      </c>
      <c r="O21" s="41">
        <f t="shared" si="13"/>
        <v>1098288.8000000021</v>
      </c>
      <c r="P21" s="41">
        <f t="shared" si="13"/>
        <v>154243.50000000358</v>
      </c>
    </row>
    <row r="22" spans="1:16" s="34" customFormat="1" ht="15">
      <c r="A22" s="52" t="s">
        <v>206</v>
      </c>
      <c r="B22" s="33" t="s">
        <v>180</v>
      </c>
      <c r="C22" s="42">
        <f>C23+C28+C29+C30+C31</f>
        <v>24677796.2</v>
      </c>
      <c r="D22" s="42">
        <f>D23+D28+D29+D30+D31</f>
        <v>1386482.2</v>
      </c>
      <c r="E22" s="42">
        <f>E23+E28+E29+E30+E31</f>
        <v>26064278.4</v>
      </c>
      <c r="F22" s="42">
        <f aca="true" t="shared" si="14" ref="F22:M22">F23+F28+F29+F30+F31</f>
        <v>7398490.900000002</v>
      </c>
      <c r="G22" s="42">
        <f t="shared" si="14"/>
        <v>33462769.3</v>
      </c>
      <c r="H22" s="42">
        <f t="shared" si="14"/>
        <v>3549974.3</v>
      </c>
      <c r="I22" s="42">
        <f t="shared" si="14"/>
        <v>37012743.6</v>
      </c>
      <c r="J22" s="42">
        <f t="shared" si="14"/>
        <v>2899999.9999999925</v>
      </c>
      <c r="K22" s="42">
        <f t="shared" si="14"/>
        <v>39912743.599999994</v>
      </c>
      <c r="L22" s="42">
        <f t="shared" si="14"/>
        <v>0</v>
      </c>
      <c r="M22" s="42">
        <f t="shared" si="14"/>
        <v>39912743.599999994</v>
      </c>
      <c r="N22" s="43">
        <f>O22-M22</f>
        <v>1400644.100000009</v>
      </c>
      <c r="O22" s="43">
        <v>41313387.7</v>
      </c>
      <c r="P22" s="43">
        <f t="shared" si="1"/>
        <v>16635591.500000004</v>
      </c>
    </row>
    <row r="23" spans="1:16" s="8" customFormat="1" ht="29.25">
      <c r="A23" s="53" t="s">
        <v>207</v>
      </c>
      <c r="B23" s="30" t="s">
        <v>181</v>
      </c>
      <c r="C23" s="37">
        <f>C24+C25+C26+C27</f>
        <v>24677796.2</v>
      </c>
      <c r="D23" s="37">
        <f>D24+D25+D26+D27</f>
        <v>1377200.5</v>
      </c>
      <c r="E23" s="37">
        <f>E24+E25+E26+E27</f>
        <v>26054996.7</v>
      </c>
      <c r="F23" s="37">
        <f>F24+F25+F26+F27</f>
        <v>7146090.900000002</v>
      </c>
      <c r="G23" s="37">
        <f>G24+G25+G26+G27</f>
        <v>33201087.6</v>
      </c>
      <c r="H23" s="37">
        <f>H24+H25+H26+H27</f>
        <v>3549974.3</v>
      </c>
      <c r="I23" s="37">
        <f>I24+I25+I26+I27</f>
        <v>36751061.900000006</v>
      </c>
      <c r="J23" s="37">
        <f>K23-I23</f>
        <v>2899999.9999999925</v>
      </c>
      <c r="K23" s="37">
        <v>39651061.9</v>
      </c>
      <c r="L23" s="41">
        <f>M23-K23</f>
        <v>0</v>
      </c>
      <c r="M23" s="37">
        <v>39651061.9</v>
      </c>
      <c r="N23" s="37">
        <f>O23-M23</f>
        <v>1627924.3999999985</v>
      </c>
      <c r="O23" s="37">
        <v>41278986.3</v>
      </c>
      <c r="P23" s="37">
        <f>O23-C23</f>
        <v>16601190.099999998</v>
      </c>
    </row>
    <row r="24" spans="1:16" ht="29.25" customHeight="1">
      <c r="A24" s="19" t="s">
        <v>208</v>
      </c>
      <c r="B24" s="12" t="s">
        <v>182</v>
      </c>
      <c r="C24" s="38">
        <v>14208042.6</v>
      </c>
      <c r="D24" s="39">
        <f t="shared" si="3"/>
        <v>1100000</v>
      </c>
      <c r="E24" s="38">
        <v>15308042.6</v>
      </c>
      <c r="F24" s="38">
        <f aca="true" t="shared" si="15" ref="F24:F31">G24-E24</f>
        <v>3200000.000000002</v>
      </c>
      <c r="G24" s="38">
        <v>18508042.6</v>
      </c>
      <c r="H24" s="38">
        <f>I24-G24</f>
        <v>600000</v>
      </c>
      <c r="I24" s="38">
        <v>19108042.6</v>
      </c>
      <c r="J24" s="44">
        <f aca="true" t="shared" si="16" ref="J24:J31">K24-I24</f>
        <v>2900000</v>
      </c>
      <c r="K24" s="38">
        <v>22008042.6</v>
      </c>
      <c r="L24" s="44">
        <f aca="true" t="shared" si="17" ref="L24:L31">M24-K24</f>
        <v>0</v>
      </c>
      <c r="M24" s="38">
        <v>22008042.6</v>
      </c>
      <c r="N24" s="38">
        <f aca="true" t="shared" si="18" ref="N24:N30">O24-M24</f>
        <v>983787.6999999993</v>
      </c>
      <c r="O24" s="38">
        <v>22991830.3</v>
      </c>
      <c r="P24" s="38">
        <f t="shared" si="1"/>
        <v>8783787.700000001</v>
      </c>
    </row>
    <row r="25" spans="1:16" ht="30">
      <c r="A25" s="19" t="s">
        <v>209</v>
      </c>
      <c r="B25" s="12" t="s">
        <v>183</v>
      </c>
      <c r="C25" s="38">
        <v>3883295.7</v>
      </c>
      <c r="D25" s="39">
        <f>E25-C25</f>
        <v>0</v>
      </c>
      <c r="E25" s="38">
        <v>3883295.7</v>
      </c>
      <c r="F25" s="38">
        <f t="shared" si="15"/>
        <v>0</v>
      </c>
      <c r="G25" s="38">
        <v>3883295.7</v>
      </c>
      <c r="H25" s="38">
        <f aca="true" t="shared" si="19" ref="H25:H31">I25-G25</f>
        <v>819948.0999999996</v>
      </c>
      <c r="I25" s="38">
        <v>4703243.8</v>
      </c>
      <c r="J25" s="44">
        <f t="shared" si="16"/>
        <v>0</v>
      </c>
      <c r="K25" s="38">
        <v>4703243.8</v>
      </c>
      <c r="L25" s="44">
        <f t="shared" si="17"/>
        <v>0</v>
      </c>
      <c r="M25" s="38">
        <v>4703243.8</v>
      </c>
      <c r="N25" s="38">
        <f t="shared" si="18"/>
        <v>416049.4000000004</v>
      </c>
      <c r="O25" s="38">
        <v>5119293.2</v>
      </c>
      <c r="P25" s="38">
        <f t="shared" si="1"/>
        <v>1235997.5</v>
      </c>
    </row>
    <row r="26" spans="1:16" ht="30">
      <c r="A26" s="19" t="s">
        <v>210</v>
      </c>
      <c r="B26" s="12" t="s">
        <v>184</v>
      </c>
      <c r="C26" s="38">
        <v>3924296</v>
      </c>
      <c r="D26" s="39">
        <f t="shared" si="3"/>
        <v>277200.5</v>
      </c>
      <c r="E26" s="38">
        <v>4201496.5</v>
      </c>
      <c r="F26" s="38">
        <f t="shared" si="15"/>
        <v>0</v>
      </c>
      <c r="G26" s="38">
        <v>4201496.5</v>
      </c>
      <c r="H26" s="38">
        <f t="shared" si="19"/>
        <v>361607.7999999998</v>
      </c>
      <c r="I26" s="38">
        <v>4563104.3</v>
      </c>
      <c r="J26" s="44">
        <f t="shared" si="16"/>
        <v>0</v>
      </c>
      <c r="K26" s="38">
        <v>4563104.3</v>
      </c>
      <c r="L26" s="44">
        <f t="shared" si="17"/>
        <v>0</v>
      </c>
      <c r="M26" s="38">
        <v>4563104.3</v>
      </c>
      <c r="N26" s="38">
        <f t="shared" si="18"/>
        <v>39656.299999999814</v>
      </c>
      <c r="O26" s="38">
        <v>4602760.6</v>
      </c>
      <c r="P26" s="38">
        <f t="shared" si="1"/>
        <v>678464.5999999996</v>
      </c>
    </row>
    <row r="27" spans="1:16" ht="15">
      <c r="A27" s="19" t="s">
        <v>211</v>
      </c>
      <c r="B27" s="12" t="s">
        <v>185</v>
      </c>
      <c r="C27" s="38">
        <v>2662161.9</v>
      </c>
      <c r="D27" s="39">
        <f t="shared" si="3"/>
        <v>0</v>
      </c>
      <c r="E27" s="38">
        <v>2662161.9</v>
      </c>
      <c r="F27" s="38">
        <f t="shared" si="15"/>
        <v>3946090.9</v>
      </c>
      <c r="G27" s="38">
        <v>6608252.8</v>
      </c>
      <c r="H27" s="38">
        <f t="shared" si="19"/>
        <v>1768418.4000000004</v>
      </c>
      <c r="I27" s="38">
        <v>8376671.2</v>
      </c>
      <c r="J27" s="44">
        <f t="shared" si="16"/>
        <v>0</v>
      </c>
      <c r="K27" s="38">
        <v>8376671.2</v>
      </c>
      <c r="L27" s="44">
        <f t="shared" si="17"/>
        <v>0</v>
      </c>
      <c r="M27" s="38">
        <v>8376671.2</v>
      </c>
      <c r="N27" s="38">
        <f t="shared" si="18"/>
        <v>188430.99999999907</v>
      </c>
      <c r="O27" s="38">
        <v>8565102.2</v>
      </c>
      <c r="P27" s="38">
        <f t="shared" si="1"/>
        <v>5902940.299999999</v>
      </c>
    </row>
    <row r="28" spans="1:16" ht="30">
      <c r="A28" s="19" t="s">
        <v>212</v>
      </c>
      <c r="B28" s="12" t="s">
        <v>129</v>
      </c>
      <c r="C28" s="38">
        <v>0</v>
      </c>
      <c r="D28" s="39">
        <f t="shared" si="3"/>
        <v>0</v>
      </c>
      <c r="E28" s="38">
        <v>0</v>
      </c>
      <c r="F28" s="38">
        <f t="shared" si="15"/>
        <v>216066.5</v>
      </c>
      <c r="G28" s="38">
        <v>216066.5</v>
      </c>
      <c r="H28" s="38">
        <f t="shared" si="19"/>
        <v>0</v>
      </c>
      <c r="I28" s="38">
        <v>216066.5</v>
      </c>
      <c r="J28" s="44">
        <f t="shared" si="16"/>
        <v>0</v>
      </c>
      <c r="K28" s="38">
        <v>216066.5</v>
      </c>
      <c r="L28" s="44">
        <f t="shared" si="17"/>
        <v>0</v>
      </c>
      <c r="M28" s="38">
        <v>216066.5</v>
      </c>
      <c r="N28" s="38">
        <f t="shared" si="18"/>
        <v>-216066.5</v>
      </c>
      <c r="O28" s="38">
        <v>0</v>
      </c>
      <c r="P28" s="38">
        <f t="shared" si="1"/>
        <v>0</v>
      </c>
    </row>
    <row r="29" spans="1:16" s="8" customFormat="1" ht="15">
      <c r="A29" s="53" t="s">
        <v>213</v>
      </c>
      <c r="B29" s="30" t="s">
        <v>130</v>
      </c>
      <c r="C29" s="37">
        <v>0</v>
      </c>
      <c r="D29" s="40">
        <f t="shared" si="3"/>
        <v>167</v>
      </c>
      <c r="E29" s="37">
        <v>167</v>
      </c>
      <c r="F29" s="37">
        <f t="shared" si="15"/>
        <v>0</v>
      </c>
      <c r="G29" s="37">
        <v>167</v>
      </c>
      <c r="H29" s="37">
        <f t="shared" si="19"/>
        <v>0</v>
      </c>
      <c r="I29" s="37">
        <v>167</v>
      </c>
      <c r="J29" s="41">
        <f t="shared" si="16"/>
        <v>0</v>
      </c>
      <c r="K29" s="37">
        <v>167</v>
      </c>
      <c r="L29" s="41">
        <f t="shared" si="17"/>
        <v>0</v>
      </c>
      <c r="M29" s="37">
        <v>167</v>
      </c>
      <c r="N29" s="37">
        <f t="shared" si="18"/>
        <v>0</v>
      </c>
      <c r="O29" s="37">
        <v>167</v>
      </c>
      <c r="P29" s="37">
        <f t="shared" si="1"/>
        <v>167</v>
      </c>
    </row>
    <row r="30" spans="1:16" s="8" customFormat="1" ht="55.5" customHeight="1">
      <c r="A30" s="53" t="s">
        <v>214</v>
      </c>
      <c r="B30" s="30" t="s">
        <v>131</v>
      </c>
      <c r="C30" s="37">
        <v>0</v>
      </c>
      <c r="D30" s="40">
        <f t="shared" si="3"/>
        <v>9114.7</v>
      </c>
      <c r="E30" s="37">
        <v>9114.7</v>
      </c>
      <c r="F30" s="37">
        <f t="shared" si="15"/>
        <v>45069.600000000006</v>
      </c>
      <c r="G30" s="37">
        <v>54184.3</v>
      </c>
      <c r="H30" s="37">
        <f t="shared" si="19"/>
        <v>0</v>
      </c>
      <c r="I30" s="37">
        <v>54184.3</v>
      </c>
      <c r="J30" s="41">
        <f t="shared" si="16"/>
        <v>0</v>
      </c>
      <c r="K30" s="37">
        <v>54184.3</v>
      </c>
      <c r="L30" s="41">
        <f t="shared" si="17"/>
        <v>0</v>
      </c>
      <c r="M30" s="37">
        <v>54184.3</v>
      </c>
      <c r="N30" s="37">
        <f t="shared" si="18"/>
        <v>0</v>
      </c>
      <c r="O30" s="37">
        <v>54184.3</v>
      </c>
      <c r="P30" s="37">
        <f t="shared" si="1"/>
        <v>54184.3</v>
      </c>
    </row>
    <row r="31" spans="1:16" s="8" customFormat="1" ht="29.25">
      <c r="A31" s="53" t="s">
        <v>215</v>
      </c>
      <c r="B31" s="30" t="s">
        <v>132</v>
      </c>
      <c r="C31" s="37">
        <v>0</v>
      </c>
      <c r="D31" s="40">
        <f t="shared" si="3"/>
        <v>0</v>
      </c>
      <c r="E31" s="37">
        <v>0</v>
      </c>
      <c r="F31" s="37">
        <f t="shared" si="15"/>
        <v>-8736.1</v>
      </c>
      <c r="G31" s="37">
        <v>-8736.1</v>
      </c>
      <c r="H31" s="37">
        <f t="shared" si="19"/>
        <v>0</v>
      </c>
      <c r="I31" s="37">
        <v>-8736.1</v>
      </c>
      <c r="J31" s="41">
        <f t="shared" si="16"/>
        <v>0</v>
      </c>
      <c r="K31" s="37">
        <v>-8736.1</v>
      </c>
      <c r="L31" s="41">
        <f t="shared" si="17"/>
        <v>0</v>
      </c>
      <c r="M31" s="37">
        <v>-8736.1</v>
      </c>
      <c r="N31" s="37">
        <f>O31-M31</f>
        <v>-11213.800000000001</v>
      </c>
      <c r="O31" s="37">
        <v>-19949.9</v>
      </c>
      <c r="P31" s="37">
        <f t="shared" si="1"/>
        <v>-19949.9</v>
      </c>
    </row>
    <row r="32" spans="1:16" s="49" customFormat="1" ht="15">
      <c r="A32" s="56" t="s">
        <v>186</v>
      </c>
      <c r="B32" s="57"/>
      <c r="C32" s="36">
        <f>C34+C43+C45+C50+C60+C66+C70+C78+C82+C89+C95+C100+C102+C104</f>
        <v>58433964.599999994</v>
      </c>
      <c r="D32" s="36">
        <f t="shared" si="3"/>
        <v>3069558.1999999955</v>
      </c>
      <c r="E32" s="36">
        <f>E34+E43+E45+E50+E60+E66+E70+E78+E82+E89+E95+E100+E102+E104</f>
        <v>61503522.79999999</v>
      </c>
      <c r="F32" s="36">
        <f aca="true" t="shared" si="20" ref="F32:O32">F34+F43+F45+F50+F60+F66+F70+F78+F82+F89+F95+F100+F102+F104</f>
        <v>9971252.399999999</v>
      </c>
      <c r="G32" s="36">
        <f t="shared" si="20"/>
        <v>71474775.19999999</v>
      </c>
      <c r="H32" s="36">
        <f t="shared" si="20"/>
        <v>4591825.1</v>
      </c>
      <c r="I32" s="36">
        <f t="shared" si="20"/>
        <v>76066600.30000001</v>
      </c>
      <c r="J32" s="36">
        <f t="shared" si="20"/>
        <v>2253707.200000002</v>
      </c>
      <c r="K32" s="36">
        <f t="shared" si="20"/>
        <v>78320307.5</v>
      </c>
      <c r="L32" s="36">
        <f t="shared" si="20"/>
        <v>364989.8999999975</v>
      </c>
      <c r="M32" s="36">
        <f t="shared" si="20"/>
        <v>78685297.39999999</v>
      </c>
      <c r="N32" s="36">
        <f t="shared" si="20"/>
        <v>1400644.100000001</v>
      </c>
      <c r="O32" s="36">
        <f t="shared" si="20"/>
        <v>80085941.5</v>
      </c>
      <c r="P32" s="36">
        <f t="shared" si="1"/>
        <v>21651976.900000006</v>
      </c>
    </row>
    <row r="33" spans="1:16" ht="15">
      <c r="A33" s="19"/>
      <c r="B33" s="1" t="s">
        <v>1</v>
      </c>
      <c r="C33" s="38"/>
      <c r="D33" s="39"/>
      <c r="E33" s="38"/>
      <c r="F33" s="39"/>
      <c r="G33" s="38"/>
      <c r="H33" s="45"/>
      <c r="I33" s="38"/>
      <c r="J33" s="45"/>
      <c r="K33" s="38"/>
      <c r="L33" s="45"/>
      <c r="M33" s="38"/>
      <c r="N33" s="45"/>
      <c r="O33" s="38"/>
      <c r="P33" s="38">
        <f t="shared" si="1"/>
        <v>0</v>
      </c>
    </row>
    <row r="34" spans="1:16" s="8" customFormat="1" ht="15">
      <c r="A34" s="55" t="s">
        <v>2</v>
      </c>
      <c r="B34" s="2" t="s">
        <v>187</v>
      </c>
      <c r="C34" s="37">
        <f>C35+C36+C37+C38+C39+C40+C41+C42</f>
        <v>4594634.7</v>
      </c>
      <c r="D34" s="40">
        <f t="shared" si="3"/>
        <v>-1211728.7999999998</v>
      </c>
      <c r="E34" s="37">
        <f>E35+E36+E37+E38+E39+E40+E41+E42</f>
        <v>3382905.9000000004</v>
      </c>
      <c r="F34" s="37">
        <f>F35+F36+F37+F38+F39+F40+F41+F42</f>
        <v>242392.3999999999</v>
      </c>
      <c r="G34" s="37">
        <f aca="true" t="shared" si="21" ref="G34:O34">G35+G36+G37+G38+G39+G40+G41+G42</f>
        <v>3625298.3000000003</v>
      </c>
      <c r="H34" s="37">
        <f t="shared" si="21"/>
        <v>-39098.89999999993</v>
      </c>
      <c r="I34" s="37">
        <f t="shared" si="21"/>
        <v>3586199.4000000004</v>
      </c>
      <c r="J34" s="37">
        <f t="shared" si="21"/>
        <v>1531.0999999996275</v>
      </c>
      <c r="K34" s="37">
        <f t="shared" si="21"/>
        <v>3587730.5</v>
      </c>
      <c r="L34" s="37">
        <f t="shared" si="21"/>
        <v>-118676.89999999982</v>
      </c>
      <c r="M34" s="37">
        <f t="shared" si="21"/>
        <v>3469053.6</v>
      </c>
      <c r="N34" s="37">
        <f t="shared" si="21"/>
        <v>806123.8999999999</v>
      </c>
      <c r="O34" s="37">
        <f t="shared" si="21"/>
        <v>4275177.5</v>
      </c>
      <c r="P34" s="38">
        <f t="shared" si="1"/>
        <v>-319457.2000000002</v>
      </c>
    </row>
    <row r="35" spans="1:16" ht="32.25" customHeight="1">
      <c r="A35" s="9" t="s">
        <v>3</v>
      </c>
      <c r="B35" s="3" t="s">
        <v>5</v>
      </c>
      <c r="C35" s="38">
        <v>3468.7</v>
      </c>
      <c r="D35" s="39">
        <f t="shared" si="3"/>
        <v>36.40000000000009</v>
      </c>
      <c r="E35" s="38">
        <v>3505.1</v>
      </c>
      <c r="F35" s="38">
        <f aca="true" t="shared" si="22" ref="F35:F42">G35-E35</f>
        <v>0</v>
      </c>
      <c r="G35" s="38">
        <v>3505.1</v>
      </c>
      <c r="H35" s="38">
        <f>I35-G35</f>
        <v>0</v>
      </c>
      <c r="I35" s="38">
        <v>3505.1</v>
      </c>
      <c r="J35" s="38">
        <f>K35-I35</f>
        <v>0</v>
      </c>
      <c r="K35" s="38">
        <v>3505.1</v>
      </c>
      <c r="L35" s="38">
        <f>M35-K35</f>
        <v>0</v>
      </c>
      <c r="M35" s="38">
        <v>3505.1</v>
      </c>
      <c r="N35" s="38">
        <f>O35-M35</f>
        <v>0</v>
      </c>
      <c r="O35" s="38">
        <v>3505.1</v>
      </c>
      <c r="P35" s="38">
        <f t="shared" si="1"/>
        <v>36.40000000000009</v>
      </c>
    </row>
    <row r="36" spans="1:16" ht="45">
      <c r="A36" s="9" t="s">
        <v>4</v>
      </c>
      <c r="B36" s="3" t="s">
        <v>6</v>
      </c>
      <c r="C36" s="38">
        <v>119260.5</v>
      </c>
      <c r="D36" s="39">
        <f t="shared" si="3"/>
        <v>17073.29999999999</v>
      </c>
      <c r="E36" s="38">
        <v>136333.8</v>
      </c>
      <c r="F36" s="38">
        <f t="shared" si="22"/>
        <v>0</v>
      </c>
      <c r="G36" s="38">
        <v>136333.8</v>
      </c>
      <c r="H36" s="38">
        <f>I36-G36</f>
        <v>0</v>
      </c>
      <c r="I36" s="38">
        <v>136333.8</v>
      </c>
      <c r="J36" s="38">
        <f aca="true" t="shared" si="23" ref="J36:J42">K36-I36</f>
        <v>0</v>
      </c>
      <c r="K36" s="38">
        <v>136333.8</v>
      </c>
      <c r="L36" s="38">
        <f aca="true" t="shared" si="24" ref="L36:L42">M36-K36</f>
        <v>0</v>
      </c>
      <c r="M36" s="38">
        <v>136333.8</v>
      </c>
      <c r="N36" s="38">
        <f aca="true" t="shared" si="25" ref="N36:N42">O36-M36</f>
        <v>0</v>
      </c>
      <c r="O36" s="38">
        <v>136333.8</v>
      </c>
      <c r="P36" s="38">
        <f t="shared" si="1"/>
        <v>17073.29999999999</v>
      </c>
    </row>
    <row r="37" spans="1:16" ht="45">
      <c r="A37" s="9" t="s">
        <v>59</v>
      </c>
      <c r="B37" s="3" t="s">
        <v>7</v>
      </c>
      <c r="C37" s="38">
        <v>53411.4</v>
      </c>
      <c r="D37" s="39">
        <f t="shared" si="3"/>
        <v>5427.4000000000015</v>
      </c>
      <c r="E37" s="38">
        <v>58838.8</v>
      </c>
      <c r="F37" s="38">
        <f t="shared" si="22"/>
        <v>0</v>
      </c>
      <c r="G37" s="38">
        <v>58838.8</v>
      </c>
      <c r="H37" s="38">
        <f aca="true" t="shared" si="26" ref="H37:H99">I37-G37</f>
        <v>-375.70000000000437</v>
      </c>
      <c r="I37" s="38">
        <v>58463.1</v>
      </c>
      <c r="J37" s="38">
        <f t="shared" si="23"/>
        <v>0</v>
      </c>
      <c r="K37" s="38">
        <v>58463.1</v>
      </c>
      <c r="L37" s="38">
        <f t="shared" si="24"/>
        <v>1156.4000000000015</v>
      </c>
      <c r="M37" s="38">
        <v>59619.5</v>
      </c>
      <c r="N37" s="38">
        <f t="shared" si="25"/>
        <v>3031.800000000003</v>
      </c>
      <c r="O37" s="38">
        <v>62651.3</v>
      </c>
      <c r="P37" s="38">
        <f t="shared" si="1"/>
        <v>9239.900000000001</v>
      </c>
    </row>
    <row r="38" spans="1:16" ht="15">
      <c r="A38" s="9" t="s">
        <v>60</v>
      </c>
      <c r="B38" s="3" t="s">
        <v>8</v>
      </c>
      <c r="C38" s="38">
        <v>330.5</v>
      </c>
      <c r="D38" s="39">
        <f t="shared" si="3"/>
        <v>0</v>
      </c>
      <c r="E38" s="38">
        <v>330.5</v>
      </c>
      <c r="F38" s="38">
        <f t="shared" si="22"/>
        <v>0</v>
      </c>
      <c r="G38" s="38">
        <v>330.5</v>
      </c>
      <c r="H38" s="38">
        <f t="shared" si="26"/>
        <v>0</v>
      </c>
      <c r="I38" s="38">
        <v>330.5</v>
      </c>
      <c r="J38" s="38">
        <f t="shared" si="23"/>
        <v>0</v>
      </c>
      <c r="K38" s="38">
        <v>330.5</v>
      </c>
      <c r="L38" s="38">
        <f t="shared" si="24"/>
        <v>0</v>
      </c>
      <c r="M38" s="38">
        <v>330.5</v>
      </c>
      <c r="N38" s="38">
        <f t="shared" si="25"/>
        <v>0</v>
      </c>
      <c r="O38" s="38">
        <v>330.5</v>
      </c>
      <c r="P38" s="38">
        <f t="shared" si="1"/>
        <v>0</v>
      </c>
    </row>
    <row r="39" spans="1:16" ht="30">
      <c r="A39" s="9" t="s">
        <v>61</v>
      </c>
      <c r="B39" s="3" t="s">
        <v>9</v>
      </c>
      <c r="C39" s="38">
        <v>122280.6</v>
      </c>
      <c r="D39" s="39">
        <f t="shared" si="3"/>
        <v>33940.5</v>
      </c>
      <c r="E39" s="38">
        <v>156221.1</v>
      </c>
      <c r="F39" s="38">
        <f t="shared" si="22"/>
        <v>741.5</v>
      </c>
      <c r="G39" s="38">
        <v>156962.6</v>
      </c>
      <c r="H39" s="38">
        <f t="shared" si="26"/>
        <v>912.6999999999825</v>
      </c>
      <c r="I39" s="38">
        <v>157875.3</v>
      </c>
      <c r="J39" s="38">
        <f t="shared" si="23"/>
        <v>0</v>
      </c>
      <c r="K39" s="38">
        <v>157875.3</v>
      </c>
      <c r="L39" s="38">
        <f>M39-K39</f>
        <v>0</v>
      </c>
      <c r="M39" s="38">
        <v>157875.3</v>
      </c>
      <c r="N39" s="38">
        <f t="shared" si="25"/>
        <v>750.9000000000233</v>
      </c>
      <c r="O39" s="38">
        <v>158626.2</v>
      </c>
      <c r="P39" s="38">
        <f t="shared" si="1"/>
        <v>36345.600000000006</v>
      </c>
    </row>
    <row r="40" spans="1:16" ht="15">
      <c r="A40" s="9" t="s">
        <v>62</v>
      </c>
      <c r="B40" s="3" t="s">
        <v>10</v>
      </c>
      <c r="C40" s="38">
        <v>83910.1</v>
      </c>
      <c r="D40" s="39">
        <f t="shared" si="3"/>
        <v>47712.79999999999</v>
      </c>
      <c r="E40" s="38">
        <v>131622.9</v>
      </c>
      <c r="F40" s="38">
        <f t="shared" si="22"/>
        <v>0</v>
      </c>
      <c r="G40" s="38">
        <v>131622.9</v>
      </c>
      <c r="H40" s="38">
        <f t="shared" si="26"/>
        <v>0</v>
      </c>
      <c r="I40" s="38">
        <v>131622.9</v>
      </c>
      <c r="J40" s="38">
        <f>K40-I40</f>
        <v>0</v>
      </c>
      <c r="K40" s="38">
        <v>131622.9</v>
      </c>
      <c r="L40" s="38">
        <f t="shared" si="24"/>
        <v>0</v>
      </c>
      <c r="M40" s="38">
        <v>131622.9</v>
      </c>
      <c r="N40" s="38">
        <f t="shared" si="25"/>
        <v>8029.3000000000175</v>
      </c>
      <c r="O40" s="38">
        <v>139652.2</v>
      </c>
      <c r="P40" s="38">
        <f t="shared" si="1"/>
        <v>55742.100000000006</v>
      </c>
    </row>
    <row r="41" spans="1:16" ht="15">
      <c r="A41" s="9" t="s">
        <v>63</v>
      </c>
      <c r="B41" s="3" t="s">
        <v>11</v>
      </c>
      <c r="C41" s="38">
        <v>100000</v>
      </c>
      <c r="D41" s="39">
        <f t="shared" si="3"/>
        <v>0</v>
      </c>
      <c r="E41" s="38">
        <v>100000</v>
      </c>
      <c r="F41" s="38">
        <f t="shared" si="22"/>
        <v>73763</v>
      </c>
      <c r="G41" s="38">
        <v>173763</v>
      </c>
      <c r="H41" s="38">
        <f t="shared" si="26"/>
        <v>-45122</v>
      </c>
      <c r="I41" s="38">
        <v>128641</v>
      </c>
      <c r="J41" s="38">
        <f t="shared" si="23"/>
        <v>0</v>
      </c>
      <c r="K41" s="38">
        <v>128641</v>
      </c>
      <c r="L41" s="38">
        <f t="shared" si="24"/>
        <v>30920</v>
      </c>
      <c r="M41" s="38">
        <v>159561</v>
      </c>
      <c r="N41" s="38">
        <f t="shared" si="25"/>
        <v>-122392.4</v>
      </c>
      <c r="O41" s="38">
        <v>37168.6</v>
      </c>
      <c r="P41" s="38">
        <f t="shared" si="1"/>
        <v>-62831.4</v>
      </c>
    </row>
    <row r="42" spans="1:16" ht="15">
      <c r="A42" s="9" t="s">
        <v>64</v>
      </c>
      <c r="B42" s="3" t="s">
        <v>12</v>
      </c>
      <c r="C42" s="38">
        <v>4111972.9</v>
      </c>
      <c r="D42" s="39">
        <f t="shared" si="3"/>
        <v>-1315919.1999999997</v>
      </c>
      <c r="E42" s="38">
        <v>2796053.7</v>
      </c>
      <c r="F42" s="38">
        <f t="shared" si="22"/>
        <v>167887.8999999999</v>
      </c>
      <c r="G42" s="38">
        <v>2963941.6</v>
      </c>
      <c r="H42" s="38">
        <f t="shared" si="26"/>
        <v>5486.100000000093</v>
      </c>
      <c r="I42" s="38">
        <v>2969427.7</v>
      </c>
      <c r="J42" s="38">
        <f t="shared" si="23"/>
        <v>1531.0999999996275</v>
      </c>
      <c r="K42" s="38">
        <v>2970958.8</v>
      </c>
      <c r="L42" s="38">
        <f t="shared" si="24"/>
        <v>-150753.2999999998</v>
      </c>
      <c r="M42" s="38">
        <v>2820205.5</v>
      </c>
      <c r="N42" s="38">
        <f t="shared" si="25"/>
        <v>916704.2999999998</v>
      </c>
      <c r="O42" s="38">
        <v>3736909.8</v>
      </c>
      <c r="P42" s="38">
        <f t="shared" si="1"/>
        <v>-375063.1000000001</v>
      </c>
    </row>
    <row r="43" spans="1:16" s="8" customFormat="1" ht="15">
      <c r="A43" s="55" t="s">
        <v>65</v>
      </c>
      <c r="B43" s="2" t="s">
        <v>188</v>
      </c>
      <c r="C43" s="37">
        <f>C44</f>
        <v>52366.6</v>
      </c>
      <c r="D43" s="40">
        <f t="shared" si="3"/>
        <v>0</v>
      </c>
      <c r="E43" s="37">
        <f>E44</f>
        <v>52366.6</v>
      </c>
      <c r="F43" s="37">
        <f aca="true" t="shared" si="27" ref="F43:O43">F44</f>
        <v>0</v>
      </c>
      <c r="G43" s="37">
        <f t="shared" si="27"/>
        <v>52366.6</v>
      </c>
      <c r="H43" s="37">
        <f t="shared" si="27"/>
        <v>98.5</v>
      </c>
      <c r="I43" s="37">
        <f t="shared" si="27"/>
        <v>52465.1</v>
      </c>
      <c r="J43" s="37">
        <f t="shared" si="27"/>
        <v>0</v>
      </c>
      <c r="K43" s="37">
        <f t="shared" si="27"/>
        <v>52465.1</v>
      </c>
      <c r="L43" s="37">
        <f t="shared" si="27"/>
        <v>0</v>
      </c>
      <c r="M43" s="37">
        <f t="shared" si="27"/>
        <v>52465.1</v>
      </c>
      <c r="N43" s="37">
        <f t="shared" si="27"/>
        <v>0</v>
      </c>
      <c r="O43" s="37">
        <f t="shared" si="27"/>
        <v>52465.1</v>
      </c>
      <c r="P43" s="38">
        <f t="shared" si="1"/>
        <v>98.5</v>
      </c>
    </row>
    <row r="44" spans="1:16" ht="15">
      <c r="A44" s="9" t="s">
        <v>66</v>
      </c>
      <c r="B44" s="3" t="s">
        <v>13</v>
      </c>
      <c r="C44" s="38">
        <v>52366.6</v>
      </c>
      <c r="D44" s="39">
        <f t="shared" si="3"/>
        <v>0</v>
      </c>
      <c r="E44" s="38">
        <v>52366.6</v>
      </c>
      <c r="F44" s="38">
        <f>G44-E44</f>
        <v>0</v>
      </c>
      <c r="G44" s="38">
        <v>52366.6</v>
      </c>
      <c r="H44" s="38">
        <f t="shared" si="26"/>
        <v>98.5</v>
      </c>
      <c r="I44" s="38">
        <v>52465.1</v>
      </c>
      <c r="J44" s="38">
        <f>K44-I44</f>
        <v>0</v>
      </c>
      <c r="K44" s="38">
        <v>52465.1</v>
      </c>
      <c r="L44" s="38">
        <f>M44-K44</f>
        <v>0</v>
      </c>
      <c r="M44" s="38">
        <v>52465.1</v>
      </c>
      <c r="N44" s="38">
        <f>O44-M44</f>
        <v>0</v>
      </c>
      <c r="O44" s="38">
        <v>52465.1</v>
      </c>
      <c r="P44" s="38">
        <f t="shared" si="1"/>
        <v>98.5</v>
      </c>
    </row>
    <row r="45" spans="1:16" s="8" customFormat="1" ht="25.5">
      <c r="A45" s="55" t="s">
        <v>67</v>
      </c>
      <c r="B45" s="2" t="s">
        <v>189</v>
      </c>
      <c r="C45" s="37">
        <f>C46+C47+C48+C49</f>
        <v>767728.6000000001</v>
      </c>
      <c r="D45" s="40">
        <f t="shared" si="3"/>
        <v>34413.59999999998</v>
      </c>
      <c r="E45" s="37">
        <f>E46+E47+E48+E49</f>
        <v>802142.2000000001</v>
      </c>
      <c r="F45" s="37">
        <f>F46+F47+F48+F49</f>
        <v>399201</v>
      </c>
      <c r="G45" s="37">
        <f aca="true" t="shared" si="28" ref="G45:O45">G46+G47+G48+G49</f>
        <v>1201343.2000000002</v>
      </c>
      <c r="H45" s="37">
        <f t="shared" si="28"/>
        <v>9907.000000000036</v>
      </c>
      <c r="I45" s="37">
        <f t="shared" si="28"/>
        <v>1211250.2000000002</v>
      </c>
      <c r="J45" s="37">
        <f t="shared" si="28"/>
        <v>0</v>
      </c>
      <c r="K45" s="37">
        <f t="shared" si="28"/>
        <v>1211250.2000000002</v>
      </c>
      <c r="L45" s="37">
        <f t="shared" si="28"/>
        <v>-5603.8</v>
      </c>
      <c r="M45" s="37">
        <f t="shared" si="28"/>
        <v>1205646.4000000001</v>
      </c>
      <c r="N45" s="37">
        <f t="shared" si="28"/>
        <v>10127.299999999896</v>
      </c>
      <c r="O45" s="37">
        <f t="shared" si="28"/>
        <v>1215773.7</v>
      </c>
      <c r="P45" s="38">
        <f t="shared" si="1"/>
        <v>448045.09999999986</v>
      </c>
    </row>
    <row r="46" spans="1:16" ht="30">
      <c r="A46" s="9" t="s">
        <v>68</v>
      </c>
      <c r="B46" s="3" t="s">
        <v>14</v>
      </c>
      <c r="C46" s="38">
        <v>250289.4</v>
      </c>
      <c r="D46" s="39">
        <f t="shared" si="3"/>
        <v>16527.50000000003</v>
      </c>
      <c r="E46" s="38">
        <v>266816.9</v>
      </c>
      <c r="F46" s="38">
        <f>G46-E46</f>
        <v>112136.89999999997</v>
      </c>
      <c r="G46" s="38">
        <v>378953.8</v>
      </c>
      <c r="H46" s="38">
        <f>I46-G46</f>
        <v>12812.100000000035</v>
      </c>
      <c r="I46" s="38">
        <v>391765.9</v>
      </c>
      <c r="J46" s="38">
        <f>K46-I46</f>
        <v>0</v>
      </c>
      <c r="K46" s="38">
        <v>391765.9</v>
      </c>
      <c r="L46" s="38">
        <f>M46-K46</f>
        <v>-3263.5</v>
      </c>
      <c r="M46" s="38">
        <v>388502.4</v>
      </c>
      <c r="N46" s="38">
        <f>O46-M46</f>
        <v>-3380.100000000035</v>
      </c>
      <c r="O46" s="38">
        <v>385122.3</v>
      </c>
      <c r="P46" s="38">
        <f t="shared" si="1"/>
        <v>134832.9</v>
      </c>
    </row>
    <row r="47" spans="1:16" ht="15">
      <c r="A47" s="10" t="s">
        <v>69</v>
      </c>
      <c r="B47" s="5" t="s">
        <v>15</v>
      </c>
      <c r="C47" s="38">
        <v>508342.4</v>
      </c>
      <c r="D47" s="39">
        <f t="shared" si="3"/>
        <v>17886.099999999977</v>
      </c>
      <c r="E47" s="38">
        <v>526228.5</v>
      </c>
      <c r="F47" s="38">
        <f>G47-E47</f>
        <v>278817.30000000005</v>
      </c>
      <c r="G47" s="38">
        <v>805045.8</v>
      </c>
      <c r="H47" s="38">
        <f t="shared" si="26"/>
        <v>0</v>
      </c>
      <c r="I47" s="38">
        <v>805045.8</v>
      </c>
      <c r="J47" s="38">
        <f>K47-I47</f>
        <v>0</v>
      </c>
      <c r="K47" s="38">
        <v>805045.8</v>
      </c>
      <c r="L47" s="38">
        <f>M47-K47</f>
        <v>3263.5</v>
      </c>
      <c r="M47" s="38">
        <v>808309.3</v>
      </c>
      <c r="N47" s="38">
        <f>O47-M47</f>
        <v>17057.29999999993</v>
      </c>
      <c r="O47" s="38">
        <v>825366.6</v>
      </c>
      <c r="P47" s="38">
        <f t="shared" si="1"/>
        <v>317024.19999999995</v>
      </c>
    </row>
    <row r="48" spans="1:16" ht="15">
      <c r="A48" s="11" t="s">
        <v>70</v>
      </c>
      <c r="B48" s="7" t="s">
        <v>16</v>
      </c>
      <c r="C48" s="51">
        <v>850</v>
      </c>
      <c r="D48" s="39">
        <f t="shared" si="3"/>
        <v>0</v>
      </c>
      <c r="E48" s="38">
        <v>850</v>
      </c>
      <c r="F48" s="38">
        <f>G48-E48</f>
        <v>0</v>
      </c>
      <c r="G48" s="38">
        <v>850</v>
      </c>
      <c r="H48" s="38">
        <f t="shared" si="26"/>
        <v>0</v>
      </c>
      <c r="I48" s="38">
        <v>850</v>
      </c>
      <c r="J48" s="38">
        <f>K48-I48</f>
        <v>0</v>
      </c>
      <c r="K48" s="38">
        <v>850</v>
      </c>
      <c r="L48" s="38">
        <f>M48-K48</f>
        <v>0</v>
      </c>
      <c r="M48" s="38">
        <v>850</v>
      </c>
      <c r="N48" s="38">
        <f>O48-M48</f>
        <v>-690</v>
      </c>
      <c r="O48" s="38">
        <v>160</v>
      </c>
      <c r="P48" s="38">
        <f t="shared" si="1"/>
        <v>-690</v>
      </c>
    </row>
    <row r="49" spans="1:16" ht="30">
      <c r="A49" s="11" t="s">
        <v>126</v>
      </c>
      <c r="B49" s="7" t="s">
        <v>127</v>
      </c>
      <c r="C49" s="51">
        <v>8246.8</v>
      </c>
      <c r="D49" s="39">
        <f t="shared" si="3"/>
        <v>0</v>
      </c>
      <c r="E49" s="38">
        <v>8246.8</v>
      </c>
      <c r="F49" s="38">
        <f>G49-E49</f>
        <v>8246.8</v>
      </c>
      <c r="G49" s="38">
        <v>16493.6</v>
      </c>
      <c r="H49" s="38">
        <f t="shared" si="26"/>
        <v>-2905.0999999999985</v>
      </c>
      <c r="I49" s="38">
        <v>13588.5</v>
      </c>
      <c r="J49" s="38">
        <f>K49-I49</f>
        <v>0</v>
      </c>
      <c r="K49" s="38">
        <v>13588.5</v>
      </c>
      <c r="L49" s="38">
        <f>M49-K49</f>
        <v>-5603.8</v>
      </c>
      <c r="M49" s="38">
        <v>7984.7</v>
      </c>
      <c r="N49" s="38">
        <f>O49-M49</f>
        <v>-2859.8999999999996</v>
      </c>
      <c r="O49" s="38">
        <v>5124.8</v>
      </c>
      <c r="P49" s="38">
        <f t="shared" si="1"/>
        <v>-3121.999999999999</v>
      </c>
    </row>
    <row r="50" spans="1:16" s="8" customFormat="1" ht="15">
      <c r="A50" s="55" t="s">
        <v>71</v>
      </c>
      <c r="B50" s="6" t="s">
        <v>190</v>
      </c>
      <c r="C50" s="37">
        <f>C51+C53+C54+C55+C56+C57+C58+C59</f>
        <v>9239316.6</v>
      </c>
      <c r="D50" s="40">
        <f t="shared" si="3"/>
        <v>439263.0999999996</v>
      </c>
      <c r="E50" s="37">
        <f>E51+E53+E54+E55+E56+E57+E58+E59</f>
        <v>9678579.7</v>
      </c>
      <c r="F50" s="37">
        <f>F51+F53+F54+F55+F56+F57+F58+F59</f>
        <v>1475916.1</v>
      </c>
      <c r="G50" s="37">
        <f aca="true" t="shared" si="29" ref="G50:M50">G51+G53+G54+G55+G56+G57+G58+G59</f>
        <v>11154495.8</v>
      </c>
      <c r="H50" s="37">
        <f t="shared" si="29"/>
        <v>1620617.6</v>
      </c>
      <c r="I50" s="37">
        <f t="shared" si="29"/>
        <v>12775113.4</v>
      </c>
      <c r="J50" s="37">
        <f t="shared" si="29"/>
        <v>12817.00000000003</v>
      </c>
      <c r="K50" s="37">
        <f t="shared" si="29"/>
        <v>12787930.4</v>
      </c>
      <c r="L50" s="37">
        <f t="shared" si="29"/>
        <v>20890.200000000084</v>
      </c>
      <c r="M50" s="37">
        <f t="shared" si="29"/>
        <v>12808820.6</v>
      </c>
      <c r="N50" s="37">
        <f>N51+N53+N54+N55+N56+N57+N58+N59+N52</f>
        <v>842521.2999999998</v>
      </c>
      <c r="O50" s="37">
        <f>O51+O53+O54+O55+O56+O57+O58+O59+O52</f>
        <v>13651341.9</v>
      </c>
      <c r="P50" s="38">
        <f t="shared" si="1"/>
        <v>4412025.300000001</v>
      </c>
    </row>
    <row r="51" spans="1:16" ht="15">
      <c r="A51" s="9" t="s">
        <v>72</v>
      </c>
      <c r="B51" s="7" t="s">
        <v>17</v>
      </c>
      <c r="C51" s="38">
        <v>174244</v>
      </c>
      <c r="D51" s="39">
        <f t="shared" si="3"/>
        <v>3706.899999999994</v>
      </c>
      <c r="E51" s="38">
        <v>177950.9</v>
      </c>
      <c r="F51" s="38">
        <f>G51-E51</f>
        <v>3755.399999999994</v>
      </c>
      <c r="G51" s="38">
        <v>181706.3</v>
      </c>
      <c r="H51" s="38">
        <f t="shared" si="26"/>
        <v>0</v>
      </c>
      <c r="I51" s="38">
        <v>181706.3</v>
      </c>
      <c r="J51" s="38">
        <f>K51-I51</f>
        <v>740.6000000000058</v>
      </c>
      <c r="K51" s="38">
        <v>182446.9</v>
      </c>
      <c r="L51" s="38">
        <f>M51-K51</f>
        <v>-101.10000000000582</v>
      </c>
      <c r="M51" s="38">
        <v>182345.8</v>
      </c>
      <c r="N51" s="38">
        <f>O51-M51</f>
        <v>3428.5</v>
      </c>
      <c r="O51" s="38">
        <v>185774.3</v>
      </c>
      <c r="P51" s="38">
        <f t="shared" si="1"/>
        <v>11530.299999999988</v>
      </c>
    </row>
    <row r="52" spans="1:16" ht="15">
      <c r="A52" s="9" t="s">
        <v>157</v>
      </c>
      <c r="B52" s="7" t="s">
        <v>158</v>
      </c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>
        <f aca="true" t="shared" si="30" ref="N52:N59">O52-M52</f>
        <v>100</v>
      </c>
      <c r="O52" s="38">
        <v>100</v>
      </c>
      <c r="P52" s="38">
        <f t="shared" si="1"/>
        <v>100</v>
      </c>
    </row>
    <row r="53" spans="1:16" ht="15">
      <c r="A53" s="9" t="s">
        <v>73</v>
      </c>
      <c r="B53" s="7" t="s">
        <v>18</v>
      </c>
      <c r="C53" s="38">
        <v>1445333.4</v>
      </c>
      <c r="D53" s="39">
        <f t="shared" si="3"/>
        <v>38748.40000000014</v>
      </c>
      <c r="E53" s="38">
        <v>1484081.8</v>
      </c>
      <c r="F53" s="38">
        <f aca="true" t="shared" si="31" ref="F53:F59">G53-E53</f>
        <v>88997.80000000005</v>
      </c>
      <c r="G53" s="38">
        <v>1573079.6</v>
      </c>
      <c r="H53" s="38">
        <f t="shared" si="26"/>
        <v>905668.6999999997</v>
      </c>
      <c r="I53" s="38">
        <v>2478748.3</v>
      </c>
      <c r="J53" s="38">
        <f aca="true" t="shared" si="32" ref="J53:J59">K53-I53</f>
        <v>1775</v>
      </c>
      <c r="K53" s="38">
        <v>2480523.3</v>
      </c>
      <c r="L53" s="38">
        <f aca="true" t="shared" si="33" ref="L53:L59">M53-K53</f>
        <v>31076.700000000186</v>
      </c>
      <c r="M53" s="38">
        <v>2511600</v>
      </c>
      <c r="N53" s="38">
        <f t="shared" si="30"/>
        <v>10263.799999999814</v>
      </c>
      <c r="O53" s="38">
        <v>2521863.8</v>
      </c>
      <c r="P53" s="38">
        <f t="shared" si="1"/>
        <v>1076530.4</v>
      </c>
    </row>
    <row r="54" spans="1:16" ht="15">
      <c r="A54" s="9" t="s">
        <v>74</v>
      </c>
      <c r="B54" s="7" t="s">
        <v>19</v>
      </c>
      <c r="C54" s="38">
        <v>51670.7</v>
      </c>
      <c r="D54" s="39">
        <f t="shared" si="3"/>
        <v>27079.600000000006</v>
      </c>
      <c r="E54" s="38">
        <v>78750.3</v>
      </c>
      <c r="F54" s="38">
        <f t="shared" si="31"/>
        <v>23159.899999999994</v>
      </c>
      <c r="G54" s="38">
        <v>101910.2</v>
      </c>
      <c r="H54" s="38">
        <f t="shared" si="26"/>
        <v>-12112.599999999991</v>
      </c>
      <c r="I54" s="38">
        <v>89797.6</v>
      </c>
      <c r="J54" s="38">
        <f t="shared" si="32"/>
        <v>0</v>
      </c>
      <c r="K54" s="38">
        <v>89797.6</v>
      </c>
      <c r="L54" s="38">
        <f t="shared" si="33"/>
        <v>-42446.8</v>
      </c>
      <c r="M54" s="38">
        <v>47350.8</v>
      </c>
      <c r="N54" s="38">
        <f t="shared" si="30"/>
        <v>-4479.300000000003</v>
      </c>
      <c r="O54" s="38">
        <v>42871.5</v>
      </c>
      <c r="P54" s="38">
        <f t="shared" si="1"/>
        <v>-8799.199999999997</v>
      </c>
    </row>
    <row r="55" spans="1:16" ht="15">
      <c r="A55" s="9" t="s">
        <v>75</v>
      </c>
      <c r="B55" s="7" t="s">
        <v>20</v>
      </c>
      <c r="C55" s="38">
        <v>1461200.1</v>
      </c>
      <c r="D55" s="39">
        <f t="shared" si="3"/>
        <v>8858.799999999814</v>
      </c>
      <c r="E55" s="38">
        <v>1470058.9</v>
      </c>
      <c r="F55" s="38">
        <f t="shared" si="31"/>
        <v>37579.40000000014</v>
      </c>
      <c r="G55" s="38">
        <v>1507638.3</v>
      </c>
      <c r="H55" s="38">
        <f t="shared" si="26"/>
        <v>98138.30000000005</v>
      </c>
      <c r="I55" s="38">
        <v>1605776.6</v>
      </c>
      <c r="J55" s="38">
        <f t="shared" si="32"/>
        <v>0</v>
      </c>
      <c r="K55" s="38">
        <v>1605776.6</v>
      </c>
      <c r="L55" s="38">
        <f t="shared" si="33"/>
        <v>29185.699999999953</v>
      </c>
      <c r="M55" s="38">
        <v>1634962.3</v>
      </c>
      <c r="N55" s="38">
        <f t="shared" si="30"/>
        <v>127263.5</v>
      </c>
      <c r="O55" s="38">
        <v>1762225.8</v>
      </c>
      <c r="P55" s="38">
        <f t="shared" si="1"/>
        <v>301025.69999999995</v>
      </c>
    </row>
    <row r="56" spans="1:16" ht="15">
      <c r="A56" s="9" t="s">
        <v>76</v>
      </c>
      <c r="B56" s="7" t="s">
        <v>21</v>
      </c>
      <c r="C56" s="38">
        <v>196000</v>
      </c>
      <c r="D56" s="39">
        <f t="shared" si="3"/>
        <v>308174.9</v>
      </c>
      <c r="E56" s="38">
        <v>504174.9</v>
      </c>
      <c r="F56" s="38">
        <f t="shared" si="31"/>
        <v>341437.4</v>
      </c>
      <c r="G56" s="38">
        <v>845612.3</v>
      </c>
      <c r="H56" s="38">
        <f t="shared" si="26"/>
        <v>1914.0999999999767</v>
      </c>
      <c r="I56" s="38">
        <v>847526.4</v>
      </c>
      <c r="J56" s="38">
        <f t="shared" si="32"/>
        <v>1986.4000000000233</v>
      </c>
      <c r="K56" s="38">
        <v>849512.8</v>
      </c>
      <c r="L56" s="38">
        <f t="shared" si="33"/>
        <v>-8824.300000000047</v>
      </c>
      <c r="M56" s="38">
        <v>840688.5</v>
      </c>
      <c r="N56" s="38">
        <f t="shared" si="30"/>
        <v>115821</v>
      </c>
      <c r="O56" s="38">
        <v>956509.5</v>
      </c>
      <c r="P56" s="38">
        <f t="shared" si="1"/>
        <v>760509.5</v>
      </c>
    </row>
    <row r="57" spans="1:16" ht="15">
      <c r="A57" s="9" t="s">
        <v>77</v>
      </c>
      <c r="B57" s="7" t="s">
        <v>22</v>
      </c>
      <c r="C57" s="38">
        <v>5413455.8</v>
      </c>
      <c r="D57" s="39">
        <f t="shared" si="3"/>
        <v>0</v>
      </c>
      <c r="E57" s="38">
        <v>5413455.8</v>
      </c>
      <c r="F57" s="38">
        <f t="shared" si="31"/>
        <v>950540.5</v>
      </c>
      <c r="G57" s="38">
        <v>6363996.3</v>
      </c>
      <c r="H57" s="38">
        <f t="shared" si="26"/>
        <v>566536.4000000004</v>
      </c>
      <c r="I57" s="38">
        <v>6930532.7</v>
      </c>
      <c r="J57" s="38">
        <f t="shared" si="32"/>
        <v>0</v>
      </c>
      <c r="K57" s="38">
        <v>6930532.7</v>
      </c>
      <c r="L57" s="38">
        <f t="shared" si="33"/>
        <v>0</v>
      </c>
      <c r="M57" s="38">
        <v>6930532.7</v>
      </c>
      <c r="N57" s="38">
        <f t="shared" si="30"/>
        <v>0</v>
      </c>
      <c r="O57" s="38">
        <v>6930532.7</v>
      </c>
      <c r="P57" s="38">
        <f t="shared" si="1"/>
        <v>1517076.9000000004</v>
      </c>
    </row>
    <row r="58" spans="1:16" ht="15">
      <c r="A58" s="9" t="s">
        <v>78</v>
      </c>
      <c r="B58" s="7" t="s">
        <v>23</v>
      </c>
      <c r="C58" s="38">
        <v>25859.2</v>
      </c>
      <c r="D58" s="39">
        <f t="shared" si="3"/>
        <v>212.39999999999782</v>
      </c>
      <c r="E58" s="38">
        <v>26071.6</v>
      </c>
      <c r="F58" s="38">
        <f t="shared" si="31"/>
        <v>1092.7000000000007</v>
      </c>
      <c r="G58" s="38">
        <v>27164.3</v>
      </c>
      <c r="H58" s="38">
        <f t="shared" si="26"/>
        <v>1628.7000000000007</v>
      </c>
      <c r="I58" s="38">
        <v>28793</v>
      </c>
      <c r="J58" s="38">
        <f t="shared" si="32"/>
        <v>0</v>
      </c>
      <c r="K58" s="38">
        <v>28793</v>
      </c>
      <c r="L58" s="38">
        <f t="shared" si="33"/>
        <v>0</v>
      </c>
      <c r="M58" s="38">
        <v>28793</v>
      </c>
      <c r="N58" s="38">
        <f t="shared" si="30"/>
        <v>76462</v>
      </c>
      <c r="O58" s="38">
        <v>105255</v>
      </c>
      <c r="P58" s="38">
        <f t="shared" si="1"/>
        <v>79395.8</v>
      </c>
    </row>
    <row r="59" spans="1:16" ht="15">
      <c r="A59" s="9" t="s">
        <v>79</v>
      </c>
      <c r="B59" s="7" t="s">
        <v>24</v>
      </c>
      <c r="C59" s="38">
        <v>471553.4</v>
      </c>
      <c r="D59" s="39">
        <f t="shared" si="3"/>
        <v>52482.09999999998</v>
      </c>
      <c r="E59" s="38">
        <v>524035.5</v>
      </c>
      <c r="F59" s="38">
        <f t="shared" si="31"/>
        <v>29353</v>
      </c>
      <c r="G59" s="38">
        <v>553388.5</v>
      </c>
      <c r="H59" s="38">
        <f t="shared" si="26"/>
        <v>58844</v>
      </c>
      <c r="I59" s="38">
        <v>612232.5</v>
      </c>
      <c r="J59" s="38">
        <f t="shared" si="32"/>
        <v>8315</v>
      </c>
      <c r="K59" s="38">
        <v>620547.5</v>
      </c>
      <c r="L59" s="38">
        <f t="shared" si="33"/>
        <v>12000</v>
      </c>
      <c r="M59" s="38">
        <v>632547.5</v>
      </c>
      <c r="N59" s="38">
        <f t="shared" si="30"/>
        <v>513661.80000000005</v>
      </c>
      <c r="O59" s="38">
        <v>1146209.3</v>
      </c>
      <c r="P59" s="38">
        <f t="shared" si="1"/>
        <v>674655.9</v>
      </c>
    </row>
    <row r="60" spans="1:16" s="8" customFormat="1" ht="15">
      <c r="A60" s="55" t="s">
        <v>80</v>
      </c>
      <c r="B60" s="6" t="s">
        <v>191</v>
      </c>
      <c r="C60" s="37">
        <f>C61+C62+C63+C64+C65</f>
        <v>1907987.4</v>
      </c>
      <c r="D60" s="40">
        <f t="shared" si="3"/>
        <v>293984.2000000002</v>
      </c>
      <c r="E60" s="37">
        <f>E61+E62+E63+E64+E65</f>
        <v>2201971.6</v>
      </c>
      <c r="F60" s="37">
        <f>F61+F62+F63+F64+F65</f>
        <v>1151447.8</v>
      </c>
      <c r="G60" s="37">
        <f aca="true" t="shared" si="34" ref="G60:O60">G61+G62+G63+G64+G65</f>
        <v>3353419.4</v>
      </c>
      <c r="H60" s="37">
        <f t="shared" si="34"/>
        <v>793362.8999999998</v>
      </c>
      <c r="I60" s="37">
        <f t="shared" si="34"/>
        <v>4146782.3</v>
      </c>
      <c r="J60" s="37">
        <f t="shared" si="34"/>
        <v>386792.40000000014</v>
      </c>
      <c r="K60" s="37">
        <f t="shared" si="34"/>
        <v>4533574.7</v>
      </c>
      <c r="L60" s="37">
        <f t="shared" si="34"/>
        <v>24458.300000000163</v>
      </c>
      <c r="M60" s="37">
        <f t="shared" si="34"/>
        <v>4558033.000000001</v>
      </c>
      <c r="N60" s="37">
        <f t="shared" si="34"/>
        <v>-255519.50000000006</v>
      </c>
      <c r="O60" s="37">
        <f t="shared" si="34"/>
        <v>4302513.500000001</v>
      </c>
      <c r="P60" s="38">
        <f t="shared" si="1"/>
        <v>2394526.100000001</v>
      </c>
    </row>
    <row r="61" spans="1:16" ht="15">
      <c r="A61" s="9" t="s">
        <v>81</v>
      </c>
      <c r="B61" s="7" t="s">
        <v>25</v>
      </c>
      <c r="C61" s="38">
        <v>20000</v>
      </c>
      <c r="D61" s="39">
        <f t="shared" si="3"/>
        <v>208090.8</v>
      </c>
      <c r="E61" s="38">
        <v>228090.8</v>
      </c>
      <c r="F61" s="38">
        <f>G61-E61</f>
        <v>297520.7</v>
      </c>
      <c r="G61" s="38">
        <v>525611.5</v>
      </c>
      <c r="H61" s="38">
        <f t="shared" si="26"/>
        <v>0</v>
      </c>
      <c r="I61" s="38">
        <v>525611.5</v>
      </c>
      <c r="J61" s="38">
        <f>K61-I61</f>
        <v>0</v>
      </c>
      <c r="K61" s="38">
        <v>525611.5</v>
      </c>
      <c r="L61" s="38">
        <f>M61-K61</f>
        <v>-11185.099999999977</v>
      </c>
      <c r="M61" s="38">
        <v>514426.4</v>
      </c>
      <c r="N61" s="38">
        <f>O61-M61</f>
        <v>-227249.7</v>
      </c>
      <c r="O61" s="38">
        <v>287176.7</v>
      </c>
      <c r="P61" s="38">
        <f t="shared" si="1"/>
        <v>267176.7</v>
      </c>
    </row>
    <row r="62" spans="1:16" ht="15">
      <c r="A62" s="9" t="s">
        <v>82</v>
      </c>
      <c r="B62" s="7" t="s">
        <v>26</v>
      </c>
      <c r="C62" s="38">
        <v>1296497.9</v>
      </c>
      <c r="D62" s="39">
        <f t="shared" si="3"/>
        <v>39270.30000000005</v>
      </c>
      <c r="E62" s="38">
        <v>1335768.2</v>
      </c>
      <c r="F62" s="38">
        <f>G62-E62</f>
        <v>377740.6000000001</v>
      </c>
      <c r="G62" s="38">
        <v>1713508.8</v>
      </c>
      <c r="H62" s="38">
        <f t="shared" si="26"/>
        <v>749999.9999999998</v>
      </c>
      <c r="I62" s="38">
        <v>2463508.8</v>
      </c>
      <c r="J62" s="38">
        <f>K62-I62</f>
        <v>386792.2000000002</v>
      </c>
      <c r="K62" s="38">
        <v>2850301</v>
      </c>
      <c r="L62" s="38">
        <f>M62-K62</f>
        <v>28383.100000000093</v>
      </c>
      <c r="M62" s="38">
        <v>2878684.1</v>
      </c>
      <c r="N62" s="38">
        <f>O62-M62</f>
        <v>0</v>
      </c>
      <c r="O62" s="38">
        <v>2878684.1</v>
      </c>
      <c r="P62" s="38">
        <f t="shared" si="1"/>
        <v>1582186.2000000002</v>
      </c>
    </row>
    <row r="63" spans="1:16" ht="15">
      <c r="A63" s="9" t="s">
        <v>125</v>
      </c>
      <c r="B63" s="7" t="s">
        <v>124</v>
      </c>
      <c r="C63" s="38">
        <v>355212.2</v>
      </c>
      <c r="D63" s="39">
        <f t="shared" si="3"/>
        <v>0</v>
      </c>
      <c r="E63" s="38">
        <v>355212.2</v>
      </c>
      <c r="F63" s="38">
        <f>G63-E63</f>
        <v>478173.60000000003</v>
      </c>
      <c r="G63" s="38">
        <v>833385.8</v>
      </c>
      <c r="H63" s="38">
        <f t="shared" si="26"/>
        <v>-124.40000000002328</v>
      </c>
      <c r="I63" s="38">
        <v>833261.4</v>
      </c>
      <c r="J63" s="38">
        <f>K63-I63</f>
        <v>0</v>
      </c>
      <c r="K63" s="38">
        <v>833261.4</v>
      </c>
      <c r="L63" s="38">
        <f>M63-K63</f>
        <v>0</v>
      </c>
      <c r="M63" s="38">
        <v>833261.4</v>
      </c>
      <c r="N63" s="38">
        <f>O63-M63</f>
        <v>-23033.300000000047</v>
      </c>
      <c r="O63" s="38">
        <v>810228.1</v>
      </c>
      <c r="P63" s="38">
        <f t="shared" si="1"/>
        <v>455015.89999999997</v>
      </c>
    </row>
    <row r="64" spans="1:34" s="16" customFormat="1" ht="30">
      <c r="A64" s="9" t="s">
        <v>156</v>
      </c>
      <c r="B64" s="7" t="s">
        <v>155</v>
      </c>
      <c r="C64" s="38">
        <v>4464.2</v>
      </c>
      <c r="D64" s="39">
        <f t="shared" si="3"/>
        <v>0</v>
      </c>
      <c r="E64" s="38">
        <v>4464.2</v>
      </c>
      <c r="F64" s="38">
        <f>G64-E64</f>
        <v>0</v>
      </c>
      <c r="G64" s="38">
        <v>4464.2</v>
      </c>
      <c r="H64" s="38">
        <f t="shared" si="26"/>
        <v>0</v>
      </c>
      <c r="I64" s="38">
        <v>4464.2</v>
      </c>
      <c r="J64" s="38">
        <f>K64-I64</f>
        <v>0</v>
      </c>
      <c r="K64" s="38">
        <v>4464.2</v>
      </c>
      <c r="L64" s="38">
        <f>M64-K64</f>
        <v>0</v>
      </c>
      <c r="M64" s="38">
        <v>4464.2</v>
      </c>
      <c r="N64" s="38">
        <f>O64-M64</f>
        <v>-1100</v>
      </c>
      <c r="O64" s="38">
        <v>3364.2</v>
      </c>
      <c r="P64" s="38">
        <f t="shared" si="1"/>
        <v>-1100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16" ht="15">
      <c r="A65" s="9" t="s">
        <v>83</v>
      </c>
      <c r="B65" s="7" t="s">
        <v>27</v>
      </c>
      <c r="C65" s="38">
        <v>231813.1</v>
      </c>
      <c r="D65" s="39">
        <f t="shared" si="3"/>
        <v>46623.100000000006</v>
      </c>
      <c r="E65" s="38">
        <v>278436.2</v>
      </c>
      <c r="F65" s="38">
        <f>G65-E65</f>
        <v>-1987.100000000035</v>
      </c>
      <c r="G65" s="38">
        <v>276449.1</v>
      </c>
      <c r="H65" s="38">
        <f t="shared" si="26"/>
        <v>43487.30000000005</v>
      </c>
      <c r="I65" s="38">
        <v>319936.4</v>
      </c>
      <c r="J65" s="38">
        <f>K65-I65</f>
        <v>0.19999999995343387</v>
      </c>
      <c r="K65" s="38">
        <v>319936.6</v>
      </c>
      <c r="L65" s="38">
        <f>M65-K65</f>
        <v>7260.300000000047</v>
      </c>
      <c r="M65" s="38">
        <v>327196.9</v>
      </c>
      <c r="N65" s="38">
        <f>O65-M65</f>
        <v>-4136.5</v>
      </c>
      <c r="O65" s="38">
        <v>323060.4</v>
      </c>
      <c r="P65" s="38">
        <f t="shared" si="1"/>
        <v>91247.30000000002</v>
      </c>
    </row>
    <row r="66" spans="1:16" s="8" customFormat="1" ht="15">
      <c r="A66" s="55" t="s">
        <v>84</v>
      </c>
      <c r="B66" s="6" t="s">
        <v>192</v>
      </c>
      <c r="C66" s="37">
        <f>C67+C68+C69</f>
        <v>169042.09999999998</v>
      </c>
      <c r="D66" s="40">
        <f t="shared" si="3"/>
        <v>36755.100000000035</v>
      </c>
      <c r="E66" s="37">
        <f>E67+E68+E69</f>
        <v>205797.2</v>
      </c>
      <c r="F66" s="37">
        <f>F67+F68+F69</f>
        <v>210457.80000000002</v>
      </c>
      <c r="G66" s="37">
        <f aca="true" t="shared" si="35" ref="G66:O66">G67+G68+G69</f>
        <v>416255</v>
      </c>
      <c r="H66" s="37">
        <f t="shared" si="35"/>
        <v>-10672.700000000012</v>
      </c>
      <c r="I66" s="37">
        <f t="shared" si="35"/>
        <v>405582.3</v>
      </c>
      <c r="J66" s="37">
        <f t="shared" si="35"/>
        <v>247243.60000000003</v>
      </c>
      <c r="K66" s="37">
        <f t="shared" si="35"/>
        <v>652825.9</v>
      </c>
      <c r="L66" s="37">
        <f t="shared" si="35"/>
        <v>-39428.40000000002</v>
      </c>
      <c r="M66" s="37">
        <f t="shared" si="35"/>
        <v>613397.5</v>
      </c>
      <c r="N66" s="37">
        <f t="shared" si="35"/>
        <v>17.900000000023283</v>
      </c>
      <c r="O66" s="37">
        <f t="shared" si="35"/>
        <v>613415.4</v>
      </c>
      <c r="P66" s="38">
        <f t="shared" si="1"/>
        <v>444373.30000000005</v>
      </c>
    </row>
    <row r="67" spans="1:16" ht="15">
      <c r="A67" s="9" t="s">
        <v>85</v>
      </c>
      <c r="B67" s="7" t="s">
        <v>28</v>
      </c>
      <c r="C67" s="38">
        <v>21644.3</v>
      </c>
      <c r="D67" s="39">
        <f t="shared" si="3"/>
        <v>692.2999999999993</v>
      </c>
      <c r="E67" s="38">
        <v>22336.6</v>
      </c>
      <c r="F67" s="38">
        <f>G67-E67</f>
        <v>1795.5</v>
      </c>
      <c r="G67" s="38">
        <v>24132.1</v>
      </c>
      <c r="H67" s="38">
        <f t="shared" si="26"/>
        <v>0</v>
      </c>
      <c r="I67" s="38">
        <v>24132.1</v>
      </c>
      <c r="J67" s="38">
        <f>K67-I67</f>
        <v>0</v>
      </c>
      <c r="K67" s="38">
        <v>24132.1</v>
      </c>
      <c r="L67" s="38">
        <f>M67-K67</f>
        <v>0</v>
      </c>
      <c r="M67" s="38">
        <v>24132.1</v>
      </c>
      <c r="N67" s="38">
        <f>O67-M67</f>
        <v>0</v>
      </c>
      <c r="O67" s="38">
        <v>24132.1</v>
      </c>
      <c r="P67" s="38">
        <f t="shared" si="1"/>
        <v>2487.7999999999993</v>
      </c>
    </row>
    <row r="68" spans="1:16" ht="16.5" customHeight="1">
      <c r="A68" s="9" t="s">
        <v>86</v>
      </c>
      <c r="B68" s="7" t="s">
        <v>29</v>
      </c>
      <c r="C68" s="38">
        <v>4850</v>
      </c>
      <c r="D68" s="39">
        <f t="shared" si="3"/>
        <v>-550</v>
      </c>
      <c r="E68" s="38">
        <v>4300</v>
      </c>
      <c r="F68" s="38">
        <f>G68-E68</f>
        <v>2400</v>
      </c>
      <c r="G68" s="38">
        <v>6700</v>
      </c>
      <c r="H68" s="38">
        <f t="shared" si="26"/>
        <v>1200</v>
      </c>
      <c r="I68" s="38">
        <v>7900</v>
      </c>
      <c r="J68" s="38">
        <f>K68-I68</f>
        <v>0</v>
      </c>
      <c r="K68" s="38">
        <v>7900</v>
      </c>
      <c r="L68" s="38">
        <f>M68-K68</f>
        <v>0</v>
      </c>
      <c r="M68" s="38">
        <v>7900</v>
      </c>
      <c r="N68" s="38">
        <f>O68-M68</f>
        <v>0</v>
      </c>
      <c r="O68" s="38">
        <v>7900</v>
      </c>
      <c r="P68" s="38">
        <f t="shared" si="1"/>
        <v>3050</v>
      </c>
    </row>
    <row r="69" spans="1:16" ht="15">
      <c r="A69" s="9" t="s">
        <v>87</v>
      </c>
      <c r="B69" s="7" t="s">
        <v>30</v>
      </c>
      <c r="C69" s="38">
        <v>142547.8</v>
      </c>
      <c r="D69" s="39">
        <f t="shared" si="3"/>
        <v>36612.80000000002</v>
      </c>
      <c r="E69" s="38">
        <v>179160.6</v>
      </c>
      <c r="F69" s="38">
        <f>G69-E69</f>
        <v>206262.30000000002</v>
      </c>
      <c r="G69" s="38">
        <v>385422.9</v>
      </c>
      <c r="H69" s="38">
        <f t="shared" si="26"/>
        <v>-11872.700000000012</v>
      </c>
      <c r="I69" s="38">
        <v>373550.2</v>
      </c>
      <c r="J69" s="38">
        <f>K69-I69</f>
        <v>247243.60000000003</v>
      </c>
      <c r="K69" s="38">
        <v>620793.8</v>
      </c>
      <c r="L69" s="38">
        <f>M69-K69</f>
        <v>-39428.40000000002</v>
      </c>
      <c r="M69" s="38">
        <v>581365.4</v>
      </c>
      <c r="N69" s="38">
        <f>O69-M69</f>
        <v>17.900000000023283</v>
      </c>
      <c r="O69" s="38">
        <v>581383.3</v>
      </c>
      <c r="P69" s="38">
        <f t="shared" si="1"/>
        <v>438835.50000000006</v>
      </c>
    </row>
    <row r="70" spans="1:16" s="8" customFormat="1" ht="15">
      <c r="A70" s="55" t="s">
        <v>88</v>
      </c>
      <c r="B70" s="6" t="s">
        <v>193</v>
      </c>
      <c r="C70" s="37">
        <f>C71+C72+C73+C74+C75+C76+C77</f>
        <v>14116920.4</v>
      </c>
      <c r="D70" s="40">
        <f t="shared" si="3"/>
        <v>1452141.7999999989</v>
      </c>
      <c r="E70" s="37">
        <f>E71+E72+E73+E74+E75+E76+E77</f>
        <v>15569062.2</v>
      </c>
      <c r="F70" s="37">
        <f>F71+F72+F73+F74+F75+F76+F77</f>
        <v>2255116.7</v>
      </c>
      <c r="G70" s="37">
        <f aca="true" t="shared" si="36" ref="G70:O70">G71+G72+G73+G74+G75+G76+G77</f>
        <v>17824178.899999995</v>
      </c>
      <c r="H70" s="37">
        <f t="shared" si="36"/>
        <v>512097.6000000007</v>
      </c>
      <c r="I70" s="37">
        <f t="shared" si="36"/>
        <v>18336276.499999996</v>
      </c>
      <c r="J70" s="37">
        <f t="shared" si="36"/>
        <v>347066.50000000093</v>
      </c>
      <c r="K70" s="37">
        <f t="shared" si="36"/>
        <v>18683343</v>
      </c>
      <c r="L70" s="37">
        <f t="shared" si="36"/>
        <v>37558.699999998265</v>
      </c>
      <c r="M70" s="37">
        <f t="shared" si="36"/>
        <v>18720901.7</v>
      </c>
      <c r="N70" s="37">
        <f t="shared" si="36"/>
        <v>-35603.100000000115</v>
      </c>
      <c r="O70" s="37">
        <f t="shared" si="36"/>
        <v>18685298.6</v>
      </c>
      <c r="P70" s="38">
        <f t="shared" si="1"/>
        <v>4568378.200000001</v>
      </c>
    </row>
    <row r="71" spans="1:16" ht="15">
      <c r="A71" s="9" t="s">
        <v>89</v>
      </c>
      <c r="B71" s="7" t="s">
        <v>31</v>
      </c>
      <c r="C71" s="38">
        <v>3852999</v>
      </c>
      <c r="D71" s="39">
        <f t="shared" si="3"/>
        <v>483285.7000000002</v>
      </c>
      <c r="E71" s="38">
        <v>4336284.7</v>
      </c>
      <c r="F71" s="38">
        <f aca="true" t="shared" si="37" ref="F71:F77">G71-E71</f>
        <v>635406.8999999994</v>
      </c>
      <c r="G71" s="38">
        <v>4971691.6</v>
      </c>
      <c r="H71" s="38">
        <f t="shared" si="26"/>
        <v>99836.80000000075</v>
      </c>
      <c r="I71" s="38">
        <v>5071528.4</v>
      </c>
      <c r="J71" s="38">
        <f>K71-I71</f>
        <v>101660</v>
      </c>
      <c r="K71" s="38">
        <v>5173188.4</v>
      </c>
      <c r="L71" s="38">
        <f>M71-K71</f>
        <v>77475.39999999944</v>
      </c>
      <c r="M71" s="38">
        <v>5250663.8</v>
      </c>
      <c r="N71" s="38">
        <f>O71-M71</f>
        <v>-44118</v>
      </c>
      <c r="O71" s="38">
        <v>5206545.8</v>
      </c>
      <c r="P71" s="38">
        <f aca="true" t="shared" si="38" ref="P71:P108">O71-C71</f>
        <v>1353546.7999999998</v>
      </c>
    </row>
    <row r="72" spans="1:16" ht="15">
      <c r="A72" s="9" t="s">
        <v>90</v>
      </c>
      <c r="B72" s="7" t="s">
        <v>32</v>
      </c>
      <c r="C72" s="38">
        <v>7847371.8</v>
      </c>
      <c r="D72" s="39">
        <f aca="true" t="shared" si="39" ref="D72:D107">E72-C72</f>
        <v>894224.8999999994</v>
      </c>
      <c r="E72" s="38">
        <v>8741596.7</v>
      </c>
      <c r="F72" s="38">
        <f t="shared" si="37"/>
        <v>1191365.8000000007</v>
      </c>
      <c r="G72" s="38">
        <v>9932962.5</v>
      </c>
      <c r="H72" s="38">
        <f t="shared" si="26"/>
        <v>390466</v>
      </c>
      <c r="I72" s="38">
        <v>10323428.5</v>
      </c>
      <c r="J72" s="38">
        <f aca="true" t="shared" si="40" ref="J72:J77">K72-I72</f>
        <v>170638.30000000075</v>
      </c>
      <c r="K72" s="38">
        <v>10494066.8</v>
      </c>
      <c r="L72" s="38">
        <f aca="true" t="shared" si="41" ref="L72:L77">M72-K72</f>
        <v>-104986.20000000112</v>
      </c>
      <c r="M72" s="38">
        <v>10389080.6</v>
      </c>
      <c r="N72" s="38">
        <f aca="true" t="shared" si="42" ref="N72:N77">O72-M72</f>
        <v>-4153.5</v>
      </c>
      <c r="O72" s="38">
        <v>10384927.1</v>
      </c>
      <c r="P72" s="38">
        <f t="shared" si="38"/>
        <v>2537555.3</v>
      </c>
    </row>
    <row r="73" spans="1:16" ht="15">
      <c r="A73" s="9" t="s">
        <v>133</v>
      </c>
      <c r="B73" s="7" t="s">
        <v>134</v>
      </c>
      <c r="C73" s="38">
        <v>203052.5</v>
      </c>
      <c r="D73" s="39">
        <f t="shared" si="39"/>
        <v>5175.399999999994</v>
      </c>
      <c r="E73" s="38">
        <v>208227.9</v>
      </c>
      <c r="F73" s="38">
        <f t="shared" si="37"/>
        <v>22402.399999999994</v>
      </c>
      <c r="G73" s="38">
        <v>230630.3</v>
      </c>
      <c r="H73" s="38">
        <f t="shared" si="26"/>
        <v>5599.600000000006</v>
      </c>
      <c r="I73" s="38">
        <v>236229.9</v>
      </c>
      <c r="J73" s="38">
        <f t="shared" si="40"/>
        <v>22493.300000000017</v>
      </c>
      <c r="K73" s="38">
        <v>258723.2</v>
      </c>
      <c r="L73" s="38">
        <f t="shared" si="41"/>
        <v>5192.899999999965</v>
      </c>
      <c r="M73" s="38">
        <v>263916.1</v>
      </c>
      <c r="N73" s="38">
        <f t="shared" si="42"/>
        <v>9476.200000000012</v>
      </c>
      <c r="O73" s="38">
        <v>273392.3</v>
      </c>
      <c r="P73" s="38">
        <f t="shared" si="38"/>
        <v>70339.79999999999</v>
      </c>
    </row>
    <row r="74" spans="1:16" ht="15">
      <c r="A74" s="9" t="s">
        <v>91</v>
      </c>
      <c r="B74" s="7" t="s">
        <v>33</v>
      </c>
      <c r="C74" s="38">
        <v>1506257.4</v>
      </c>
      <c r="D74" s="39">
        <f t="shared" si="39"/>
        <v>43797</v>
      </c>
      <c r="E74" s="38">
        <v>1550054.4</v>
      </c>
      <c r="F74" s="38">
        <f t="shared" si="37"/>
        <v>384283.1000000001</v>
      </c>
      <c r="G74" s="38">
        <v>1934337.5</v>
      </c>
      <c r="H74" s="38">
        <f t="shared" si="26"/>
        <v>18373.199999999953</v>
      </c>
      <c r="I74" s="38">
        <v>1952710.7</v>
      </c>
      <c r="J74" s="38">
        <f t="shared" si="40"/>
        <v>43740.90000000014</v>
      </c>
      <c r="K74" s="38">
        <v>1996451.6</v>
      </c>
      <c r="L74" s="38">
        <f t="shared" si="41"/>
        <v>20395</v>
      </c>
      <c r="M74" s="38">
        <v>2016846.6</v>
      </c>
      <c r="N74" s="38">
        <f t="shared" si="42"/>
        <v>-12035.600000000093</v>
      </c>
      <c r="O74" s="38">
        <v>2004811</v>
      </c>
      <c r="P74" s="38">
        <f t="shared" si="38"/>
        <v>498553.6000000001</v>
      </c>
    </row>
    <row r="75" spans="1:16" ht="18" customHeight="1">
      <c r="A75" s="9" t="s">
        <v>92</v>
      </c>
      <c r="B75" s="7" t="s">
        <v>34</v>
      </c>
      <c r="C75" s="38">
        <v>53617.7</v>
      </c>
      <c r="D75" s="39">
        <f t="shared" si="39"/>
        <v>1633.5</v>
      </c>
      <c r="E75" s="38">
        <v>55251.2</v>
      </c>
      <c r="F75" s="38">
        <f t="shared" si="37"/>
        <v>5509.5</v>
      </c>
      <c r="G75" s="38">
        <v>60760.7</v>
      </c>
      <c r="H75" s="38">
        <f t="shared" si="26"/>
        <v>-10.799999999995634</v>
      </c>
      <c r="I75" s="38">
        <v>60749.9</v>
      </c>
      <c r="J75" s="38">
        <f t="shared" si="40"/>
        <v>532.6999999999971</v>
      </c>
      <c r="K75" s="38">
        <v>61282.6</v>
      </c>
      <c r="L75" s="38">
        <f t="shared" si="41"/>
        <v>2477.5</v>
      </c>
      <c r="M75" s="38">
        <v>63760.1</v>
      </c>
      <c r="N75" s="38">
        <f t="shared" si="42"/>
        <v>6490.4000000000015</v>
      </c>
      <c r="O75" s="38">
        <v>70250.5</v>
      </c>
      <c r="P75" s="38">
        <f t="shared" si="38"/>
        <v>16632.800000000003</v>
      </c>
    </row>
    <row r="76" spans="1:16" ht="15">
      <c r="A76" s="9" t="s">
        <v>93</v>
      </c>
      <c r="B76" s="7" t="s">
        <v>35</v>
      </c>
      <c r="C76" s="38">
        <v>311436.4</v>
      </c>
      <c r="D76" s="39">
        <f t="shared" si="39"/>
        <v>1606.0999999999767</v>
      </c>
      <c r="E76" s="38">
        <v>313042.5</v>
      </c>
      <c r="F76" s="38">
        <f t="shared" si="37"/>
        <v>8497.400000000023</v>
      </c>
      <c r="G76" s="38">
        <v>321539.9</v>
      </c>
      <c r="H76" s="38">
        <f t="shared" si="26"/>
        <v>0</v>
      </c>
      <c r="I76" s="38">
        <v>321539.9</v>
      </c>
      <c r="J76" s="38">
        <f t="shared" si="40"/>
        <v>6780</v>
      </c>
      <c r="K76" s="38">
        <v>328319.9</v>
      </c>
      <c r="L76" s="38">
        <f t="shared" si="41"/>
        <v>32517.699999999953</v>
      </c>
      <c r="M76" s="38">
        <v>360837.6</v>
      </c>
      <c r="N76" s="38">
        <f t="shared" si="42"/>
        <v>350</v>
      </c>
      <c r="O76" s="38">
        <v>361187.6</v>
      </c>
      <c r="P76" s="38">
        <f t="shared" si="38"/>
        <v>49751.19999999995</v>
      </c>
    </row>
    <row r="77" spans="1:16" ht="15">
      <c r="A77" s="9" t="s">
        <v>94</v>
      </c>
      <c r="B77" s="7" t="s">
        <v>36</v>
      </c>
      <c r="C77" s="38">
        <v>342185.6</v>
      </c>
      <c r="D77" s="39">
        <f t="shared" si="39"/>
        <v>22419.20000000001</v>
      </c>
      <c r="E77" s="38">
        <v>364604.8</v>
      </c>
      <c r="F77" s="38">
        <f t="shared" si="37"/>
        <v>7651.600000000035</v>
      </c>
      <c r="G77" s="38">
        <v>372256.4</v>
      </c>
      <c r="H77" s="38">
        <f t="shared" si="26"/>
        <v>-2167.2000000000116</v>
      </c>
      <c r="I77" s="38">
        <v>370089.2</v>
      </c>
      <c r="J77" s="38">
        <f t="shared" si="40"/>
        <v>1221.2999999999884</v>
      </c>
      <c r="K77" s="38">
        <v>371310.5</v>
      </c>
      <c r="L77" s="38">
        <f t="shared" si="41"/>
        <v>4486.400000000023</v>
      </c>
      <c r="M77" s="38">
        <v>375796.9</v>
      </c>
      <c r="N77" s="38">
        <f t="shared" si="42"/>
        <v>8387.399999999965</v>
      </c>
      <c r="O77" s="38">
        <v>384184.3</v>
      </c>
      <c r="P77" s="38">
        <f t="shared" si="38"/>
        <v>41998.70000000001</v>
      </c>
    </row>
    <row r="78" spans="1:16" s="8" customFormat="1" ht="15">
      <c r="A78" s="55" t="s">
        <v>95</v>
      </c>
      <c r="B78" s="6" t="s">
        <v>194</v>
      </c>
      <c r="C78" s="37">
        <f>C79+C80+C81</f>
        <v>937979.9000000001</v>
      </c>
      <c r="D78" s="40">
        <f t="shared" si="39"/>
        <v>68413.49999999988</v>
      </c>
      <c r="E78" s="37">
        <f>E79+E80+E81</f>
        <v>1006393.4</v>
      </c>
      <c r="F78" s="37">
        <f>F79+F80+F81</f>
        <v>223548</v>
      </c>
      <c r="G78" s="37">
        <f aca="true" t="shared" si="43" ref="G78:O78">G79+G80+G81</f>
        <v>1229941.4</v>
      </c>
      <c r="H78" s="37">
        <f t="shared" si="43"/>
        <v>29490.69999999999</v>
      </c>
      <c r="I78" s="37">
        <f t="shared" si="43"/>
        <v>1259432.1</v>
      </c>
      <c r="J78" s="37">
        <f t="shared" si="43"/>
        <v>9447.300000000017</v>
      </c>
      <c r="K78" s="37">
        <f t="shared" si="43"/>
        <v>1268879.4</v>
      </c>
      <c r="L78" s="37">
        <f t="shared" si="43"/>
        <v>7841.399999999929</v>
      </c>
      <c r="M78" s="41">
        <f t="shared" si="43"/>
        <v>1276720.8</v>
      </c>
      <c r="N78" s="37">
        <f t="shared" si="43"/>
        <v>-3306.599999999904</v>
      </c>
      <c r="O78" s="37">
        <f t="shared" si="43"/>
        <v>1273414.2</v>
      </c>
      <c r="P78" s="38">
        <f t="shared" si="38"/>
        <v>335434.2999999998</v>
      </c>
    </row>
    <row r="79" spans="1:16" ht="15">
      <c r="A79" s="9" t="s">
        <v>96</v>
      </c>
      <c r="B79" s="7" t="s">
        <v>37</v>
      </c>
      <c r="C79" s="38">
        <v>765982.8</v>
      </c>
      <c r="D79" s="39">
        <f t="shared" si="39"/>
        <v>61887.19999999995</v>
      </c>
      <c r="E79" s="38">
        <v>827870</v>
      </c>
      <c r="F79" s="38">
        <f>G79-E79</f>
        <v>123110.40000000002</v>
      </c>
      <c r="G79" s="38">
        <v>950980.4</v>
      </c>
      <c r="H79" s="38">
        <f t="shared" si="26"/>
        <v>24093.099999999977</v>
      </c>
      <c r="I79" s="38">
        <v>975073.5</v>
      </c>
      <c r="J79" s="38">
        <f>K79-I79</f>
        <v>9194.900000000023</v>
      </c>
      <c r="K79" s="38">
        <v>984268.4</v>
      </c>
      <c r="L79" s="38">
        <f>M79-K79</f>
        <v>7134.79999999993</v>
      </c>
      <c r="M79" s="38">
        <v>991403.2</v>
      </c>
      <c r="N79" s="38">
        <f>O79-M79</f>
        <v>509.60000000009313</v>
      </c>
      <c r="O79" s="38">
        <v>991912.8</v>
      </c>
      <c r="P79" s="38">
        <f t="shared" si="38"/>
        <v>225930</v>
      </c>
    </row>
    <row r="80" spans="1:16" ht="15">
      <c r="A80" s="9" t="s">
        <v>97</v>
      </c>
      <c r="B80" s="7" t="s">
        <v>38</v>
      </c>
      <c r="C80" s="38">
        <v>82926.3</v>
      </c>
      <c r="D80" s="39">
        <f t="shared" si="39"/>
        <v>-19414.700000000004</v>
      </c>
      <c r="E80" s="38">
        <v>63511.6</v>
      </c>
      <c r="F80" s="38">
        <f>G80-E80</f>
        <v>-4718.9000000000015</v>
      </c>
      <c r="G80" s="38">
        <v>58792.7</v>
      </c>
      <c r="H80" s="38">
        <f t="shared" si="26"/>
        <v>-3552.5999999999985</v>
      </c>
      <c r="I80" s="38">
        <v>55240.1</v>
      </c>
      <c r="J80" s="38">
        <f>K80-I80</f>
        <v>150</v>
      </c>
      <c r="K80" s="38">
        <v>55390.1</v>
      </c>
      <c r="L80" s="38">
        <f>M80-K80</f>
        <v>1921.7000000000044</v>
      </c>
      <c r="M80" s="38">
        <v>57311.8</v>
      </c>
      <c r="N80" s="38">
        <f>O80-M80</f>
        <v>751.1999999999971</v>
      </c>
      <c r="O80" s="38">
        <v>58063</v>
      </c>
      <c r="P80" s="38">
        <f t="shared" si="38"/>
        <v>-24863.300000000003</v>
      </c>
    </row>
    <row r="81" spans="1:16" ht="15">
      <c r="A81" s="9" t="s">
        <v>98</v>
      </c>
      <c r="B81" s="7" t="s">
        <v>39</v>
      </c>
      <c r="C81" s="38">
        <v>89070.8</v>
      </c>
      <c r="D81" s="39">
        <f t="shared" si="39"/>
        <v>25941</v>
      </c>
      <c r="E81" s="38">
        <v>115011.8</v>
      </c>
      <c r="F81" s="38">
        <f>G81-E81</f>
        <v>105156.49999999999</v>
      </c>
      <c r="G81" s="38">
        <v>220168.3</v>
      </c>
      <c r="H81" s="38">
        <f t="shared" si="26"/>
        <v>8950.200000000012</v>
      </c>
      <c r="I81" s="38">
        <v>229118.5</v>
      </c>
      <c r="J81" s="38">
        <f>K81-I81</f>
        <v>102.39999999999418</v>
      </c>
      <c r="K81" s="38">
        <v>229220.9</v>
      </c>
      <c r="L81" s="38">
        <f>M81-K81</f>
        <v>-1215.1000000000058</v>
      </c>
      <c r="M81" s="38">
        <v>228005.8</v>
      </c>
      <c r="N81" s="38">
        <f>O81-M81</f>
        <v>-4567.399999999994</v>
      </c>
      <c r="O81" s="38">
        <v>223438.4</v>
      </c>
      <c r="P81" s="38">
        <f t="shared" si="38"/>
        <v>134367.59999999998</v>
      </c>
    </row>
    <row r="82" spans="1:16" s="8" customFormat="1" ht="15">
      <c r="A82" s="55" t="s">
        <v>99</v>
      </c>
      <c r="B82" s="6" t="s">
        <v>195</v>
      </c>
      <c r="C82" s="37">
        <f>C83+C84+C85+C86+C87+C88</f>
        <v>2964638.5</v>
      </c>
      <c r="D82" s="40">
        <f t="shared" si="39"/>
        <v>428880.5</v>
      </c>
      <c r="E82" s="37">
        <f>E83+E84+E85+E86+E87+E88</f>
        <v>3393519</v>
      </c>
      <c r="F82" s="37">
        <f>F83+F84+F85+F86+F87+F88</f>
        <v>1032971.1</v>
      </c>
      <c r="G82" s="37">
        <f aca="true" t="shared" si="44" ref="G82:O82">G83+G84+G85+G86+G87+G88</f>
        <v>4426490.1</v>
      </c>
      <c r="H82" s="37">
        <f t="shared" si="44"/>
        <v>224809.6999999998</v>
      </c>
      <c r="I82" s="37">
        <f t="shared" si="44"/>
        <v>4651299.8</v>
      </c>
      <c r="J82" s="37">
        <f t="shared" si="44"/>
        <v>851432.7000000001</v>
      </c>
      <c r="K82" s="37">
        <f t="shared" si="44"/>
        <v>5502732.5</v>
      </c>
      <c r="L82" s="37">
        <f t="shared" si="44"/>
        <v>9161.199999999939</v>
      </c>
      <c r="M82" s="37">
        <f t="shared" si="44"/>
        <v>5511893.699999999</v>
      </c>
      <c r="N82" s="37">
        <f t="shared" si="44"/>
        <v>-3107.099999999831</v>
      </c>
      <c r="O82" s="37">
        <f t="shared" si="44"/>
        <v>5508786.600000001</v>
      </c>
      <c r="P82" s="38">
        <f t="shared" si="38"/>
        <v>2544148.1000000006</v>
      </c>
    </row>
    <row r="83" spans="1:16" ht="15">
      <c r="A83" s="9" t="s">
        <v>100</v>
      </c>
      <c r="B83" s="7" t="s">
        <v>40</v>
      </c>
      <c r="C83" s="38">
        <v>1486556.8</v>
      </c>
      <c r="D83" s="39">
        <f t="shared" si="39"/>
        <v>44850.39999999991</v>
      </c>
      <c r="E83" s="38">
        <v>1531407.2</v>
      </c>
      <c r="F83" s="38">
        <f aca="true" t="shared" si="45" ref="F83:F88">G83-E83</f>
        <v>779614.7</v>
      </c>
      <c r="G83" s="38">
        <v>2311021.9</v>
      </c>
      <c r="H83" s="38">
        <f t="shared" si="26"/>
        <v>61058.89999999991</v>
      </c>
      <c r="I83" s="38">
        <v>2372080.8</v>
      </c>
      <c r="J83" s="38">
        <f aca="true" t="shared" si="46" ref="J83:J88">K83-I83</f>
        <v>334995.5</v>
      </c>
      <c r="K83" s="38">
        <v>2707076.3</v>
      </c>
      <c r="L83" s="38">
        <f aca="true" t="shared" si="47" ref="L83:L88">M83-K83</f>
        <v>12542</v>
      </c>
      <c r="M83" s="38">
        <v>2719618.3</v>
      </c>
      <c r="N83" s="38">
        <f aca="true" t="shared" si="48" ref="N83:N88">O83-M83</f>
        <v>-83418</v>
      </c>
      <c r="O83" s="38">
        <v>2636200.3</v>
      </c>
      <c r="P83" s="38">
        <f t="shared" si="38"/>
        <v>1149643.4999999998</v>
      </c>
    </row>
    <row r="84" spans="1:16" ht="15">
      <c r="A84" s="9" t="s">
        <v>101</v>
      </c>
      <c r="B84" s="7" t="s">
        <v>41</v>
      </c>
      <c r="C84" s="38">
        <v>441138.5</v>
      </c>
      <c r="D84" s="39">
        <f t="shared" si="39"/>
        <v>302833.1</v>
      </c>
      <c r="E84" s="38">
        <v>743971.6</v>
      </c>
      <c r="F84" s="38">
        <f t="shared" si="45"/>
        <v>14349.800000000047</v>
      </c>
      <c r="G84" s="38">
        <v>758321.4</v>
      </c>
      <c r="H84" s="38">
        <f t="shared" si="26"/>
        <v>121944.09999999998</v>
      </c>
      <c r="I84" s="38">
        <v>880265.5</v>
      </c>
      <c r="J84" s="38">
        <f t="shared" si="46"/>
        <v>486000</v>
      </c>
      <c r="K84" s="38">
        <v>1366265.5</v>
      </c>
      <c r="L84" s="38">
        <f t="shared" si="47"/>
        <v>-12277.300000000047</v>
      </c>
      <c r="M84" s="38">
        <v>1353988.2</v>
      </c>
      <c r="N84" s="38">
        <f t="shared" si="48"/>
        <v>6769.800000000047</v>
      </c>
      <c r="O84" s="38">
        <v>1360758</v>
      </c>
      <c r="P84" s="38">
        <f t="shared" si="38"/>
        <v>919619.5</v>
      </c>
    </row>
    <row r="85" spans="1:16" ht="15">
      <c r="A85" s="9" t="s">
        <v>102</v>
      </c>
      <c r="B85" s="7" t="s">
        <v>42</v>
      </c>
      <c r="C85" s="38">
        <v>339217.2</v>
      </c>
      <c r="D85" s="39">
        <f t="shared" si="39"/>
        <v>3527.399999999965</v>
      </c>
      <c r="E85" s="38">
        <v>342744.6</v>
      </c>
      <c r="F85" s="38">
        <f t="shared" si="45"/>
        <v>81969.80000000005</v>
      </c>
      <c r="G85" s="38">
        <v>424714.4</v>
      </c>
      <c r="H85" s="38">
        <f t="shared" si="26"/>
        <v>39531.69999999995</v>
      </c>
      <c r="I85" s="38">
        <v>464246.1</v>
      </c>
      <c r="J85" s="38">
        <f t="shared" si="46"/>
        <v>13956.100000000035</v>
      </c>
      <c r="K85" s="38">
        <v>478202.2</v>
      </c>
      <c r="L85" s="38">
        <f t="shared" si="47"/>
        <v>847.8999999999651</v>
      </c>
      <c r="M85" s="38">
        <v>479050.1</v>
      </c>
      <c r="N85" s="38">
        <f t="shared" si="48"/>
        <v>-4344.199999999953</v>
      </c>
      <c r="O85" s="38">
        <v>474705.9</v>
      </c>
      <c r="P85" s="38">
        <f t="shared" si="38"/>
        <v>135488.7</v>
      </c>
    </row>
    <row r="86" spans="1:16" ht="15">
      <c r="A86" s="9" t="s">
        <v>103</v>
      </c>
      <c r="B86" s="7" t="s">
        <v>43</v>
      </c>
      <c r="C86" s="38">
        <v>48407</v>
      </c>
      <c r="D86" s="39">
        <f t="shared" si="39"/>
        <v>3274.5</v>
      </c>
      <c r="E86" s="38">
        <v>51681.5</v>
      </c>
      <c r="F86" s="38">
        <f t="shared" si="45"/>
        <v>8876.199999999997</v>
      </c>
      <c r="G86" s="38">
        <v>60557.7</v>
      </c>
      <c r="H86" s="38">
        <f t="shared" si="26"/>
        <v>1232.2000000000044</v>
      </c>
      <c r="I86" s="38">
        <v>61789.9</v>
      </c>
      <c r="J86" s="38">
        <f t="shared" si="46"/>
        <v>15610.099999999999</v>
      </c>
      <c r="K86" s="38">
        <v>77400</v>
      </c>
      <c r="L86" s="38">
        <f t="shared" si="47"/>
        <v>997.1999999999971</v>
      </c>
      <c r="M86" s="38">
        <v>78397.2</v>
      </c>
      <c r="N86" s="38">
        <f t="shared" si="48"/>
        <v>2442.100000000006</v>
      </c>
      <c r="O86" s="38">
        <v>80839.3</v>
      </c>
      <c r="P86" s="38">
        <f t="shared" si="38"/>
        <v>32432.300000000003</v>
      </c>
    </row>
    <row r="87" spans="1:16" ht="30">
      <c r="A87" s="9" t="s">
        <v>104</v>
      </c>
      <c r="B87" s="7" t="s">
        <v>44</v>
      </c>
      <c r="C87" s="38">
        <v>63698.7</v>
      </c>
      <c r="D87" s="39">
        <f t="shared" si="39"/>
        <v>2018.9000000000087</v>
      </c>
      <c r="E87" s="38">
        <v>65717.6</v>
      </c>
      <c r="F87" s="38">
        <f t="shared" si="45"/>
        <v>68686.19999999998</v>
      </c>
      <c r="G87" s="38">
        <v>134403.8</v>
      </c>
      <c r="H87" s="38">
        <f t="shared" si="26"/>
        <v>2509.600000000006</v>
      </c>
      <c r="I87" s="38">
        <v>136913.4</v>
      </c>
      <c r="J87" s="38">
        <f t="shared" si="46"/>
        <v>406.8999999999942</v>
      </c>
      <c r="K87" s="38">
        <v>137320.3</v>
      </c>
      <c r="L87" s="38">
        <f t="shared" si="47"/>
        <v>0</v>
      </c>
      <c r="M87" s="38">
        <v>137320.3</v>
      </c>
      <c r="N87" s="38">
        <f t="shared" si="48"/>
        <v>731.9000000000233</v>
      </c>
      <c r="O87" s="38">
        <v>138052.2</v>
      </c>
      <c r="P87" s="38">
        <f t="shared" si="38"/>
        <v>74353.50000000001</v>
      </c>
    </row>
    <row r="88" spans="1:16" ht="15">
      <c r="A88" s="9" t="s">
        <v>105</v>
      </c>
      <c r="B88" s="7" t="s">
        <v>45</v>
      </c>
      <c r="C88" s="38">
        <v>585620.3</v>
      </c>
      <c r="D88" s="39">
        <f t="shared" si="39"/>
        <v>72376.19999999995</v>
      </c>
      <c r="E88" s="38">
        <v>657996.5</v>
      </c>
      <c r="F88" s="38">
        <f t="shared" si="45"/>
        <v>79474.40000000002</v>
      </c>
      <c r="G88" s="38">
        <v>737470.9</v>
      </c>
      <c r="H88" s="38">
        <f t="shared" si="26"/>
        <v>-1466.8000000000466</v>
      </c>
      <c r="I88" s="38">
        <v>736004.1</v>
      </c>
      <c r="J88" s="38">
        <f t="shared" si="46"/>
        <v>464.0999999999767</v>
      </c>
      <c r="K88" s="38">
        <v>736468.2</v>
      </c>
      <c r="L88" s="38">
        <f t="shared" si="47"/>
        <v>7051.400000000023</v>
      </c>
      <c r="M88" s="38">
        <v>743519.6</v>
      </c>
      <c r="N88" s="38">
        <f t="shared" si="48"/>
        <v>74711.30000000005</v>
      </c>
      <c r="O88" s="38">
        <v>818230.9</v>
      </c>
      <c r="P88" s="38">
        <f t="shared" si="38"/>
        <v>232610.59999999998</v>
      </c>
    </row>
    <row r="89" spans="1:16" s="8" customFormat="1" ht="15">
      <c r="A89" s="55" t="s">
        <v>106</v>
      </c>
      <c r="B89" s="6" t="s">
        <v>196</v>
      </c>
      <c r="C89" s="37">
        <f>C90+C91+C92+C93+C94</f>
        <v>16682110.4</v>
      </c>
      <c r="D89" s="40">
        <f t="shared" si="39"/>
        <v>213047.99999999814</v>
      </c>
      <c r="E89" s="37">
        <f>E90+E91+E92+E93+E94</f>
        <v>16895158.4</v>
      </c>
      <c r="F89" s="37">
        <f>F90+F91+F92+F93+F94</f>
        <v>1229646.8000000007</v>
      </c>
      <c r="G89" s="37">
        <f aca="true" t="shared" si="49" ref="G89:O89">G90+G91+G92+G93+G94</f>
        <v>18124805.2</v>
      </c>
      <c r="H89" s="37">
        <f t="shared" si="49"/>
        <v>1324814.5999999987</v>
      </c>
      <c r="I89" s="37">
        <f t="shared" si="49"/>
        <v>19449619.8</v>
      </c>
      <c r="J89" s="37">
        <f t="shared" si="49"/>
        <v>30916.10000000056</v>
      </c>
      <c r="K89" s="37">
        <f t="shared" si="49"/>
        <v>19480535.900000002</v>
      </c>
      <c r="L89" s="37">
        <f t="shared" si="49"/>
        <v>70200.99999999916</v>
      </c>
      <c r="M89" s="37">
        <f t="shared" si="49"/>
        <v>19550736.900000002</v>
      </c>
      <c r="N89" s="37">
        <f t="shared" si="49"/>
        <v>49029.30000000112</v>
      </c>
      <c r="O89" s="37">
        <f t="shared" si="49"/>
        <v>19599766.199999996</v>
      </c>
      <c r="P89" s="38">
        <f t="shared" si="38"/>
        <v>2917655.799999995</v>
      </c>
    </row>
    <row r="90" spans="1:16" ht="15">
      <c r="A90" s="9" t="s">
        <v>107</v>
      </c>
      <c r="B90" s="7" t="s">
        <v>46</v>
      </c>
      <c r="C90" s="38">
        <v>225683.3</v>
      </c>
      <c r="D90" s="39">
        <f t="shared" si="39"/>
        <v>0</v>
      </c>
      <c r="E90" s="38">
        <v>225683.3</v>
      </c>
      <c r="F90" s="38">
        <f>G90-E90</f>
        <v>21856.800000000017</v>
      </c>
      <c r="G90" s="38">
        <v>247540.1</v>
      </c>
      <c r="H90" s="38">
        <f t="shared" si="26"/>
        <v>0</v>
      </c>
      <c r="I90" s="38">
        <v>247540.1</v>
      </c>
      <c r="J90" s="38">
        <f>K90-I90</f>
        <v>0</v>
      </c>
      <c r="K90" s="38">
        <v>247540.1</v>
      </c>
      <c r="L90" s="38">
        <f>M90-K90</f>
        <v>3628.899999999994</v>
      </c>
      <c r="M90" s="38">
        <v>251169</v>
      </c>
      <c r="N90" s="38">
        <f>O90-M90</f>
        <v>-11313.5</v>
      </c>
      <c r="O90" s="38">
        <v>239855.5</v>
      </c>
      <c r="P90" s="38">
        <f t="shared" si="38"/>
        <v>14172.200000000012</v>
      </c>
    </row>
    <row r="91" spans="1:16" ht="15">
      <c r="A91" s="9" t="s">
        <v>108</v>
      </c>
      <c r="B91" s="7" t="s">
        <v>47</v>
      </c>
      <c r="C91" s="38">
        <v>1734270</v>
      </c>
      <c r="D91" s="39">
        <f t="shared" si="39"/>
        <v>101338.3999999999</v>
      </c>
      <c r="E91" s="38">
        <v>1835608.4</v>
      </c>
      <c r="F91" s="38">
        <f>G91-E91</f>
        <v>372979.2000000002</v>
      </c>
      <c r="G91" s="38">
        <v>2208587.6</v>
      </c>
      <c r="H91" s="38">
        <f t="shared" si="26"/>
        <v>23952</v>
      </c>
      <c r="I91" s="38">
        <v>2232539.6</v>
      </c>
      <c r="J91" s="38">
        <f>K91-I91</f>
        <v>24968.799999999814</v>
      </c>
      <c r="K91" s="38">
        <v>2257508.4</v>
      </c>
      <c r="L91" s="38">
        <f>M91-K91</f>
        <v>24157.399999999907</v>
      </c>
      <c r="M91" s="38">
        <v>2281665.8</v>
      </c>
      <c r="N91" s="38">
        <f>O91-M91</f>
        <v>14334</v>
      </c>
      <c r="O91" s="38">
        <v>2295999.8</v>
      </c>
      <c r="P91" s="38">
        <f t="shared" si="38"/>
        <v>561729.7999999998</v>
      </c>
    </row>
    <row r="92" spans="1:16" ht="15">
      <c r="A92" s="9" t="s">
        <v>109</v>
      </c>
      <c r="B92" s="7" t="s">
        <v>48</v>
      </c>
      <c r="C92" s="38">
        <v>10467532.1</v>
      </c>
      <c r="D92" s="39">
        <f t="shared" si="39"/>
        <v>0</v>
      </c>
      <c r="E92" s="38">
        <v>10467532.1</v>
      </c>
      <c r="F92" s="38">
        <f>G92-E92</f>
        <v>489885.9000000004</v>
      </c>
      <c r="G92" s="38">
        <v>10957418</v>
      </c>
      <c r="H92" s="38">
        <f t="shared" si="26"/>
        <v>821065.1999999993</v>
      </c>
      <c r="I92" s="38">
        <v>11778483.2</v>
      </c>
      <c r="J92" s="38">
        <f>K92-I92</f>
        <v>2192.9000000003725</v>
      </c>
      <c r="K92" s="38">
        <v>11780676.1</v>
      </c>
      <c r="L92" s="38">
        <f>M92-K92</f>
        <v>31020.599999999627</v>
      </c>
      <c r="M92" s="38">
        <v>11811696.7</v>
      </c>
      <c r="N92" s="38">
        <f>O92-M92</f>
        <v>177588.20000000112</v>
      </c>
      <c r="O92" s="38">
        <v>11989284.9</v>
      </c>
      <c r="P92" s="38">
        <f t="shared" si="38"/>
        <v>1521752.8000000007</v>
      </c>
    </row>
    <row r="93" spans="1:16" ht="15">
      <c r="A93" s="9" t="s">
        <v>110</v>
      </c>
      <c r="B93" s="7" t="s">
        <v>49</v>
      </c>
      <c r="C93" s="38">
        <v>4089281.9</v>
      </c>
      <c r="D93" s="39">
        <f t="shared" si="39"/>
        <v>90270.5</v>
      </c>
      <c r="E93" s="38">
        <v>4179552.4</v>
      </c>
      <c r="F93" s="38">
        <f>G93-E93</f>
        <v>344124.8000000003</v>
      </c>
      <c r="G93" s="38">
        <v>4523677.2</v>
      </c>
      <c r="H93" s="38">
        <f t="shared" si="26"/>
        <v>485958.89999999944</v>
      </c>
      <c r="I93" s="38">
        <v>5009636.1</v>
      </c>
      <c r="J93" s="38">
        <f>K93-I93</f>
        <v>414.40000000037253</v>
      </c>
      <c r="K93" s="38">
        <v>5010050.5</v>
      </c>
      <c r="L93" s="38">
        <f>M93-K93</f>
        <v>10871.599999999627</v>
      </c>
      <c r="M93" s="38">
        <v>5020922.1</v>
      </c>
      <c r="N93" s="38">
        <f>O93-M93</f>
        <v>-126916</v>
      </c>
      <c r="O93" s="38">
        <v>4894006.1</v>
      </c>
      <c r="P93" s="38">
        <f t="shared" si="38"/>
        <v>804724.1999999997</v>
      </c>
    </row>
    <row r="94" spans="1:16" ht="15">
      <c r="A94" s="9" t="s">
        <v>111</v>
      </c>
      <c r="B94" s="7" t="s">
        <v>50</v>
      </c>
      <c r="C94" s="38">
        <v>165343.1</v>
      </c>
      <c r="D94" s="39">
        <f t="shared" si="39"/>
        <v>21439.100000000006</v>
      </c>
      <c r="E94" s="38">
        <v>186782.2</v>
      </c>
      <c r="F94" s="38">
        <f>G94-E94</f>
        <v>800.0999999999767</v>
      </c>
      <c r="G94" s="38">
        <v>187582.3</v>
      </c>
      <c r="H94" s="38">
        <f t="shared" si="26"/>
        <v>-6161.5</v>
      </c>
      <c r="I94" s="38">
        <v>181420.8</v>
      </c>
      <c r="J94" s="38">
        <f>K94-I94</f>
        <v>3340</v>
      </c>
      <c r="K94" s="38">
        <v>184760.8</v>
      </c>
      <c r="L94" s="38">
        <f>M94-K94</f>
        <v>522.5</v>
      </c>
      <c r="M94" s="38">
        <v>185283.3</v>
      </c>
      <c r="N94" s="38">
        <f>O94-M94</f>
        <v>-4663.399999999994</v>
      </c>
      <c r="O94" s="38">
        <v>180619.9</v>
      </c>
      <c r="P94" s="38">
        <f t="shared" si="38"/>
        <v>15276.799999999988</v>
      </c>
    </row>
    <row r="95" spans="1:16" s="8" customFormat="1" ht="15">
      <c r="A95" s="55" t="s">
        <v>112</v>
      </c>
      <c r="B95" s="6" t="s">
        <v>197</v>
      </c>
      <c r="C95" s="37">
        <f>C96+C97+C98+C99</f>
        <v>489394.3</v>
      </c>
      <c r="D95" s="40">
        <f t="shared" si="39"/>
        <v>43193.99999999994</v>
      </c>
      <c r="E95" s="37">
        <f>E96+E97+E98+E99</f>
        <v>532588.2999999999</v>
      </c>
      <c r="F95" s="37">
        <f>F96+F97+F98+F99</f>
        <v>286457</v>
      </c>
      <c r="G95" s="37">
        <f aca="true" t="shared" si="50" ref="G95:O95">G96+G97+G98+G99</f>
        <v>819045.2999999999</v>
      </c>
      <c r="H95" s="37">
        <f t="shared" si="50"/>
        <v>9791.900000000012</v>
      </c>
      <c r="I95" s="37">
        <f t="shared" si="50"/>
        <v>828837.2000000001</v>
      </c>
      <c r="J95" s="37">
        <f t="shared" si="50"/>
        <v>12521.800000000047</v>
      </c>
      <c r="K95" s="37">
        <f t="shared" si="50"/>
        <v>841359.0000000001</v>
      </c>
      <c r="L95" s="37">
        <f t="shared" si="50"/>
        <v>9947.599999999977</v>
      </c>
      <c r="M95" s="37">
        <f t="shared" si="50"/>
        <v>851306.6</v>
      </c>
      <c r="N95" s="37">
        <f t="shared" si="50"/>
        <v>317.60000000000036</v>
      </c>
      <c r="O95" s="37">
        <f t="shared" si="50"/>
        <v>851624.2000000001</v>
      </c>
      <c r="P95" s="38">
        <f t="shared" si="38"/>
        <v>362229.9000000001</v>
      </c>
    </row>
    <row r="96" spans="1:16" s="15" customFormat="1" ht="15">
      <c r="A96" s="9" t="s">
        <v>154</v>
      </c>
      <c r="B96" s="14" t="s">
        <v>153</v>
      </c>
      <c r="C96" s="38">
        <v>7938.4</v>
      </c>
      <c r="D96" s="39">
        <f t="shared" si="39"/>
        <v>0</v>
      </c>
      <c r="E96" s="38">
        <v>7938.4</v>
      </c>
      <c r="F96" s="38">
        <f>G96-E96</f>
        <v>1179.3999999999996</v>
      </c>
      <c r="G96" s="38">
        <v>9117.8</v>
      </c>
      <c r="H96" s="38">
        <f t="shared" si="26"/>
        <v>0</v>
      </c>
      <c r="I96" s="38">
        <v>9117.8</v>
      </c>
      <c r="J96" s="38">
        <f>K96-I96</f>
        <v>0</v>
      </c>
      <c r="K96" s="38">
        <v>9117.8</v>
      </c>
      <c r="L96" s="38">
        <f>M96-K96</f>
        <v>0</v>
      </c>
      <c r="M96" s="38">
        <v>9117.8</v>
      </c>
      <c r="N96" s="38">
        <f>O96-M96</f>
        <v>376.60000000000036</v>
      </c>
      <c r="O96" s="38">
        <v>9494.4</v>
      </c>
      <c r="P96" s="38">
        <f t="shared" si="38"/>
        <v>1556</v>
      </c>
    </row>
    <row r="97" spans="1:16" ht="15">
      <c r="A97" s="9" t="s">
        <v>113</v>
      </c>
      <c r="B97" s="7" t="s">
        <v>51</v>
      </c>
      <c r="C97" s="38">
        <v>106630.6</v>
      </c>
      <c r="D97" s="39">
        <f t="shared" si="39"/>
        <v>20878.5</v>
      </c>
      <c r="E97" s="38">
        <v>127509.1</v>
      </c>
      <c r="F97" s="38">
        <f>G97-E97</f>
        <v>165856.4</v>
      </c>
      <c r="G97" s="38">
        <v>293365.5</v>
      </c>
      <c r="H97" s="38">
        <f t="shared" si="26"/>
        <v>-4764.5</v>
      </c>
      <c r="I97" s="38">
        <v>288601</v>
      </c>
      <c r="J97" s="38">
        <f>K97-I97</f>
        <v>0</v>
      </c>
      <c r="K97" s="38">
        <v>288601</v>
      </c>
      <c r="L97" s="38">
        <f>M97-K97</f>
        <v>318.5999999999767</v>
      </c>
      <c r="M97" s="38">
        <v>288919.6</v>
      </c>
      <c r="N97" s="38">
        <f>O97-M97</f>
        <v>-14043.699999999953</v>
      </c>
      <c r="O97" s="38">
        <v>274875.9</v>
      </c>
      <c r="P97" s="38">
        <f t="shared" si="38"/>
        <v>168245.30000000002</v>
      </c>
    </row>
    <row r="98" spans="1:16" ht="15">
      <c r="A98" s="9" t="s">
        <v>114</v>
      </c>
      <c r="B98" s="7" t="s">
        <v>52</v>
      </c>
      <c r="C98" s="38">
        <v>359799</v>
      </c>
      <c r="D98" s="39">
        <f t="shared" si="39"/>
        <v>19735.099999999977</v>
      </c>
      <c r="E98" s="38">
        <v>379534.1</v>
      </c>
      <c r="F98" s="38">
        <f>G98-E98</f>
        <v>119421.20000000001</v>
      </c>
      <c r="G98" s="38">
        <v>498955.3</v>
      </c>
      <c r="H98" s="38">
        <f t="shared" si="26"/>
        <v>14378.200000000012</v>
      </c>
      <c r="I98" s="38">
        <v>513333.5</v>
      </c>
      <c r="J98" s="38">
        <f>K98-I98</f>
        <v>12521.800000000047</v>
      </c>
      <c r="K98" s="38">
        <v>525855.3</v>
      </c>
      <c r="L98" s="38">
        <f>M98-K98</f>
        <v>9464</v>
      </c>
      <c r="M98" s="38">
        <v>535319.3</v>
      </c>
      <c r="N98" s="38">
        <f>O98-M98</f>
        <v>13984.699999999953</v>
      </c>
      <c r="O98" s="38">
        <v>549304</v>
      </c>
      <c r="P98" s="38">
        <f t="shared" si="38"/>
        <v>189505</v>
      </c>
    </row>
    <row r="99" spans="1:16" ht="15">
      <c r="A99" s="9" t="s">
        <v>115</v>
      </c>
      <c r="B99" s="7" t="s">
        <v>53</v>
      </c>
      <c r="C99" s="38">
        <v>15026.3</v>
      </c>
      <c r="D99" s="39">
        <f t="shared" si="39"/>
        <v>2580.4000000000015</v>
      </c>
      <c r="E99" s="38">
        <v>17606.7</v>
      </c>
      <c r="F99" s="38">
        <f>G99-E99</f>
        <v>0</v>
      </c>
      <c r="G99" s="38">
        <v>17606.7</v>
      </c>
      <c r="H99" s="38">
        <f t="shared" si="26"/>
        <v>178.20000000000073</v>
      </c>
      <c r="I99" s="38">
        <v>17784.9</v>
      </c>
      <c r="J99" s="38">
        <f>K99-I99</f>
        <v>0</v>
      </c>
      <c r="K99" s="38">
        <v>17784.9</v>
      </c>
      <c r="L99" s="38">
        <f>M99-K99</f>
        <v>165</v>
      </c>
      <c r="M99" s="38">
        <v>17949.9</v>
      </c>
      <c r="N99" s="38">
        <f>O99-M99</f>
        <v>0</v>
      </c>
      <c r="O99" s="38">
        <v>17949.9</v>
      </c>
      <c r="P99" s="38">
        <f t="shared" si="38"/>
        <v>2923.600000000002</v>
      </c>
    </row>
    <row r="100" spans="1:16" s="8" customFormat="1" ht="15">
      <c r="A100" s="55" t="s">
        <v>116</v>
      </c>
      <c r="B100" s="6" t="s">
        <v>198</v>
      </c>
      <c r="C100" s="37">
        <f>C101</f>
        <v>20847.2</v>
      </c>
      <c r="D100" s="40">
        <f t="shared" si="39"/>
        <v>329.2000000000007</v>
      </c>
      <c r="E100" s="37">
        <f>E101</f>
        <v>21176.4</v>
      </c>
      <c r="F100" s="37">
        <f>F101</f>
        <v>1882.0999999999985</v>
      </c>
      <c r="G100" s="37">
        <f aca="true" t="shared" si="51" ref="G100:O100">G101</f>
        <v>23058.5</v>
      </c>
      <c r="H100" s="37">
        <f t="shared" si="51"/>
        <v>-414.7000000000007</v>
      </c>
      <c r="I100" s="37">
        <f t="shared" si="51"/>
        <v>22643.8</v>
      </c>
      <c r="J100" s="37">
        <f t="shared" si="51"/>
        <v>0</v>
      </c>
      <c r="K100" s="37">
        <f t="shared" si="51"/>
        <v>22643.8</v>
      </c>
      <c r="L100" s="37">
        <f t="shared" si="51"/>
        <v>0</v>
      </c>
      <c r="M100" s="37">
        <f t="shared" si="51"/>
        <v>22643.8</v>
      </c>
      <c r="N100" s="37">
        <f t="shared" si="51"/>
        <v>1103.2000000000007</v>
      </c>
      <c r="O100" s="37">
        <f t="shared" si="51"/>
        <v>23747</v>
      </c>
      <c r="P100" s="38">
        <f t="shared" si="38"/>
        <v>2899.7999999999993</v>
      </c>
    </row>
    <row r="101" spans="1:16" ht="15">
      <c r="A101" s="9" t="s">
        <v>117</v>
      </c>
      <c r="B101" s="7" t="s">
        <v>54</v>
      </c>
      <c r="C101" s="38">
        <v>20847.2</v>
      </c>
      <c r="D101" s="39">
        <f t="shared" si="39"/>
        <v>329.2000000000007</v>
      </c>
      <c r="E101" s="38">
        <v>21176.4</v>
      </c>
      <c r="F101" s="38">
        <f>G101-E101</f>
        <v>1882.0999999999985</v>
      </c>
      <c r="G101" s="38">
        <v>23058.5</v>
      </c>
      <c r="H101" s="46">
        <f aca="true" t="shared" si="52" ref="H101:H107">I101-G101</f>
        <v>-414.7000000000007</v>
      </c>
      <c r="I101" s="38">
        <v>22643.8</v>
      </c>
      <c r="J101" s="38">
        <f>K101-I101</f>
        <v>0</v>
      </c>
      <c r="K101" s="38">
        <v>22643.8</v>
      </c>
      <c r="L101" s="38">
        <f>M101-K101</f>
        <v>0</v>
      </c>
      <c r="M101" s="38">
        <v>22643.8</v>
      </c>
      <c r="N101" s="38">
        <f>O101-M101</f>
        <v>1103.2000000000007</v>
      </c>
      <c r="O101" s="38">
        <v>23747</v>
      </c>
      <c r="P101" s="38">
        <f t="shared" si="38"/>
        <v>2899.7999999999993</v>
      </c>
    </row>
    <row r="102" spans="1:16" s="8" customFormat="1" ht="27" customHeight="1">
      <c r="A102" s="55" t="s">
        <v>118</v>
      </c>
      <c r="B102" s="6" t="s">
        <v>199</v>
      </c>
      <c r="C102" s="37">
        <f>C103</f>
        <v>1334545.4</v>
      </c>
      <c r="D102" s="40">
        <f t="shared" si="39"/>
        <v>-13198.59999999986</v>
      </c>
      <c r="E102" s="37">
        <f>E103</f>
        <v>1321346.8</v>
      </c>
      <c r="F102" s="37">
        <f>F103</f>
        <v>0</v>
      </c>
      <c r="G102" s="37">
        <f aca="true" t="shared" si="53" ref="G102:O102">G103</f>
        <v>1321346.8</v>
      </c>
      <c r="H102" s="37">
        <f t="shared" si="53"/>
        <v>-232871.6000000001</v>
      </c>
      <c r="I102" s="37">
        <f t="shared" si="53"/>
        <v>1088475.2</v>
      </c>
      <c r="J102" s="37">
        <f t="shared" si="53"/>
        <v>0</v>
      </c>
      <c r="K102" s="37">
        <f t="shared" si="53"/>
        <v>1088475.2</v>
      </c>
      <c r="L102" s="37">
        <f t="shared" si="53"/>
        <v>-55975.19999999995</v>
      </c>
      <c r="M102" s="37">
        <f t="shared" si="53"/>
        <v>1032500</v>
      </c>
      <c r="N102" s="37">
        <f t="shared" si="53"/>
        <v>0</v>
      </c>
      <c r="O102" s="37">
        <f t="shared" si="53"/>
        <v>1032500</v>
      </c>
      <c r="P102" s="38">
        <f t="shared" si="38"/>
        <v>-302045.3999999999</v>
      </c>
    </row>
    <row r="103" spans="1:16" ht="15">
      <c r="A103" s="9" t="s">
        <v>119</v>
      </c>
      <c r="B103" s="7" t="s">
        <v>55</v>
      </c>
      <c r="C103" s="38">
        <v>1334545.4</v>
      </c>
      <c r="D103" s="39">
        <f t="shared" si="39"/>
        <v>-13198.59999999986</v>
      </c>
      <c r="E103" s="38">
        <v>1321346.8</v>
      </c>
      <c r="F103" s="38">
        <f>G103-E103</f>
        <v>0</v>
      </c>
      <c r="G103" s="38">
        <v>1321346.8</v>
      </c>
      <c r="H103" s="38">
        <f t="shared" si="52"/>
        <v>-232871.6000000001</v>
      </c>
      <c r="I103" s="38">
        <v>1088475.2</v>
      </c>
      <c r="J103" s="38">
        <f>K103-I103</f>
        <v>0</v>
      </c>
      <c r="K103" s="38">
        <v>1088475.2</v>
      </c>
      <c r="L103" s="38">
        <f>M103-K103</f>
        <v>-55975.19999999995</v>
      </c>
      <c r="M103" s="38">
        <v>1032500</v>
      </c>
      <c r="N103" s="38">
        <f>O103-M103</f>
        <v>0</v>
      </c>
      <c r="O103" s="38">
        <v>1032500</v>
      </c>
      <c r="P103" s="38">
        <f t="shared" si="38"/>
        <v>-302045.3999999999</v>
      </c>
    </row>
    <row r="104" spans="1:16" s="8" customFormat="1" ht="25.5">
      <c r="A104" s="55" t="s">
        <v>120</v>
      </c>
      <c r="B104" s="6" t="s">
        <v>200</v>
      </c>
      <c r="C104" s="37">
        <f>C105+C106+C107</f>
        <v>5156452.5</v>
      </c>
      <c r="D104" s="40">
        <f t="shared" si="39"/>
        <v>1284062.5999999996</v>
      </c>
      <c r="E104" s="37">
        <f>E105+E106+E107</f>
        <v>6440515.1</v>
      </c>
      <c r="F104" s="37">
        <f>F105+F106+F107</f>
        <v>1462215.5999999999</v>
      </c>
      <c r="G104" s="37">
        <f aca="true" t="shared" si="54" ref="G104:O104">G105+G106+G107</f>
        <v>7902730.699999999</v>
      </c>
      <c r="H104" s="37">
        <f t="shared" si="54"/>
        <v>349892.5</v>
      </c>
      <c r="I104" s="37">
        <f t="shared" si="54"/>
        <v>8252623.199999999</v>
      </c>
      <c r="J104" s="37">
        <f t="shared" si="54"/>
        <v>353938.7000000002</v>
      </c>
      <c r="K104" s="37">
        <f t="shared" si="54"/>
        <v>8606561.9</v>
      </c>
      <c r="L104" s="37">
        <f t="shared" si="54"/>
        <v>404615.7999999998</v>
      </c>
      <c r="M104" s="37">
        <f t="shared" si="54"/>
        <v>9011177.7</v>
      </c>
      <c r="N104" s="37">
        <f t="shared" si="54"/>
        <v>-11060.09999999986</v>
      </c>
      <c r="O104" s="37">
        <f t="shared" si="54"/>
        <v>9000117.6</v>
      </c>
      <c r="P104" s="38">
        <f t="shared" si="38"/>
        <v>3843665.0999999996</v>
      </c>
    </row>
    <row r="105" spans="1:16" ht="33.75" customHeight="1">
      <c r="A105" s="9" t="s">
        <v>121</v>
      </c>
      <c r="B105" s="7" t="s">
        <v>56</v>
      </c>
      <c r="C105" s="38">
        <v>4517191</v>
      </c>
      <c r="D105" s="39">
        <f t="shared" si="39"/>
        <v>0</v>
      </c>
      <c r="E105" s="38">
        <v>4517191</v>
      </c>
      <c r="F105" s="38">
        <f>G105-E105</f>
        <v>0</v>
      </c>
      <c r="G105" s="38">
        <v>4517191</v>
      </c>
      <c r="H105" s="38">
        <f t="shared" si="52"/>
        <v>0</v>
      </c>
      <c r="I105" s="38">
        <v>4517191</v>
      </c>
      <c r="J105" s="38">
        <f>K105-I105</f>
        <v>0</v>
      </c>
      <c r="K105" s="38">
        <v>4517191</v>
      </c>
      <c r="L105" s="38">
        <f>M105-K105</f>
        <v>0</v>
      </c>
      <c r="M105" s="38">
        <v>4517191</v>
      </c>
      <c r="N105" s="38">
        <f>O105-M105</f>
        <v>0</v>
      </c>
      <c r="O105" s="38">
        <v>4517191</v>
      </c>
      <c r="P105" s="38">
        <f t="shared" si="38"/>
        <v>0</v>
      </c>
    </row>
    <row r="106" spans="1:16" ht="15">
      <c r="A106" s="9" t="s">
        <v>122</v>
      </c>
      <c r="B106" s="7" t="s">
        <v>57</v>
      </c>
      <c r="C106" s="38">
        <v>134533.5</v>
      </c>
      <c r="D106" s="39">
        <f t="shared" si="39"/>
        <v>90920.29999999999</v>
      </c>
      <c r="E106" s="38">
        <v>225453.8</v>
      </c>
      <c r="F106" s="38">
        <f>G106-E106</f>
        <v>353323.00000000006</v>
      </c>
      <c r="G106" s="38">
        <v>578776.8</v>
      </c>
      <c r="H106" s="38">
        <f t="shared" si="52"/>
        <v>65060</v>
      </c>
      <c r="I106" s="38">
        <v>643836.8</v>
      </c>
      <c r="J106" s="38">
        <f>K106-I106</f>
        <v>316308</v>
      </c>
      <c r="K106" s="38">
        <v>960144.8</v>
      </c>
      <c r="L106" s="38">
        <f>M106-K106</f>
        <v>154000</v>
      </c>
      <c r="M106" s="38">
        <v>1114144.8</v>
      </c>
      <c r="N106" s="38">
        <f>O106-M106</f>
        <v>-11628.800000000047</v>
      </c>
      <c r="O106" s="38">
        <v>1102516</v>
      </c>
      <c r="P106" s="38">
        <f t="shared" si="38"/>
        <v>967982.5</v>
      </c>
    </row>
    <row r="107" spans="1:16" ht="15">
      <c r="A107" s="9" t="s">
        <v>123</v>
      </c>
      <c r="B107" s="7" t="s">
        <v>58</v>
      </c>
      <c r="C107" s="38">
        <v>504728</v>
      </c>
      <c r="D107" s="39">
        <f t="shared" si="39"/>
        <v>1193142.3</v>
      </c>
      <c r="E107" s="38">
        <v>1697870.3</v>
      </c>
      <c r="F107" s="38">
        <f>G107-E107</f>
        <v>1108892.5999999999</v>
      </c>
      <c r="G107" s="38">
        <v>2806762.9</v>
      </c>
      <c r="H107" s="38">
        <f t="shared" si="52"/>
        <v>284832.5</v>
      </c>
      <c r="I107" s="38">
        <v>3091595.4</v>
      </c>
      <c r="J107" s="38">
        <f>K107-I107</f>
        <v>37630.700000000186</v>
      </c>
      <c r="K107" s="38">
        <v>3129226.1</v>
      </c>
      <c r="L107" s="38">
        <f>M107-K107</f>
        <v>250615.7999999998</v>
      </c>
      <c r="M107" s="38">
        <v>3379841.9</v>
      </c>
      <c r="N107" s="38">
        <f>O107-M107</f>
        <v>568.7000000001863</v>
      </c>
      <c r="O107" s="38">
        <v>3380410.6</v>
      </c>
      <c r="P107" s="38">
        <f t="shared" si="38"/>
        <v>2875682.6</v>
      </c>
    </row>
    <row r="108" spans="1:16" s="50" customFormat="1" ht="20.25" customHeight="1">
      <c r="A108" s="56" t="s">
        <v>128</v>
      </c>
      <c r="B108" s="57"/>
      <c r="C108" s="36">
        <f aca="true" t="shared" si="55" ref="C108:O108">C5-C32</f>
        <v>0</v>
      </c>
      <c r="D108" s="36">
        <f t="shared" si="55"/>
        <v>4.6566128730773926E-09</v>
      </c>
      <c r="E108" s="36">
        <f t="shared" si="55"/>
        <v>0</v>
      </c>
      <c r="F108" s="36">
        <f t="shared" si="55"/>
        <v>-1520384.6999999918</v>
      </c>
      <c r="G108" s="36">
        <f t="shared" si="55"/>
        <v>-1520384.699999988</v>
      </c>
      <c r="H108" s="36">
        <f t="shared" si="55"/>
        <v>0</v>
      </c>
      <c r="I108" s="36">
        <f>I5-I32</f>
        <v>-1520384.7000000179</v>
      </c>
      <c r="J108" s="36">
        <f t="shared" si="55"/>
        <v>646292.7999999905</v>
      </c>
      <c r="K108" s="36">
        <f t="shared" si="55"/>
        <v>-874091.900000006</v>
      </c>
      <c r="L108" s="36">
        <f t="shared" si="55"/>
        <v>516275.30000000546</v>
      </c>
      <c r="M108" s="36">
        <f t="shared" si="55"/>
        <v>-357816.59999999404</v>
      </c>
      <c r="N108" s="36">
        <f t="shared" si="55"/>
        <v>7.916241884231567E-09</v>
      </c>
      <c r="O108" s="36">
        <f t="shared" si="55"/>
        <v>-357816.59999999404</v>
      </c>
      <c r="P108" s="36">
        <f t="shared" si="38"/>
        <v>-357816.59999999404</v>
      </c>
    </row>
    <row r="109" spans="8:16" ht="15">
      <c r="H109" s="47"/>
      <c r="I109" s="48"/>
      <c r="J109" s="47"/>
      <c r="K109" s="48"/>
      <c r="L109" s="47"/>
      <c r="M109" s="48"/>
      <c r="N109" s="47"/>
      <c r="O109" s="48"/>
      <c r="P109" s="47"/>
    </row>
  </sheetData>
  <sheetProtection/>
  <mergeCells count="6">
    <mergeCell ref="A5:B5"/>
    <mergeCell ref="A32:B32"/>
    <mergeCell ref="A108:B108"/>
    <mergeCell ref="A2:P2"/>
    <mergeCell ref="A1:P1"/>
    <mergeCell ref="A3:P3"/>
  </mergeCells>
  <printOptions/>
  <pageMargins left="0.11811023622047245" right="0.11811023622047245" top="0.15748031496062992" bottom="0.15748031496062992" header="0.31496062992125984" footer="0.31496062992125984"/>
  <pageSetup fitToWidth="0" fitToHeight="1" horizontalDpi="600" verticalDpi="600" orientation="landscape" paperSize="9" scale="25" r:id="rId1"/>
  <rowBreaks count="1" manualBreakCount="1">
    <brk id="3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2020-07-07T07:18:35Z</dcterms:modified>
  <cp:category/>
  <cp:version/>
  <cp:contentType/>
  <cp:contentStatus/>
</cp:coreProperties>
</file>